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3\Timeseries\Excel\Final_Table\62280 Potential Workers\"/>
    </mc:Choice>
  </mc:AlternateContent>
  <xr:revisionPtr revIDLastSave="0" documentId="13_ncr:1_{EC7D8D26-5758-46F6-84FC-6ABFFCBFB810}" xr6:coauthVersionLast="47" xr6:coauthVersionMax="47" xr10:uidLastSave="{00000000-0000-0000-0000-000000000000}"/>
  <bookViews>
    <workbookView xWindow="3975" yWindow="3975" windowWidth="43200" windowHeight="23535" xr2:uid="{00000000-000D-0000-FFFF-FFFF00000000}"/>
  </bookViews>
  <sheets>
    <sheet name="Contents" sheetId="14" r:id="rId1"/>
    <sheet name="Table 6.1" sheetId="15" r:id="rId2"/>
    <sheet name="Index" sheetId="13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</sheets>
  <definedNames>
    <definedName name="A125990654K">Data1!$CQ$1:$CQ$10,Data1!$CQ$11:$CQ$19</definedName>
    <definedName name="A125990654K_Data">Data1!$CQ$11:$CQ$19</definedName>
    <definedName name="A125990654K_Latest">Data1!$CQ$19</definedName>
    <definedName name="A125990658V">Data1!$DI$1:$DI$10,Data1!$DI$11:$DI$19</definedName>
    <definedName name="A125990658V_Data">Data1!$DI$11:$DI$19</definedName>
    <definedName name="A125990658V_Latest">Data1!$DI$19</definedName>
    <definedName name="A125990666V">Data1!$FB$1:$FB$10,Data1!$FB$11:$FB$19</definedName>
    <definedName name="A125990666V_Data">Data1!$FB$11:$FB$19</definedName>
    <definedName name="A125990666V_Latest">Data1!$FB$19</definedName>
    <definedName name="A125990670K">Data1!$HY$1:$HY$10,Data1!$HY$11:$HY$19</definedName>
    <definedName name="A125990670K_Data">Data1!$HY$11:$HY$19</definedName>
    <definedName name="A125990670K_Latest">Data1!$HY$19</definedName>
    <definedName name="A125990674V">Data2!$S$1:$S$10,Data2!$S$11:$S$19</definedName>
    <definedName name="A125990674V_Data">Data2!$S$11:$S$19</definedName>
    <definedName name="A125990674V_Latest">Data2!$S$19</definedName>
    <definedName name="A125990678C">Data1!$E$1:$E$10,Data1!$E$11:$E$19</definedName>
    <definedName name="A125990678C_Data">Data1!$E$11:$E$19</definedName>
    <definedName name="A125990678C_Latest">Data1!$E$19</definedName>
    <definedName name="A125990682V">Data1!$BS$1:$BS$10,Data1!$BS$11:$BS$19</definedName>
    <definedName name="A125990682V_Data">Data1!$BS$11:$BS$19</definedName>
    <definedName name="A125990682V_Latest">Data1!$BS$19</definedName>
    <definedName name="A125990686C">Data1!$FK$1:$FK$10,Data1!$FK$11:$FK$19</definedName>
    <definedName name="A125990686C_Data">Data1!$FK$11:$FK$19</definedName>
    <definedName name="A125990686C_Latest">Data1!$FK$19</definedName>
    <definedName name="A125990690V">Data1!$IK$1:$IK$10,Data1!$IK$11:$IK$19</definedName>
    <definedName name="A125990690V_Data">Data1!$IK$11:$IK$19</definedName>
    <definedName name="A125990690V_Latest">Data1!$IK$19</definedName>
    <definedName name="A125990694C">Data1!$EV$1:$EV$10,Data1!$EV$11:$EV$19</definedName>
    <definedName name="A125990694C_Data">Data1!$EV$11:$EV$19</definedName>
    <definedName name="A125990694C_Latest">Data1!$EV$19</definedName>
    <definedName name="A125990698L">Data1!$FW$1:$FW$10,Data1!$FW$11:$FW$19</definedName>
    <definedName name="A125990698L_Data">Data1!$FW$11:$FW$19</definedName>
    <definedName name="A125990698L_Latest">Data1!$FW$19</definedName>
    <definedName name="A125990702T">Data1!$GU$1:$GU$10,Data1!$GU$11:$GU$19</definedName>
    <definedName name="A125990702T_Data">Data1!$GU$11:$GU$19</definedName>
    <definedName name="A125990702T_Latest">Data1!$GU$19</definedName>
    <definedName name="A125990706A">Data2!$M$1:$M$10,Data2!$M$11:$M$19</definedName>
    <definedName name="A125990706A_Data">Data2!$M$11:$M$19</definedName>
    <definedName name="A125990706A_Latest">Data2!$M$19</definedName>
    <definedName name="A125990710T">Data1!$BA$1:$BA$10,Data1!$BA$11:$BA$19</definedName>
    <definedName name="A125990710T_Data">Data1!$BA$11:$BA$19</definedName>
    <definedName name="A125990710T_Latest">Data1!$BA$19</definedName>
    <definedName name="A125990714A">Data1!$DO$1:$DO$10,Data1!$DO$11:$DO$19</definedName>
    <definedName name="A125990714A_Data">Data1!$DO$11:$DO$19</definedName>
    <definedName name="A125990714A_Latest">Data1!$DO$19</definedName>
    <definedName name="A125990718K">Data1!$FE$1:$FE$10,Data1!$FE$11:$FE$19</definedName>
    <definedName name="A125990718K_Data">Data1!$FE$11:$FE$19</definedName>
    <definedName name="A125990718K_Latest">Data1!$FE$19</definedName>
    <definedName name="A125990722A">Data1!$FQ$1:$FQ$10,Data1!$FQ$11:$FQ$19</definedName>
    <definedName name="A125990722A_Data">Data1!$FQ$11:$FQ$19</definedName>
    <definedName name="A125990722A_Latest">Data1!$FQ$19</definedName>
    <definedName name="A125990726K">Data1!$GC$1:$GC$10,Data1!$GC$11:$GC$19</definedName>
    <definedName name="A125990726K_Data">Data1!$GC$11:$GC$19</definedName>
    <definedName name="A125990726K_Latest">Data1!$GC$19</definedName>
    <definedName name="A125990730A">Data1!$GO$1:$GO$10,Data1!$GO$11:$GO$19</definedName>
    <definedName name="A125990730A_Data">Data1!$GO$11:$GO$19</definedName>
    <definedName name="A125990730A_Latest">Data1!$GO$19</definedName>
    <definedName name="A125990734K">Data1!$IE$1:$IE$10,Data1!$IE$11:$IE$19</definedName>
    <definedName name="A125990734K_Data">Data1!$IE$11:$IE$19</definedName>
    <definedName name="A125990734K_Latest">Data1!$IE$19</definedName>
    <definedName name="A125990738V">Data2!$AE$1:$AE$10,Data2!$AE$11:$AE$19</definedName>
    <definedName name="A125990738V_Data">Data2!$AE$11:$AE$19</definedName>
    <definedName name="A125990738V_Latest">Data2!$AE$19</definedName>
    <definedName name="A125990742K">Data1!$Q$1:$Q$10,Data1!$Q$11:$Q$19</definedName>
    <definedName name="A125990742K_Data">Data1!$Q$11:$Q$19</definedName>
    <definedName name="A125990742K_Latest">Data1!$Q$19</definedName>
    <definedName name="A125990746V">Data1!$AI$1:$AI$10,Data1!$AI$11:$AI$19</definedName>
    <definedName name="A125990746V_Data">Data1!$AI$11:$AI$19</definedName>
    <definedName name="A125990746V_Latest">Data1!$AI$19</definedName>
    <definedName name="A125990750K">Data1!$AO$1:$AO$10,Data1!$AO$11:$AO$19</definedName>
    <definedName name="A125990750K_Data">Data1!$AO$11:$AO$19</definedName>
    <definedName name="A125990750K_Latest">Data1!$AO$19</definedName>
    <definedName name="A125990754V">Data1!$BM$1:$BM$10,Data1!$BM$11:$BM$19</definedName>
    <definedName name="A125990754V_Data">Data1!$BM$11:$BM$19</definedName>
    <definedName name="A125990754V_Latest">Data1!$BM$19</definedName>
    <definedName name="A125990758C">Data1!$BY$1:$BY$10,Data1!$BY$11:$BY$19</definedName>
    <definedName name="A125990758C_Data">Data1!$BY$11:$BY$19</definedName>
    <definedName name="A125990758C_Latest">Data1!$BY$19</definedName>
    <definedName name="A125990762V">Data1!$CE$1:$CE$10,Data1!$CE$11:$CE$19</definedName>
    <definedName name="A125990762V_Data">Data1!$CE$11:$CE$19</definedName>
    <definedName name="A125990762V_Latest">Data1!$CE$19</definedName>
    <definedName name="A125990766C">Data1!$DU$1:$DU$10,Data1!$DU$11:$DU$19</definedName>
    <definedName name="A125990766C_Data">Data1!$DU$11:$DU$19</definedName>
    <definedName name="A125990766C_Latest">Data1!$DU$19</definedName>
    <definedName name="A125990770V">Data1!$GI$1:$GI$10,Data1!$GI$11:$GI$19</definedName>
    <definedName name="A125990770V_Data">Data1!$GI$11:$GI$19</definedName>
    <definedName name="A125990770V_Latest">Data1!$GI$19</definedName>
    <definedName name="A125990774C">Data1!$HG$1:$HG$10,Data1!$HG$11:$HG$19</definedName>
    <definedName name="A125990774C_Data">Data1!$HG$11:$HG$19</definedName>
    <definedName name="A125990774C_Latest">Data1!$HG$19</definedName>
    <definedName name="A125990778L">Data1!$HM$1:$HM$10,Data1!$HM$11:$HM$19</definedName>
    <definedName name="A125990778L_Data">Data1!$HM$11:$HM$19</definedName>
    <definedName name="A125990778L_Latest">Data1!$HM$19</definedName>
    <definedName name="A125990782C">Data1!$IQ$1:$IQ$10,Data1!$IQ$11:$IQ$19</definedName>
    <definedName name="A125990782C_Data">Data1!$IQ$11:$IQ$19</definedName>
    <definedName name="A125990782C_Latest">Data1!$IQ$19</definedName>
    <definedName name="A125990786L">Data2!$G$1:$G$10,Data2!$G$11:$G$19</definedName>
    <definedName name="A125990786L_Data">Data2!$G$11:$G$19</definedName>
    <definedName name="A125990786L_Latest">Data2!$G$19</definedName>
    <definedName name="A125990790C">Data1!$AU$1:$AU$10,Data1!$AU$11:$AU$19</definedName>
    <definedName name="A125990790C_Data">Data1!$AU$11:$AU$19</definedName>
    <definedName name="A125990790C_Latest">Data1!$AU$19</definedName>
    <definedName name="A125990794L">Data1!$EJ$1:$EJ$10,Data1!$EJ$11:$EJ$19</definedName>
    <definedName name="A125990794L_Data">Data1!$EJ$11:$EJ$19</definedName>
    <definedName name="A125990794L_Latest">Data1!$EJ$19</definedName>
    <definedName name="A125990798W">Data1!$EP$1:$EP$10,Data1!$EP$11:$EP$19</definedName>
    <definedName name="A125990798W_Data">Data1!$EP$11:$EP$19</definedName>
    <definedName name="A125990798W_Latest">Data1!$EP$19</definedName>
    <definedName name="A125990802A">Data1!$HA$1:$HA$10,Data1!$HA$11:$HA$19</definedName>
    <definedName name="A125990802A_Data">Data1!$HA$11:$HA$19</definedName>
    <definedName name="A125990802A_Latest">Data1!$HA$19</definedName>
    <definedName name="A125990806K">Data2!$AK$1:$AK$10,Data2!$AK$11:$AK$19</definedName>
    <definedName name="A125990806K_Data">Data2!$AK$11:$AK$19</definedName>
    <definedName name="A125990806K_Latest">Data2!$AK$19</definedName>
    <definedName name="A125990810A">Data1!$K$1:$K$10,Data1!$K$11:$K$19</definedName>
    <definedName name="A125990810A_Data">Data1!$K$11:$K$19</definedName>
    <definedName name="A125990810A_Latest">Data1!$K$19</definedName>
    <definedName name="A125990814K">Data1!$W$1:$W$10,Data1!$W$11:$W$19</definedName>
    <definedName name="A125990814K_Data">Data1!$W$11:$W$19</definedName>
    <definedName name="A125990814K_Latest">Data1!$W$19</definedName>
    <definedName name="A125990818V">Data1!$AC$1:$AC$10,Data1!$AC$11:$AC$19</definedName>
    <definedName name="A125990818V_Data">Data1!$AC$11:$AC$19</definedName>
    <definedName name="A125990818V_Latest">Data1!$AC$19</definedName>
    <definedName name="A125990822K">Data1!$BG$1:$BG$10,Data1!$BG$11:$BG$19</definedName>
    <definedName name="A125990822K_Data">Data1!$BG$11:$BG$19</definedName>
    <definedName name="A125990822K_Latest">Data1!$BG$19</definedName>
    <definedName name="A125990826V">Data1!$CW$1:$CW$10,Data1!$CW$11:$CW$19</definedName>
    <definedName name="A125990826V_Data">Data1!$CW$11:$CW$19</definedName>
    <definedName name="A125990826V_Latest">Data1!$CW$19</definedName>
    <definedName name="A125990830K">Data1!$DC$1:$DC$10,Data1!$DC$11:$DC$19</definedName>
    <definedName name="A125990830K_Data">Data1!$DC$11:$DC$19</definedName>
    <definedName name="A125990830K_Latest">Data1!$DC$19</definedName>
    <definedName name="A125990834V">Data1!$CK$1:$CK$10,Data1!$CK$11:$CK$19</definedName>
    <definedName name="A125990834V_Data">Data1!$CK$11:$CK$19</definedName>
    <definedName name="A125990834V_Latest">Data1!$CK$19</definedName>
    <definedName name="A125990838C">Data1!$EA$1:$EA$10,Data1!$EA$11:$EA$19</definedName>
    <definedName name="A125990838C_Data">Data1!$EA$11:$EA$19</definedName>
    <definedName name="A125990838C_Latest">Data1!$EA$19</definedName>
    <definedName name="A125990842V">Data1!$HS$1:$HS$10,Data1!$HS$11:$HS$19</definedName>
    <definedName name="A125990842V_Data">Data1!$HS$11:$HS$19</definedName>
    <definedName name="A125990842V_Latest">Data1!$HS$19</definedName>
    <definedName name="A125990846C">Data2!$Y$1:$Y$10,Data2!$Y$11:$Y$19</definedName>
    <definedName name="A125990846C_Data">Data2!$Y$11:$Y$19</definedName>
    <definedName name="A125990846C_Latest">Data2!$Y$19</definedName>
    <definedName name="A125990850V">Data2!$AQ$1:$AQ$10,Data2!$AQ$11:$AQ$19</definedName>
    <definedName name="A125990850V_Data">Data2!$AQ$11:$AQ$19</definedName>
    <definedName name="A125990850V_Latest">Data2!$AQ$19</definedName>
    <definedName name="A125990854C">Data10!$GO$1:$GO$10,Data10!$GO$11:$GO$19</definedName>
    <definedName name="A125990854C_Data">Data10!$GO$11:$GO$19</definedName>
    <definedName name="A125990854C_Latest">Data10!$GO$19</definedName>
    <definedName name="A125990858L">Data10!$HG$1:$HG$10,Data10!$HG$11:$HG$19</definedName>
    <definedName name="A125990858L_Data">Data10!$HG$11:$HG$19</definedName>
    <definedName name="A125990858L_Latest">Data10!$HG$19</definedName>
    <definedName name="A125990866L">Data11!$J$1:$J$10,Data11!$J$11:$J$19</definedName>
    <definedName name="A125990866L_Data">Data11!$J$11:$J$19</definedName>
    <definedName name="A125990866L_Latest">Data11!$J$19</definedName>
    <definedName name="A125990870C">Data11!$CG$1:$CG$10,Data11!$CG$11:$CG$19</definedName>
    <definedName name="A125990870C_Data">Data11!$CG$11:$CG$19</definedName>
    <definedName name="A125990870C_Latest">Data11!$CG$19</definedName>
    <definedName name="A125990874L">Data11!$DQ$1:$DQ$10,Data11!$DQ$11:$DQ$19</definedName>
    <definedName name="A125990874L_Data">Data11!$DQ$11:$DQ$19</definedName>
    <definedName name="A125990874L_Latest">Data11!$DQ$19</definedName>
    <definedName name="A125990878W">Data10!$DC$1:$DC$10,Data10!$DC$11:$DC$19</definedName>
    <definedName name="A125990878W_Data">Data10!$DC$11:$DC$19</definedName>
    <definedName name="A125990878W_Latest">Data10!$DC$19</definedName>
    <definedName name="A125990882L">Data10!$FQ$1:$FQ$10,Data10!$FQ$11:$FQ$19</definedName>
    <definedName name="A125990882L_Data">Data10!$FQ$11:$FQ$19</definedName>
    <definedName name="A125990882L_Latest">Data10!$FQ$19</definedName>
    <definedName name="A125990886W">Data11!$S$1:$S$10,Data11!$S$11:$S$19</definedName>
    <definedName name="A125990886W_Data">Data11!$S$11:$S$19</definedName>
    <definedName name="A125990886W_Latest">Data11!$S$19</definedName>
    <definedName name="A125990890L">Data11!$CS$1:$CS$10,Data11!$CS$11:$CS$19</definedName>
    <definedName name="A125990890L_Data">Data11!$CS$11:$CS$19</definedName>
    <definedName name="A125990890L_Latest">Data11!$CS$19</definedName>
    <definedName name="A125990894W">Data11!$D$1:$D$10,Data11!$D$11:$D$19</definedName>
    <definedName name="A125990894W_Data">Data11!$D$11:$D$19</definedName>
    <definedName name="A125990894W_Latest">Data11!$D$19</definedName>
    <definedName name="A125990898F">Data11!$AE$1:$AE$10,Data11!$AE$11:$AE$19</definedName>
    <definedName name="A125990898F_Data">Data11!$AE$11:$AE$19</definedName>
    <definedName name="A125990898F_Latest">Data11!$AE$19</definedName>
    <definedName name="A125990902K">Data11!$BC$1:$BC$10,Data11!$BC$11:$BC$19</definedName>
    <definedName name="A125990902K_Data">Data11!$BC$11:$BC$19</definedName>
    <definedName name="A125990902K_Latest">Data11!$BC$19</definedName>
    <definedName name="A125990906V">Data11!$DK$1:$DK$10,Data11!$DK$11:$DK$19</definedName>
    <definedName name="A125990906V_Data">Data11!$DK$11:$DK$19</definedName>
    <definedName name="A125990906V_Latest">Data11!$DK$19</definedName>
    <definedName name="A125990910K">Data10!$EY$1:$EY$10,Data10!$EY$11:$EY$19</definedName>
    <definedName name="A125990910K_Data">Data10!$EY$11:$EY$19</definedName>
    <definedName name="A125990910K_Latest">Data10!$EY$19</definedName>
    <definedName name="A125990914V">Data10!$HM$1:$HM$10,Data10!$HM$11:$HM$19</definedName>
    <definedName name="A125990914V_Data">Data10!$HM$11:$HM$19</definedName>
    <definedName name="A125990914V_Latest">Data10!$HM$19</definedName>
    <definedName name="A125990918C">Data11!$M$1:$M$10,Data11!$M$11:$M$19</definedName>
    <definedName name="A125990918C_Data">Data11!$M$11:$M$19</definedName>
    <definedName name="A125990918C_Latest">Data11!$M$19</definedName>
    <definedName name="A125990922V">Data11!$Y$1:$Y$10,Data11!$Y$11:$Y$19</definedName>
    <definedName name="A125990922V_Data">Data11!$Y$11:$Y$19</definedName>
    <definedName name="A125990922V_Latest">Data11!$Y$19</definedName>
    <definedName name="A125990926C">Data11!$AK$1:$AK$10,Data11!$AK$11:$AK$19</definedName>
    <definedName name="A125990926C_Data">Data11!$AK$11:$AK$19</definedName>
    <definedName name="A125990926C_Latest">Data11!$AK$19</definedName>
    <definedName name="A125990930V">Data11!$AW$1:$AW$10,Data11!$AW$11:$AW$19</definedName>
    <definedName name="A125990930V_Data">Data11!$AW$11:$AW$19</definedName>
    <definedName name="A125990930V_Latest">Data11!$AW$19</definedName>
    <definedName name="A125990934C">Data11!$CM$1:$CM$10,Data11!$CM$11:$CM$19</definedName>
    <definedName name="A125990934C_Data">Data11!$CM$11:$CM$19</definedName>
    <definedName name="A125990934C_Latest">Data11!$CM$19</definedName>
    <definedName name="A125990938L">Data11!$EC$1:$EC$10,Data11!$EC$11:$EC$19</definedName>
    <definedName name="A125990938L_Data">Data11!$EC$11:$EC$19</definedName>
    <definedName name="A125990938L_Latest">Data11!$EC$19</definedName>
    <definedName name="A125990942C">Data10!$DO$1:$DO$10,Data10!$DO$11:$DO$19</definedName>
    <definedName name="A125990942C_Data">Data10!$DO$11:$DO$19</definedName>
    <definedName name="A125990942C_Latest">Data10!$DO$19</definedName>
    <definedName name="A125990946L">Data10!$EG$1:$EG$10,Data10!$EG$11:$EG$19</definedName>
    <definedName name="A125990946L_Data">Data10!$EG$11:$EG$19</definedName>
    <definedName name="A125990946L_Latest">Data10!$EG$19</definedName>
    <definedName name="A125990950C">Data10!$EM$1:$EM$10,Data10!$EM$11:$EM$19</definedName>
    <definedName name="A125990950C_Data">Data10!$EM$11:$EM$19</definedName>
    <definedName name="A125990950C_Latest">Data10!$EM$19</definedName>
    <definedName name="A125990954L">Data10!$FK$1:$FK$10,Data10!$FK$11:$FK$19</definedName>
    <definedName name="A125990954L_Data">Data10!$FK$11:$FK$19</definedName>
    <definedName name="A125990954L_Latest">Data10!$FK$19</definedName>
    <definedName name="A125990958W">Data10!$FW$1:$FW$10,Data10!$FW$11:$FW$19</definedName>
    <definedName name="A125990958W_Data">Data10!$FW$11:$FW$19</definedName>
    <definedName name="A125990958W_Latest">Data10!$FW$19</definedName>
    <definedName name="A125990962L">Data10!$GC$1:$GC$10,Data10!$GC$11:$GC$19</definedName>
    <definedName name="A125990962L_Data">Data10!$GC$11:$GC$19</definedName>
    <definedName name="A125990962L_Latest">Data10!$GC$19</definedName>
    <definedName name="A125990966W">Data10!$HS$1:$HS$10,Data10!$HS$11:$HS$19</definedName>
    <definedName name="A125990966W_Data">Data10!$HS$11:$HS$19</definedName>
    <definedName name="A125990966W_Latest">Data10!$HS$19</definedName>
    <definedName name="A125990970L">Data11!$AQ$1:$AQ$10,Data11!$AQ$11:$AQ$19</definedName>
    <definedName name="A125990970L_Data">Data11!$AQ$11:$AQ$19</definedName>
    <definedName name="A125990970L_Latest">Data11!$AQ$19</definedName>
    <definedName name="A125990974W">Data11!$BO$1:$BO$10,Data11!$BO$11:$BO$19</definedName>
    <definedName name="A125990974W_Data">Data11!$BO$11:$BO$19</definedName>
    <definedName name="A125990974W_Latest">Data11!$BO$19</definedName>
    <definedName name="A125990978F">Data11!$BU$1:$BU$10,Data11!$BU$11:$BU$19</definedName>
    <definedName name="A125990978F_Data">Data11!$BU$11:$BU$19</definedName>
    <definedName name="A125990978F_Latest">Data11!$BU$19</definedName>
    <definedName name="A125990982W">Data11!$CY$1:$CY$10,Data11!$CY$11:$CY$19</definedName>
    <definedName name="A125990982W_Data">Data11!$CY$11:$CY$19</definedName>
    <definedName name="A125990982W_Latest">Data11!$CY$19</definedName>
    <definedName name="A125990986F">Data11!$DE$1:$DE$10,Data11!$DE$11:$DE$19</definedName>
    <definedName name="A125990986F_Data">Data11!$DE$11:$DE$19</definedName>
    <definedName name="A125990986F_Latest">Data11!$DE$19</definedName>
    <definedName name="A125990990W">Data10!$ES$1:$ES$10,Data10!$ES$11:$ES$19</definedName>
    <definedName name="A125990990W_Data">Data10!$ES$11:$ES$19</definedName>
    <definedName name="A125990990W_Latest">Data10!$ES$19</definedName>
    <definedName name="A125990994F">Data10!$IH$1:$IH$10,Data10!$IH$11:$IH$19</definedName>
    <definedName name="A125990994F_Data">Data10!$IH$11:$IH$19</definedName>
    <definedName name="A125990994F_Latest">Data10!$IH$19</definedName>
    <definedName name="A125990998R">Data10!$IN$1:$IN$10,Data10!$IN$11:$IN$19</definedName>
    <definedName name="A125990998R_Data">Data10!$IN$11:$IN$19</definedName>
    <definedName name="A125990998R_Latest">Data10!$IN$19</definedName>
    <definedName name="A125991002W">Data11!$BI$1:$BI$10,Data11!$BI$11:$BI$19</definedName>
    <definedName name="A125991002W_Data">Data11!$BI$11:$BI$19</definedName>
    <definedName name="A125991002W_Latest">Data11!$BI$19</definedName>
    <definedName name="A125991006F">Data11!$EI$1:$EI$10,Data11!$EI$11:$EI$19</definedName>
    <definedName name="A125991006F_Data">Data11!$EI$11:$EI$19</definedName>
    <definedName name="A125991006F_Latest">Data11!$EI$19</definedName>
    <definedName name="A125991010W">Data10!$DI$1:$DI$10,Data10!$DI$11:$DI$19</definedName>
    <definedName name="A125991010W_Data">Data10!$DI$11:$DI$19</definedName>
    <definedName name="A125991010W_Latest">Data10!$DI$19</definedName>
    <definedName name="A125991014F">Data10!$DU$1:$DU$10,Data10!$DU$11:$DU$19</definedName>
    <definedName name="A125991014F_Data">Data10!$DU$11:$DU$19</definedName>
    <definedName name="A125991014F_Latest">Data10!$DU$19</definedName>
    <definedName name="A125991018R">Data10!$EA$1:$EA$10,Data10!$EA$11:$EA$19</definedName>
    <definedName name="A125991018R_Data">Data10!$EA$11:$EA$19</definedName>
    <definedName name="A125991018R_Latest">Data10!$EA$19</definedName>
    <definedName name="A125991022F">Data10!$FE$1:$FE$10,Data10!$FE$11:$FE$19</definedName>
    <definedName name="A125991022F_Data">Data10!$FE$11:$FE$19</definedName>
    <definedName name="A125991022F_Latest">Data10!$FE$19</definedName>
    <definedName name="A125991026R">Data10!$GU$1:$GU$10,Data10!$GU$11:$GU$19</definedName>
    <definedName name="A125991026R_Data">Data10!$GU$11:$GU$19</definedName>
    <definedName name="A125991026R_Latest">Data10!$GU$19</definedName>
    <definedName name="A125991030F">Data10!$HA$1:$HA$10,Data10!$HA$11:$HA$19</definedName>
    <definedName name="A125991030F_Data">Data10!$HA$11:$HA$19</definedName>
    <definedName name="A125991030F_Latest">Data10!$HA$19</definedName>
    <definedName name="A125991034R">Data10!$GI$1:$GI$10,Data10!$GI$11:$GI$19</definedName>
    <definedName name="A125991034R_Data">Data10!$GI$11:$GI$19</definedName>
    <definedName name="A125991034R_Latest">Data10!$GI$19</definedName>
    <definedName name="A125991038X">Data10!$HY$1:$HY$10,Data10!$HY$11:$HY$19</definedName>
    <definedName name="A125991038X_Data">Data10!$HY$11:$HY$19</definedName>
    <definedName name="A125991038X_Latest">Data10!$HY$19</definedName>
    <definedName name="A125991042R">Data11!$CA$1:$CA$10,Data11!$CA$11:$CA$19</definedName>
    <definedName name="A125991042R_Data">Data11!$CA$11:$CA$19</definedName>
    <definedName name="A125991042R_Latest">Data11!$CA$19</definedName>
    <definedName name="A125991046X">Data11!$DW$1:$DW$10,Data11!$DW$11:$DW$19</definedName>
    <definedName name="A125991046X_Data">Data11!$DW$11:$DW$19</definedName>
    <definedName name="A125991046X_Latest">Data11!$DW$19</definedName>
    <definedName name="A125991050R">Data11!$EO$1:$EO$10,Data11!$EO$11:$EO$19</definedName>
    <definedName name="A125991050R_Data">Data11!$EO$11:$EO$19</definedName>
    <definedName name="A125991050R_Latest">Data11!$EO$19</definedName>
    <definedName name="A125991054X">Data3!$GA$1:$GA$10,Data3!$GA$11:$GA$19</definedName>
    <definedName name="A125991054X_Data">Data3!$GA$11:$GA$19</definedName>
    <definedName name="A125991054X_Latest">Data3!$GA$19</definedName>
    <definedName name="A125991058J">Data3!$GS$1:$GS$10,Data3!$GS$11:$GS$19</definedName>
    <definedName name="A125991058J_Data">Data3!$GS$11:$GS$19</definedName>
    <definedName name="A125991058J_Latest">Data3!$GS$19</definedName>
    <definedName name="A125991066J">Data3!$IL$1:$IL$10,Data3!$IL$11:$IL$19</definedName>
    <definedName name="A125991066J_Data">Data3!$IL$11:$IL$19</definedName>
    <definedName name="A125991066J_Latest">Data3!$IL$19</definedName>
    <definedName name="A125991070X">Data4!$BS$1:$BS$10,Data4!$BS$11:$BS$19</definedName>
    <definedName name="A125991070X_Data">Data4!$BS$11:$BS$19</definedName>
    <definedName name="A125991070X_Latest">Data4!$BS$19</definedName>
    <definedName name="A125991074J">Data4!$DC$1:$DC$10,Data4!$DC$11:$DC$19</definedName>
    <definedName name="A125991074J_Data">Data4!$DC$11:$DC$19</definedName>
    <definedName name="A125991074J_Latest">Data4!$DC$19</definedName>
    <definedName name="A125991078T">Data3!$CO$1:$CO$10,Data3!$CO$11:$CO$19</definedName>
    <definedName name="A125991078T_Data">Data3!$CO$11:$CO$19</definedName>
    <definedName name="A125991078T_Latest">Data3!$CO$19</definedName>
    <definedName name="A125991082J">Data3!$FC$1:$FC$10,Data3!$FC$11:$FC$19</definedName>
    <definedName name="A125991082J_Data">Data3!$FC$11:$FC$19</definedName>
    <definedName name="A125991082J_Latest">Data3!$FC$19</definedName>
    <definedName name="A125991086T">Data4!$E$1:$E$10,Data4!$E$11:$E$19</definedName>
    <definedName name="A125991086T_Data">Data4!$E$11:$E$19</definedName>
    <definedName name="A125991086T_Latest">Data4!$E$19</definedName>
    <definedName name="A125991090J">Data4!$CE$1:$CE$10,Data4!$CE$11:$CE$19</definedName>
    <definedName name="A125991090J_Data">Data4!$CE$11:$CE$19</definedName>
    <definedName name="A125991090J_Latest">Data4!$CE$19</definedName>
    <definedName name="A125991094T">Data3!$IF$1:$IF$10,Data3!$IF$11:$IF$19</definedName>
    <definedName name="A125991094T_Data">Data3!$IF$11:$IF$19</definedName>
    <definedName name="A125991094T_Latest">Data3!$IF$19</definedName>
    <definedName name="A125991098A">Data4!$Q$1:$Q$10,Data4!$Q$11:$Q$19</definedName>
    <definedName name="A125991098A_Data">Data4!$Q$11:$Q$19</definedName>
    <definedName name="A125991098A_Latest">Data4!$Q$19</definedName>
    <definedName name="A125991102F">Data4!$AO$1:$AO$10,Data4!$AO$11:$AO$19</definedName>
    <definedName name="A125991102F_Data">Data4!$AO$11:$AO$19</definedName>
    <definedName name="A125991102F_Latest">Data4!$AO$19</definedName>
    <definedName name="A125991106R">Data4!$CW$1:$CW$10,Data4!$CW$11:$CW$19</definedName>
    <definedName name="A125991106R_Data">Data4!$CW$11:$CW$19</definedName>
    <definedName name="A125991106R_Latest">Data4!$CW$19</definedName>
    <definedName name="A125991110F">Data3!$EK$1:$EK$10,Data3!$EK$11:$EK$19</definedName>
    <definedName name="A125991110F_Data">Data3!$EK$11:$EK$19</definedName>
    <definedName name="A125991110F_Latest">Data3!$EK$19</definedName>
    <definedName name="A125991114R">Data3!$GY$1:$GY$10,Data3!$GY$11:$GY$19</definedName>
    <definedName name="A125991114R_Data">Data3!$GY$11:$GY$19</definedName>
    <definedName name="A125991114R_Latest">Data3!$GY$19</definedName>
    <definedName name="A125991118X">Data3!$IO$1:$IO$10,Data3!$IO$11:$IO$19</definedName>
    <definedName name="A125991118X_Data">Data3!$IO$11:$IO$19</definedName>
    <definedName name="A125991118X_Latest">Data3!$IO$19</definedName>
    <definedName name="A125991122R">Data4!$K$1:$K$10,Data4!$K$11:$K$19</definedName>
    <definedName name="A125991122R_Data">Data4!$K$11:$K$19</definedName>
    <definedName name="A125991122R_Latest">Data4!$K$19</definedName>
    <definedName name="A125991126X">Data4!$W$1:$W$10,Data4!$W$11:$W$19</definedName>
    <definedName name="A125991126X_Data">Data4!$W$11:$W$19</definedName>
    <definedName name="A125991126X_Latest">Data4!$W$19</definedName>
    <definedName name="A125991130R">Data4!$AI$1:$AI$10,Data4!$AI$11:$AI$19</definedName>
    <definedName name="A125991130R_Data">Data4!$AI$11:$AI$19</definedName>
    <definedName name="A125991130R_Latest">Data4!$AI$19</definedName>
    <definedName name="A125991134X">Data4!$BY$1:$BY$10,Data4!$BY$11:$BY$19</definedName>
    <definedName name="A125991134X_Data">Data4!$BY$11:$BY$19</definedName>
    <definedName name="A125991134X_Latest">Data4!$BY$19</definedName>
    <definedName name="A125991138J">Data4!$DO$1:$DO$10,Data4!$DO$11:$DO$19</definedName>
    <definedName name="A125991138J_Data">Data4!$DO$11:$DO$19</definedName>
    <definedName name="A125991138J_Latest">Data4!$DO$19</definedName>
    <definedName name="A125991142X">Data3!$DA$1:$DA$10,Data3!$DA$11:$DA$19</definedName>
    <definedName name="A125991142X_Data">Data3!$DA$11:$DA$19</definedName>
    <definedName name="A125991142X_Latest">Data3!$DA$19</definedName>
    <definedName name="A125991146J">Data3!$DS$1:$DS$10,Data3!$DS$11:$DS$19</definedName>
    <definedName name="A125991146J_Data">Data3!$DS$11:$DS$19</definedName>
    <definedName name="A125991146J_Latest">Data3!$DS$19</definedName>
    <definedName name="A125991150X">Data3!$DY$1:$DY$10,Data3!$DY$11:$DY$19</definedName>
    <definedName name="A125991150X_Data">Data3!$DY$11:$DY$19</definedName>
    <definedName name="A125991150X_Latest">Data3!$DY$19</definedName>
    <definedName name="A125991154J">Data3!$EW$1:$EW$10,Data3!$EW$11:$EW$19</definedName>
    <definedName name="A125991154J_Data">Data3!$EW$11:$EW$19</definedName>
    <definedName name="A125991154J_Latest">Data3!$EW$19</definedName>
    <definedName name="A125991158T">Data3!$FI$1:$FI$10,Data3!$FI$11:$FI$19</definedName>
    <definedName name="A125991158T_Data">Data3!$FI$11:$FI$19</definedName>
    <definedName name="A125991158T_Latest">Data3!$FI$19</definedName>
    <definedName name="A125991162J">Data3!$FO$1:$FO$10,Data3!$FO$11:$FO$19</definedName>
    <definedName name="A125991162J_Data">Data3!$FO$11:$FO$19</definedName>
    <definedName name="A125991162J_Latest">Data3!$FO$19</definedName>
    <definedName name="A125991166T">Data3!$HE$1:$HE$10,Data3!$HE$11:$HE$19</definedName>
    <definedName name="A125991166T_Data">Data3!$HE$11:$HE$19</definedName>
    <definedName name="A125991166T_Latest">Data3!$HE$19</definedName>
    <definedName name="A125991170J">Data4!$AC$1:$AC$10,Data4!$AC$11:$AC$19</definedName>
    <definedName name="A125991170J_Data">Data4!$AC$11:$AC$19</definedName>
    <definedName name="A125991170J_Latest">Data4!$AC$19</definedName>
    <definedName name="A125991174T">Data4!$BA$1:$BA$10,Data4!$BA$11:$BA$19</definedName>
    <definedName name="A125991174T_Data">Data4!$BA$11:$BA$19</definedName>
    <definedName name="A125991174T_Latest">Data4!$BA$19</definedName>
    <definedName name="A125991178A">Data4!$BG$1:$BG$10,Data4!$BG$11:$BG$19</definedName>
    <definedName name="A125991178A_Data">Data4!$BG$11:$BG$19</definedName>
    <definedName name="A125991178A_Latest">Data4!$BG$19</definedName>
    <definedName name="A125991182T">Data4!$CK$1:$CK$10,Data4!$CK$11:$CK$19</definedName>
    <definedName name="A125991182T_Data">Data4!$CK$11:$CK$19</definedName>
    <definedName name="A125991182T_Latest">Data4!$CK$19</definedName>
    <definedName name="A125991186A">Data4!$CQ$1:$CQ$10,Data4!$CQ$11:$CQ$19</definedName>
    <definedName name="A125991186A_Data">Data4!$CQ$11:$CQ$19</definedName>
    <definedName name="A125991186A_Latest">Data4!$CQ$19</definedName>
    <definedName name="A125991190T">Data3!$EE$1:$EE$10,Data3!$EE$11:$EE$19</definedName>
    <definedName name="A125991190T_Data">Data3!$EE$11:$EE$19</definedName>
    <definedName name="A125991190T_Latest">Data3!$EE$19</definedName>
    <definedName name="A125991194A">Data3!$HT$1:$HT$10,Data3!$HT$11:$HT$19</definedName>
    <definedName name="A125991194A_Data">Data3!$HT$11:$HT$19</definedName>
    <definedName name="A125991194A_Latest">Data3!$HT$19</definedName>
    <definedName name="A125991198K">Data3!$HZ$1:$HZ$10,Data3!$HZ$11:$HZ$19</definedName>
    <definedName name="A125991198K_Data">Data3!$HZ$11:$HZ$19</definedName>
    <definedName name="A125991198K_Latest">Data3!$HZ$19</definedName>
    <definedName name="A125991202R">Data4!$AU$1:$AU$10,Data4!$AU$11:$AU$19</definedName>
    <definedName name="A125991202R_Data">Data4!$AU$11:$AU$19</definedName>
    <definedName name="A125991202R_Latest">Data4!$AU$19</definedName>
    <definedName name="A125991206X">Data4!$DU$1:$DU$10,Data4!$DU$11:$DU$19</definedName>
    <definedName name="A125991206X_Data">Data4!$DU$11:$DU$19</definedName>
    <definedName name="A125991206X_Latest">Data4!$DU$19</definedName>
    <definedName name="A125991210R">Data3!$CU$1:$CU$10,Data3!$CU$11:$CU$19</definedName>
    <definedName name="A125991210R_Data">Data3!$CU$11:$CU$19</definedName>
    <definedName name="A125991210R_Latest">Data3!$CU$19</definedName>
    <definedName name="A125991214X">Data3!$DG$1:$DG$10,Data3!$DG$11:$DG$19</definedName>
    <definedName name="A125991214X_Data">Data3!$DG$11:$DG$19</definedName>
    <definedName name="A125991214X_Latest">Data3!$DG$19</definedName>
    <definedName name="A125991218J">Data3!$DM$1:$DM$10,Data3!$DM$11:$DM$19</definedName>
    <definedName name="A125991218J_Data">Data3!$DM$11:$DM$19</definedName>
    <definedName name="A125991218J_Latest">Data3!$DM$19</definedName>
    <definedName name="A125991222X">Data3!$EQ$1:$EQ$10,Data3!$EQ$11:$EQ$19</definedName>
    <definedName name="A125991222X_Data">Data3!$EQ$11:$EQ$19</definedName>
    <definedName name="A125991222X_Latest">Data3!$EQ$19</definedName>
    <definedName name="A125991226J">Data3!$GG$1:$GG$10,Data3!$GG$11:$GG$19</definedName>
    <definedName name="A125991226J_Data">Data3!$GG$11:$GG$19</definedName>
    <definedName name="A125991226J_Latest">Data3!$GG$19</definedName>
    <definedName name="A125991230X">Data3!$GM$1:$GM$10,Data3!$GM$11:$GM$19</definedName>
    <definedName name="A125991230X_Data">Data3!$GM$11:$GM$19</definedName>
    <definedName name="A125991230X_Latest">Data3!$GM$19</definedName>
    <definedName name="A125991234J">Data3!$FU$1:$FU$10,Data3!$FU$11:$FU$19</definedName>
    <definedName name="A125991234J_Data">Data3!$FU$11:$FU$19</definedName>
    <definedName name="A125991234J_Latest">Data3!$FU$19</definedName>
    <definedName name="A125991238T">Data3!$HK$1:$HK$10,Data3!$HK$11:$HK$19</definedName>
    <definedName name="A125991238T_Data">Data3!$HK$11:$HK$19</definedName>
    <definedName name="A125991238T_Latest">Data3!$HK$19</definedName>
    <definedName name="A125991242J">Data4!$BM$1:$BM$10,Data4!$BM$11:$BM$19</definedName>
    <definedName name="A125991242J_Data">Data4!$BM$11:$BM$19</definedName>
    <definedName name="A125991242J_Latest">Data4!$BM$19</definedName>
    <definedName name="A125991246T">Data4!$DI$1:$DI$10,Data4!$DI$11:$DI$19</definedName>
    <definedName name="A125991246T_Data">Data4!$DI$11:$DI$19</definedName>
    <definedName name="A125991246T_Latest">Data4!$DI$19</definedName>
    <definedName name="A125991250J">Data4!$EA$1:$EA$10,Data4!$EA$11:$EA$19</definedName>
    <definedName name="A125991250J_Data">Data4!$EA$11:$EA$19</definedName>
    <definedName name="A125991250J_Latest">Data4!$EA$19</definedName>
    <definedName name="A125991254T">Data7!$BM$1:$BM$10,Data7!$BM$11:$BM$19</definedName>
    <definedName name="A125991254T_Data">Data7!$BM$11:$BM$19</definedName>
    <definedName name="A125991254T_Latest">Data7!$BM$19</definedName>
    <definedName name="A125991258A">Data7!$CE$1:$CE$10,Data7!$CE$11:$CE$19</definedName>
    <definedName name="A125991258A_Data">Data7!$CE$11:$CE$19</definedName>
    <definedName name="A125991258A_Latest">Data7!$CE$19</definedName>
    <definedName name="A125991266A">Data7!$DX$1:$DX$10,Data7!$DX$11:$DX$19</definedName>
    <definedName name="A125991266A_Data">Data7!$DX$11:$DX$19</definedName>
    <definedName name="A125991266A_Latest">Data7!$DX$19</definedName>
    <definedName name="A125991270T">Data7!$GU$1:$GU$10,Data7!$GU$11:$GU$19</definedName>
    <definedName name="A125991270T_Data">Data7!$GU$11:$GU$19</definedName>
    <definedName name="A125991270T_Latest">Data7!$GU$19</definedName>
    <definedName name="A125991274A">Data7!$IE$1:$IE$10,Data7!$IE$11:$IE$19</definedName>
    <definedName name="A125991274A_Data">Data7!$IE$11:$IE$19</definedName>
    <definedName name="A125991274A_Latest">Data7!$IE$19</definedName>
    <definedName name="A125991278K">Data6!$HQ$1:$HQ$10,Data6!$HQ$11:$HQ$19</definedName>
    <definedName name="A125991278K_Data">Data6!$HQ$11:$HQ$19</definedName>
    <definedName name="A125991278K_Latest">Data6!$HQ$19</definedName>
    <definedName name="A125991282A">Data7!$AO$1:$AO$10,Data7!$AO$11:$AO$19</definedName>
    <definedName name="A125991282A_Data">Data7!$AO$11:$AO$19</definedName>
    <definedName name="A125991282A_Latest">Data7!$AO$19</definedName>
    <definedName name="A125991286K">Data7!$EG$1:$EG$10,Data7!$EG$11:$EG$19</definedName>
    <definedName name="A125991286K_Data">Data7!$EG$11:$EG$19</definedName>
    <definedName name="A125991286K_Latest">Data7!$EG$19</definedName>
    <definedName name="A125991290A">Data7!$HG$1:$HG$10,Data7!$HG$11:$HG$19</definedName>
    <definedName name="A125991290A_Data">Data7!$HG$11:$HG$19</definedName>
    <definedName name="A125991290A_Latest">Data7!$HG$19</definedName>
    <definedName name="A125991294K">Data7!$DR$1:$DR$10,Data7!$DR$11:$DR$19</definedName>
    <definedName name="A125991294K_Data">Data7!$DR$11:$DR$19</definedName>
    <definedName name="A125991294K_Latest">Data7!$DR$19</definedName>
    <definedName name="A125991298V">Data7!$ES$1:$ES$10,Data7!$ES$11:$ES$19</definedName>
    <definedName name="A125991298V_Data">Data7!$ES$11:$ES$19</definedName>
    <definedName name="A125991298V_Latest">Data7!$ES$19</definedName>
    <definedName name="A125991302X">Data7!$FQ$1:$FQ$10,Data7!$FQ$11:$FQ$19</definedName>
    <definedName name="A125991302X_Data">Data7!$FQ$11:$FQ$19</definedName>
    <definedName name="A125991302X_Latest">Data7!$FQ$19</definedName>
    <definedName name="A125991306J">Data7!$HY$1:$HY$10,Data7!$HY$11:$HY$19</definedName>
    <definedName name="A125991306J_Data">Data7!$HY$11:$HY$19</definedName>
    <definedName name="A125991306J_Latest">Data7!$HY$19</definedName>
    <definedName name="A125991310X">Data7!$W$1:$W$10,Data7!$W$11:$W$19</definedName>
    <definedName name="A125991310X_Data">Data7!$W$11:$W$19</definedName>
    <definedName name="A125991310X_Latest">Data7!$W$19</definedName>
    <definedName name="A125991314J">Data7!$CK$1:$CK$10,Data7!$CK$11:$CK$19</definedName>
    <definedName name="A125991314J_Data">Data7!$CK$11:$CK$19</definedName>
    <definedName name="A125991314J_Latest">Data7!$CK$19</definedName>
    <definedName name="A125991318T">Data7!$EA$1:$EA$10,Data7!$EA$11:$EA$19</definedName>
    <definedName name="A125991318T_Data">Data7!$EA$11:$EA$19</definedName>
    <definedName name="A125991318T_Latest">Data7!$EA$19</definedName>
    <definedName name="A125991322J">Data7!$EM$1:$EM$10,Data7!$EM$11:$EM$19</definedName>
    <definedName name="A125991322J_Data">Data7!$EM$11:$EM$19</definedName>
    <definedName name="A125991322J_Latest">Data7!$EM$19</definedName>
    <definedName name="A125991326T">Data7!$EY$1:$EY$10,Data7!$EY$11:$EY$19</definedName>
    <definedName name="A125991326T_Data">Data7!$EY$11:$EY$19</definedName>
    <definedName name="A125991326T_Latest">Data7!$EY$19</definedName>
    <definedName name="A125991330J">Data7!$FK$1:$FK$10,Data7!$FK$11:$FK$19</definedName>
    <definedName name="A125991330J_Data">Data7!$FK$11:$FK$19</definedName>
    <definedName name="A125991330J_Latest">Data7!$FK$19</definedName>
    <definedName name="A125991334T">Data7!$HA$1:$HA$10,Data7!$HA$11:$HA$19</definedName>
    <definedName name="A125991334T_Data">Data7!$HA$11:$HA$19</definedName>
    <definedName name="A125991334T_Latest">Data7!$HA$19</definedName>
    <definedName name="A125991338A">Data7!$IQ$1:$IQ$10,Data7!$IQ$11:$IQ$19</definedName>
    <definedName name="A125991338A_Data">Data7!$IQ$11:$IQ$19</definedName>
    <definedName name="A125991338A_Latest">Data7!$IQ$19</definedName>
    <definedName name="A125991342T">Data6!$IC$1:$IC$10,Data6!$IC$11:$IC$19</definedName>
    <definedName name="A125991342T_Data">Data6!$IC$11:$IC$19</definedName>
    <definedName name="A125991342T_Latest">Data6!$IC$19</definedName>
    <definedName name="A125991346A">Data7!$E$1:$E$10,Data7!$E$11:$E$19</definedName>
    <definedName name="A125991346A_Data">Data7!$E$11:$E$19</definedName>
    <definedName name="A125991346A_Latest">Data7!$E$19</definedName>
    <definedName name="A125991350T">Data7!$K$1:$K$10,Data7!$K$11:$K$19</definedName>
    <definedName name="A125991350T_Data">Data7!$K$11:$K$19</definedName>
    <definedName name="A125991350T_Latest">Data7!$K$19</definedName>
    <definedName name="A125991354A">Data7!$AI$1:$AI$10,Data7!$AI$11:$AI$19</definedName>
    <definedName name="A125991354A_Data">Data7!$AI$11:$AI$19</definedName>
    <definedName name="A125991354A_Latest">Data7!$AI$19</definedName>
    <definedName name="A125991358K">Data7!$AU$1:$AU$10,Data7!$AU$11:$AU$19</definedName>
    <definedName name="A125991358K_Data">Data7!$AU$11:$AU$19</definedName>
    <definedName name="A125991358K_Latest">Data7!$AU$19</definedName>
    <definedName name="A125991362A">Data7!$BA$1:$BA$10,Data7!$BA$11:$BA$19</definedName>
    <definedName name="A125991362A_Data">Data7!$BA$11:$BA$19</definedName>
    <definedName name="A125991362A_Latest">Data7!$BA$19</definedName>
    <definedName name="A125991366K">Data7!$CQ$1:$CQ$10,Data7!$CQ$11:$CQ$19</definedName>
    <definedName name="A125991366K_Data">Data7!$CQ$11:$CQ$19</definedName>
    <definedName name="A125991366K_Latest">Data7!$CQ$19</definedName>
    <definedName name="A125991370A">Data7!$FE$1:$FE$10,Data7!$FE$11:$FE$19</definedName>
    <definedName name="A125991370A_Data">Data7!$FE$11:$FE$19</definedName>
    <definedName name="A125991370A_Latest">Data7!$FE$19</definedName>
    <definedName name="A125991374K">Data7!$GC$1:$GC$10,Data7!$GC$11:$GC$19</definedName>
    <definedName name="A125991374K_Data">Data7!$GC$11:$GC$19</definedName>
    <definedName name="A125991374K_Latest">Data7!$GC$19</definedName>
    <definedName name="A125991378V">Data7!$GI$1:$GI$10,Data7!$GI$11:$GI$19</definedName>
    <definedName name="A125991378V_Data">Data7!$GI$11:$GI$19</definedName>
    <definedName name="A125991378V_Latest">Data7!$GI$19</definedName>
    <definedName name="A125991382K">Data7!$HM$1:$HM$10,Data7!$HM$11:$HM$19</definedName>
    <definedName name="A125991382K_Data">Data7!$HM$11:$HM$19</definedName>
    <definedName name="A125991382K_Latest">Data7!$HM$19</definedName>
    <definedName name="A125991386V">Data7!$HS$1:$HS$10,Data7!$HS$11:$HS$19</definedName>
    <definedName name="A125991386V_Data">Data7!$HS$11:$HS$19</definedName>
    <definedName name="A125991386V_Latest">Data7!$HS$19</definedName>
    <definedName name="A125991390K">Data7!$Q$1:$Q$10,Data7!$Q$11:$Q$19</definedName>
    <definedName name="A125991390K_Data">Data7!$Q$11:$Q$19</definedName>
    <definedName name="A125991390K_Latest">Data7!$Q$19</definedName>
    <definedName name="A125991394V">Data7!$DF$1:$DF$10,Data7!$DF$11:$DF$19</definedName>
    <definedName name="A125991394V_Data">Data7!$DF$11:$DF$19</definedName>
    <definedName name="A125991394V_Latest">Data7!$DF$19</definedName>
    <definedName name="A125991398C">Data7!$DL$1:$DL$10,Data7!$DL$11:$DL$19</definedName>
    <definedName name="A125991398C_Data">Data7!$DL$11:$DL$19</definedName>
    <definedName name="A125991398C_Latest">Data7!$DL$19</definedName>
    <definedName name="A125991402J">Data7!$FW$1:$FW$10,Data7!$FW$11:$FW$19</definedName>
    <definedName name="A125991402J_Data">Data7!$FW$11:$FW$19</definedName>
    <definedName name="A125991402J_Latest">Data7!$FW$19</definedName>
    <definedName name="A125991406T">Data8!$G$1:$G$10,Data8!$G$11:$G$19</definedName>
    <definedName name="A125991406T_Data">Data8!$G$11:$G$19</definedName>
    <definedName name="A125991406T_Latest">Data8!$G$19</definedName>
    <definedName name="A125991410J">Data6!$HW$1:$HW$10,Data6!$HW$11:$HW$19</definedName>
    <definedName name="A125991410J_Data">Data6!$HW$11:$HW$19</definedName>
    <definedName name="A125991410J_Latest">Data6!$HW$19</definedName>
    <definedName name="A125991414T">Data6!$II$1:$II$10,Data6!$II$11:$II$19</definedName>
    <definedName name="A125991414T_Data">Data6!$II$11:$II$19</definedName>
    <definedName name="A125991414T_Latest">Data6!$II$19</definedName>
    <definedName name="A125991418A">Data6!$IO$1:$IO$10,Data6!$IO$11:$IO$19</definedName>
    <definedName name="A125991418A_Data">Data6!$IO$11:$IO$19</definedName>
    <definedName name="A125991418A_Latest">Data6!$IO$19</definedName>
    <definedName name="A125991422T">Data7!$AC$1:$AC$10,Data7!$AC$11:$AC$19</definedName>
    <definedName name="A125991422T_Data">Data7!$AC$11:$AC$19</definedName>
    <definedName name="A125991422T_Latest">Data7!$AC$19</definedName>
    <definedName name="A125991426A">Data7!$BS$1:$BS$10,Data7!$BS$11:$BS$19</definedName>
    <definedName name="A125991426A_Data">Data7!$BS$11:$BS$19</definedName>
    <definedName name="A125991426A_Latest">Data7!$BS$19</definedName>
    <definedName name="A125991430T">Data7!$BY$1:$BY$10,Data7!$BY$11:$BY$19</definedName>
    <definedName name="A125991430T_Data">Data7!$BY$11:$BY$19</definedName>
    <definedName name="A125991430T_Latest">Data7!$BY$19</definedName>
    <definedName name="A125991434A">Data7!$BG$1:$BG$10,Data7!$BG$11:$BG$19</definedName>
    <definedName name="A125991434A_Data">Data7!$BG$11:$BG$19</definedName>
    <definedName name="A125991434A_Latest">Data7!$BG$19</definedName>
    <definedName name="A125991438K">Data7!$CW$1:$CW$10,Data7!$CW$11:$CW$19</definedName>
    <definedName name="A125991438K_Data">Data7!$CW$11:$CW$19</definedName>
    <definedName name="A125991438K_Latest">Data7!$CW$19</definedName>
    <definedName name="A125991442A">Data7!$GO$1:$GO$10,Data7!$GO$11:$GO$19</definedName>
    <definedName name="A125991442A_Data">Data7!$GO$11:$GO$19</definedName>
    <definedName name="A125991442A_Latest">Data7!$GO$19</definedName>
    <definedName name="A125991446K">Data7!$IK$1:$IK$10,Data7!$IK$11:$IK$19</definedName>
    <definedName name="A125991446K_Data">Data7!$IK$11:$IK$19</definedName>
    <definedName name="A125991446K_Latest">Data7!$IK$19</definedName>
    <definedName name="A125991450A">Data8!$M$1:$M$10,Data8!$M$11:$M$19</definedName>
    <definedName name="A125991450A_Data">Data8!$M$11:$M$19</definedName>
    <definedName name="A125991450A_Latest">Data8!$M$19</definedName>
    <definedName name="A125991454K">Data8!$DE$1:$DE$10,Data8!$DE$11:$DE$19</definedName>
    <definedName name="A125991454K_Data">Data8!$DE$11:$DE$19</definedName>
    <definedName name="A125991454K_Latest">Data8!$DE$19</definedName>
    <definedName name="A125991458V">Data8!$DW$1:$DW$10,Data8!$DW$11:$DW$19</definedName>
    <definedName name="A125991458V_Data">Data8!$DW$11:$DW$19</definedName>
    <definedName name="A125991458V_Latest">Data8!$DW$19</definedName>
    <definedName name="A125991466V">Data8!$FP$1:$FP$10,Data8!$FP$11:$FP$19</definedName>
    <definedName name="A125991466V_Data">Data8!$FP$11:$FP$19</definedName>
    <definedName name="A125991466V_Latest">Data8!$FP$19</definedName>
    <definedName name="A125991470K">Data8!$IM$1:$IM$10,Data8!$IM$11:$IM$19</definedName>
    <definedName name="A125991470K_Data">Data8!$IM$11:$IM$19</definedName>
    <definedName name="A125991470K_Latest">Data8!$IM$19</definedName>
    <definedName name="A125991474V">Data9!$AG$1:$AG$10,Data9!$AG$11:$AG$19</definedName>
    <definedName name="A125991474V_Data">Data9!$AG$11:$AG$19</definedName>
    <definedName name="A125991474V_Latest">Data9!$AG$19</definedName>
    <definedName name="A125991478C">Data8!$S$1:$S$10,Data8!$S$11:$S$19</definedName>
    <definedName name="A125991478C_Data">Data8!$S$11:$S$19</definedName>
    <definedName name="A125991478C_Latest">Data8!$S$19</definedName>
    <definedName name="A125991482V">Data8!$CG$1:$CG$10,Data8!$CG$11:$CG$19</definedName>
    <definedName name="A125991482V_Data">Data8!$CG$11:$CG$19</definedName>
    <definedName name="A125991482V_Latest">Data8!$CG$19</definedName>
    <definedName name="A125991486C">Data8!$FY$1:$FY$10,Data8!$FY$11:$FY$19</definedName>
    <definedName name="A125991486C_Data">Data8!$FY$11:$FY$19</definedName>
    <definedName name="A125991486C_Latest">Data8!$FY$19</definedName>
    <definedName name="A125991490V">Data9!$I$1:$I$10,Data9!$I$11:$I$19</definedName>
    <definedName name="A125991490V_Data">Data9!$I$11:$I$19</definedName>
    <definedName name="A125991490V_Latest">Data9!$I$19</definedName>
    <definedName name="A125991494C">Data8!$FJ$1:$FJ$10,Data8!$FJ$11:$FJ$19</definedName>
    <definedName name="A125991494C_Data">Data8!$FJ$11:$FJ$19</definedName>
    <definedName name="A125991494C_Latest">Data8!$FJ$19</definedName>
    <definedName name="A125991498L">Data8!$GK$1:$GK$10,Data8!$GK$11:$GK$19</definedName>
    <definedName name="A125991498L_Data">Data8!$GK$11:$GK$19</definedName>
    <definedName name="A125991498L_Latest">Data8!$GK$19</definedName>
    <definedName name="A125991502T">Data8!$HI$1:$HI$10,Data8!$HI$11:$HI$19</definedName>
    <definedName name="A125991502T_Data">Data8!$HI$11:$HI$19</definedName>
    <definedName name="A125991502T_Latest">Data8!$HI$19</definedName>
    <definedName name="A125991506A">Data9!$AA$1:$AA$10,Data9!$AA$11:$AA$19</definedName>
    <definedName name="A125991506A_Data">Data9!$AA$11:$AA$19</definedName>
    <definedName name="A125991506A_Latest">Data9!$AA$19</definedName>
    <definedName name="A125991510T">Data8!$BO$1:$BO$10,Data8!$BO$11:$BO$19</definedName>
    <definedName name="A125991510T_Data">Data8!$BO$11:$BO$19</definedName>
    <definedName name="A125991510T_Latest">Data8!$BO$19</definedName>
    <definedName name="A125991514A">Data8!$EC$1:$EC$10,Data8!$EC$11:$EC$19</definedName>
    <definedName name="A125991514A_Data">Data8!$EC$11:$EC$19</definedName>
    <definedName name="A125991514A_Latest">Data8!$EC$19</definedName>
    <definedName name="A125991518K">Data8!$FS$1:$FS$10,Data8!$FS$11:$FS$19</definedName>
    <definedName name="A125991518K_Data">Data8!$FS$11:$FS$19</definedName>
    <definedName name="A125991518K_Latest">Data8!$FS$19</definedName>
    <definedName name="A125991522A">Data8!$GE$1:$GE$10,Data8!$GE$11:$GE$19</definedName>
    <definedName name="A125991522A_Data">Data8!$GE$11:$GE$19</definedName>
    <definedName name="A125991522A_Latest">Data8!$GE$19</definedName>
    <definedName name="A125991526K">Data8!$GQ$1:$GQ$10,Data8!$GQ$11:$GQ$19</definedName>
    <definedName name="A125991526K_Data">Data8!$GQ$11:$GQ$19</definedName>
    <definedName name="A125991526K_Latest">Data8!$GQ$19</definedName>
    <definedName name="A125991530A">Data8!$HC$1:$HC$10,Data8!$HC$11:$HC$19</definedName>
    <definedName name="A125991530A_Data">Data8!$HC$11:$HC$19</definedName>
    <definedName name="A125991530A_Latest">Data8!$HC$19</definedName>
    <definedName name="A125991534K">Data9!$C$1:$C$10,Data9!$C$11:$C$19</definedName>
    <definedName name="A125991534K_Data">Data9!$C$11:$C$19</definedName>
    <definedName name="A125991534K_Latest">Data9!$C$19</definedName>
    <definedName name="A125991538V">Data9!$AS$1:$AS$10,Data9!$AS$11:$AS$19</definedName>
    <definedName name="A125991538V_Data">Data9!$AS$11:$AS$19</definedName>
    <definedName name="A125991538V_Latest">Data9!$AS$19</definedName>
    <definedName name="A125991542K">Data8!$AE$1:$AE$10,Data8!$AE$11:$AE$19</definedName>
    <definedName name="A125991542K_Data">Data8!$AE$11:$AE$19</definedName>
    <definedName name="A125991542K_Latest">Data8!$AE$19</definedName>
    <definedName name="A125991546V">Data8!$AW$1:$AW$10,Data8!$AW$11:$AW$19</definedName>
    <definedName name="A125991546V_Data">Data8!$AW$11:$AW$19</definedName>
    <definedName name="A125991546V_Latest">Data8!$AW$19</definedName>
    <definedName name="A125991550K">Data8!$BC$1:$BC$10,Data8!$BC$11:$BC$19</definedName>
    <definedName name="A125991550K_Data">Data8!$BC$11:$BC$19</definedName>
    <definedName name="A125991550K_Latest">Data8!$BC$19</definedName>
    <definedName name="A125991554V">Data8!$CA$1:$CA$10,Data8!$CA$11:$CA$19</definedName>
    <definedName name="A125991554V_Data">Data8!$CA$11:$CA$19</definedName>
    <definedName name="A125991554V_Latest">Data8!$CA$19</definedName>
    <definedName name="A125991558C">Data8!$CM$1:$CM$10,Data8!$CM$11:$CM$19</definedName>
    <definedName name="A125991558C_Data">Data8!$CM$11:$CM$19</definedName>
    <definedName name="A125991558C_Latest">Data8!$CM$19</definedName>
    <definedName name="A125991562V">Data8!$CS$1:$CS$10,Data8!$CS$11:$CS$19</definedName>
    <definedName name="A125991562V_Data">Data8!$CS$11:$CS$19</definedName>
    <definedName name="A125991562V_Latest">Data8!$CS$19</definedName>
    <definedName name="A125991566C">Data8!$EI$1:$EI$10,Data8!$EI$11:$EI$19</definedName>
    <definedName name="A125991566C_Data">Data8!$EI$11:$EI$19</definedName>
    <definedName name="A125991566C_Latest">Data8!$EI$19</definedName>
    <definedName name="A125991570V">Data8!$GW$1:$GW$10,Data8!$GW$11:$GW$19</definedName>
    <definedName name="A125991570V_Data">Data8!$GW$11:$GW$19</definedName>
    <definedName name="A125991570V_Latest">Data8!$GW$19</definedName>
    <definedName name="A125991574C">Data8!$HU$1:$HU$10,Data8!$HU$11:$HU$19</definedName>
    <definedName name="A125991574C_Data">Data8!$HU$11:$HU$19</definedName>
    <definedName name="A125991574C_Latest">Data8!$HU$19</definedName>
    <definedName name="A125991578L">Data8!$IA$1:$IA$10,Data8!$IA$11:$IA$19</definedName>
    <definedName name="A125991578L_Data">Data8!$IA$11:$IA$19</definedName>
    <definedName name="A125991578L_Latest">Data8!$IA$19</definedName>
    <definedName name="A125991582C">Data9!$O$1:$O$10,Data9!$O$11:$O$19</definedName>
    <definedName name="A125991582C_Data">Data9!$O$11:$O$19</definedName>
    <definedName name="A125991582C_Latest">Data9!$O$19</definedName>
    <definedName name="A125991586L">Data9!$U$1:$U$10,Data9!$U$11:$U$19</definedName>
    <definedName name="A125991586L_Data">Data9!$U$11:$U$19</definedName>
    <definedName name="A125991586L_Latest">Data9!$U$19</definedName>
    <definedName name="A125991590C">Data8!$BI$1:$BI$10,Data8!$BI$11:$BI$19</definedName>
    <definedName name="A125991590C_Data">Data8!$BI$11:$BI$19</definedName>
    <definedName name="A125991590C_Latest">Data8!$BI$19</definedName>
    <definedName name="A125991594L">Data8!$EX$1:$EX$10,Data8!$EX$11:$EX$19</definedName>
    <definedName name="A125991594L_Data">Data8!$EX$11:$EX$19</definedName>
    <definedName name="A125991594L_Latest">Data8!$EX$19</definedName>
    <definedName name="A125991598W">Data8!$FD$1:$FD$10,Data8!$FD$11:$FD$19</definedName>
    <definedName name="A125991598W_Data">Data8!$FD$11:$FD$19</definedName>
    <definedName name="A125991598W_Latest">Data8!$FD$19</definedName>
    <definedName name="A125991602A">Data8!$HO$1:$HO$10,Data8!$HO$11:$HO$19</definedName>
    <definedName name="A125991602A_Data">Data8!$HO$11:$HO$19</definedName>
    <definedName name="A125991602A_Latest">Data8!$HO$19</definedName>
    <definedName name="A125991606K">Data9!$AY$1:$AY$10,Data9!$AY$11:$AY$19</definedName>
    <definedName name="A125991606K_Data">Data9!$AY$11:$AY$19</definedName>
    <definedName name="A125991606K_Latest">Data9!$AY$19</definedName>
    <definedName name="A125991610A">Data8!$Y$1:$Y$10,Data8!$Y$11:$Y$19</definedName>
    <definedName name="A125991610A_Data">Data8!$Y$11:$Y$19</definedName>
    <definedName name="A125991610A_Latest">Data8!$Y$19</definedName>
    <definedName name="A125991614K">Data8!$AK$1:$AK$10,Data8!$AK$11:$AK$19</definedName>
    <definedName name="A125991614K_Data">Data8!$AK$11:$AK$19</definedName>
    <definedName name="A125991614K_Latest">Data8!$AK$19</definedName>
    <definedName name="A125991618V">Data8!$AQ$1:$AQ$10,Data8!$AQ$11:$AQ$19</definedName>
    <definedName name="A125991618V_Data">Data8!$AQ$11:$AQ$19</definedName>
    <definedName name="A125991618V_Latest">Data8!$AQ$19</definedName>
    <definedName name="A125991622K">Data8!$BU$1:$BU$10,Data8!$BU$11:$BU$19</definedName>
    <definedName name="A125991622K_Data">Data8!$BU$11:$BU$19</definedName>
    <definedName name="A125991622K_Latest">Data8!$BU$19</definedName>
    <definedName name="A125991626V">Data8!$DK$1:$DK$10,Data8!$DK$11:$DK$19</definedName>
    <definedName name="A125991626V_Data">Data8!$DK$11:$DK$19</definedName>
    <definedName name="A125991626V_Latest">Data8!$DK$19</definedName>
    <definedName name="A125991630K">Data8!$DQ$1:$DQ$10,Data8!$DQ$11:$DQ$19</definedName>
    <definedName name="A125991630K_Data">Data8!$DQ$11:$DQ$19</definedName>
    <definedName name="A125991630K_Latest">Data8!$DQ$19</definedName>
    <definedName name="A125991634V">Data8!$CY$1:$CY$10,Data8!$CY$11:$CY$19</definedName>
    <definedName name="A125991634V_Data">Data8!$CY$11:$CY$19</definedName>
    <definedName name="A125991634V_Latest">Data8!$CY$19</definedName>
    <definedName name="A125991638C">Data8!$EO$1:$EO$10,Data8!$EO$11:$EO$19</definedName>
    <definedName name="A125991638C_Data">Data8!$EO$11:$EO$19</definedName>
    <definedName name="A125991638C_Latest">Data8!$EO$19</definedName>
    <definedName name="A125991642V">Data8!$IG$1:$IG$10,Data8!$IG$11:$IG$19</definedName>
    <definedName name="A125991642V_Data">Data8!$IG$11:$IG$19</definedName>
    <definedName name="A125991642V_Latest">Data8!$IG$19</definedName>
    <definedName name="A125991646C">Data9!$AM$1:$AM$10,Data9!$AM$11:$AM$19</definedName>
    <definedName name="A125991646C_Data">Data9!$AM$11:$AM$19</definedName>
    <definedName name="A125991646C_Latest">Data9!$AM$19</definedName>
    <definedName name="A125991650V">Data9!$BE$1:$BE$10,Data9!$BE$11:$BE$19</definedName>
    <definedName name="A125991650V_Data">Data9!$BE$11:$BE$19</definedName>
    <definedName name="A125991650V_Latest">Data9!$BE$19</definedName>
    <definedName name="A125991654C">Data9!$EW$1:$EW$10,Data9!$EW$11:$EW$19</definedName>
    <definedName name="A125991654C_Data">Data9!$EW$11:$EW$19</definedName>
    <definedName name="A125991654C_Latest">Data9!$EW$19</definedName>
    <definedName name="A125991658L">Data9!$FO$1:$FO$10,Data9!$FO$11:$FO$19</definedName>
    <definedName name="A125991658L_Data">Data9!$FO$11:$FO$19</definedName>
    <definedName name="A125991658L_Latest">Data9!$FO$19</definedName>
    <definedName name="A125991666L">Data9!$HH$1:$HH$10,Data9!$HH$11:$HH$19</definedName>
    <definedName name="A125991666L_Data">Data9!$HH$11:$HH$19</definedName>
    <definedName name="A125991666L_Latest">Data9!$HH$19</definedName>
    <definedName name="A125991670C">Data10!$AO$1:$AO$10,Data10!$AO$11:$AO$19</definedName>
    <definedName name="A125991670C_Data">Data10!$AO$11:$AO$19</definedName>
    <definedName name="A125991670C_Latest">Data10!$AO$19</definedName>
    <definedName name="A125991674L">Data10!$BY$1:$BY$10,Data10!$BY$11:$BY$19</definedName>
    <definedName name="A125991674L_Data">Data10!$BY$11:$BY$19</definedName>
    <definedName name="A125991674L_Latest">Data10!$BY$19</definedName>
    <definedName name="A125991678W">Data9!$BK$1:$BK$10,Data9!$BK$11:$BK$19</definedName>
    <definedName name="A125991678W_Data">Data9!$BK$11:$BK$19</definedName>
    <definedName name="A125991678W_Latest">Data9!$BK$19</definedName>
    <definedName name="A125991682L">Data9!$DY$1:$DY$10,Data9!$DY$11:$DY$19</definedName>
    <definedName name="A125991682L_Data">Data9!$DY$11:$DY$19</definedName>
    <definedName name="A125991682L_Latest">Data9!$DY$19</definedName>
    <definedName name="A125991686W">Data9!$HQ$1:$HQ$10,Data9!$HQ$11:$HQ$19</definedName>
    <definedName name="A125991686W_Data">Data9!$HQ$11:$HQ$19</definedName>
    <definedName name="A125991686W_Latest">Data9!$HQ$19</definedName>
    <definedName name="A125991690L">Data10!$BA$1:$BA$10,Data10!$BA$11:$BA$19</definedName>
    <definedName name="A125991690L_Data">Data10!$BA$11:$BA$19</definedName>
    <definedName name="A125991690L_Latest">Data10!$BA$19</definedName>
    <definedName name="A125991694W">Data9!$HB$1:$HB$10,Data9!$HB$11:$HB$19</definedName>
    <definedName name="A125991694W_Data">Data9!$HB$11:$HB$19</definedName>
    <definedName name="A125991694W_Latest">Data9!$HB$19</definedName>
    <definedName name="A125991698F">Data9!$IC$1:$IC$10,Data9!$IC$11:$IC$19</definedName>
    <definedName name="A125991698F_Data">Data9!$IC$11:$IC$19</definedName>
    <definedName name="A125991698F_Latest">Data9!$IC$19</definedName>
    <definedName name="A125991702K">Data10!$K$1:$K$10,Data10!$K$11:$K$19</definedName>
    <definedName name="A125991702K_Data">Data10!$K$11:$K$19</definedName>
    <definedName name="A125991702K_Latest">Data10!$K$19</definedName>
    <definedName name="A125991706V">Data10!$BS$1:$BS$10,Data10!$BS$11:$BS$19</definedName>
    <definedName name="A125991706V_Data">Data10!$BS$11:$BS$19</definedName>
    <definedName name="A125991706V_Latest">Data10!$BS$19</definedName>
    <definedName name="A125991710K">Data9!$DG$1:$DG$10,Data9!$DG$11:$DG$19</definedName>
    <definedName name="A125991710K_Data">Data9!$DG$11:$DG$19</definedName>
    <definedName name="A125991710K_Latest">Data9!$DG$19</definedName>
    <definedName name="A125991714V">Data9!$FU$1:$FU$10,Data9!$FU$11:$FU$19</definedName>
    <definedName name="A125991714V_Data">Data9!$FU$11:$FU$19</definedName>
    <definedName name="A125991714V_Latest">Data9!$FU$19</definedName>
    <definedName name="A125991718C">Data9!$HK$1:$HK$10,Data9!$HK$11:$HK$19</definedName>
    <definedName name="A125991718C_Data">Data9!$HK$11:$HK$19</definedName>
    <definedName name="A125991718C_Latest">Data9!$HK$19</definedName>
    <definedName name="A125991722V">Data9!$HW$1:$HW$10,Data9!$HW$11:$HW$19</definedName>
    <definedName name="A125991722V_Data">Data9!$HW$11:$HW$19</definedName>
    <definedName name="A125991722V_Latest">Data9!$HW$19</definedName>
    <definedName name="A125991726C">Data9!$II$1:$II$10,Data9!$II$11:$II$19</definedName>
    <definedName name="A125991726C_Data">Data9!$II$11:$II$19</definedName>
    <definedName name="A125991726C_Latest">Data9!$II$19</definedName>
    <definedName name="A125991730V">Data10!$E$1:$E$10,Data10!$E$11:$E$19</definedName>
    <definedName name="A125991730V_Data">Data10!$E$11:$E$19</definedName>
    <definedName name="A125991730V_Latest">Data10!$E$19</definedName>
    <definedName name="A125991734C">Data10!$AU$1:$AU$10,Data10!$AU$11:$AU$19</definedName>
    <definedName name="A125991734C_Data">Data10!$AU$11:$AU$19</definedName>
    <definedName name="A125991734C_Latest">Data10!$AU$19</definedName>
    <definedName name="A125991738L">Data10!$CK$1:$CK$10,Data10!$CK$11:$CK$19</definedName>
    <definedName name="A125991738L_Data">Data10!$CK$11:$CK$19</definedName>
    <definedName name="A125991738L_Latest">Data10!$CK$19</definedName>
    <definedName name="A125991742C">Data9!$BW$1:$BW$10,Data9!$BW$11:$BW$19</definedName>
    <definedName name="A125991742C_Data">Data9!$BW$11:$BW$19</definedName>
    <definedName name="A125991742C_Latest">Data9!$BW$19</definedName>
    <definedName name="A125991746L">Data9!$CO$1:$CO$10,Data9!$CO$11:$CO$19</definedName>
    <definedName name="A125991746L_Data">Data9!$CO$11:$CO$19</definedName>
    <definedName name="A125991746L_Latest">Data9!$CO$19</definedName>
    <definedName name="A125991750C">Data9!$CU$1:$CU$10,Data9!$CU$11:$CU$19</definedName>
    <definedName name="A125991750C_Data">Data9!$CU$11:$CU$19</definedName>
    <definedName name="A125991750C_Latest">Data9!$CU$19</definedName>
    <definedName name="A125991754L">Data9!$DS$1:$DS$10,Data9!$DS$11:$DS$19</definedName>
    <definedName name="A125991754L_Data">Data9!$DS$11:$DS$19</definedName>
    <definedName name="A125991754L_Latest">Data9!$DS$19</definedName>
    <definedName name="A125991758W">Data9!$EE$1:$EE$10,Data9!$EE$11:$EE$19</definedName>
    <definedName name="A125991758W_Data">Data9!$EE$11:$EE$19</definedName>
    <definedName name="A125991758W_Latest">Data9!$EE$19</definedName>
    <definedName name="A125991762L">Data9!$EK$1:$EK$10,Data9!$EK$11:$EK$19</definedName>
    <definedName name="A125991762L_Data">Data9!$EK$11:$EK$19</definedName>
    <definedName name="A125991762L_Latest">Data9!$EK$19</definedName>
    <definedName name="A125991766W">Data9!$GA$1:$GA$10,Data9!$GA$11:$GA$19</definedName>
    <definedName name="A125991766W_Data">Data9!$GA$11:$GA$19</definedName>
    <definedName name="A125991766W_Latest">Data9!$GA$19</definedName>
    <definedName name="A125991770L">Data9!$IO$1:$IO$10,Data9!$IO$11:$IO$19</definedName>
    <definedName name="A125991770L_Data">Data9!$IO$11:$IO$19</definedName>
    <definedName name="A125991770L_Latest">Data9!$IO$19</definedName>
    <definedName name="A125991774W">Data10!$W$1:$W$10,Data10!$W$11:$W$19</definedName>
    <definedName name="A125991774W_Data">Data10!$W$11:$W$19</definedName>
    <definedName name="A125991774W_Latest">Data10!$W$19</definedName>
    <definedName name="A125991778F">Data10!$AC$1:$AC$10,Data10!$AC$11:$AC$19</definedName>
    <definedName name="A125991778F_Data">Data10!$AC$11:$AC$19</definedName>
    <definedName name="A125991778F_Latest">Data10!$AC$19</definedName>
    <definedName name="A125991782W">Data10!$BG$1:$BG$10,Data10!$BG$11:$BG$19</definedName>
    <definedName name="A125991782W_Data">Data10!$BG$11:$BG$19</definedName>
    <definedName name="A125991782W_Latest">Data10!$BG$19</definedName>
    <definedName name="A125991786F">Data10!$BM$1:$BM$10,Data10!$BM$11:$BM$19</definedName>
    <definedName name="A125991786F_Data">Data10!$BM$11:$BM$19</definedName>
    <definedName name="A125991786F_Latest">Data10!$BM$19</definedName>
    <definedName name="A125991790W">Data9!$DA$1:$DA$10,Data9!$DA$11:$DA$19</definedName>
    <definedName name="A125991790W_Data">Data9!$DA$11:$DA$19</definedName>
    <definedName name="A125991790W_Latest">Data9!$DA$19</definedName>
    <definedName name="A125991794F">Data9!$GP$1:$GP$10,Data9!$GP$11:$GP$19</definedName>
    <definedName name="A125991794F_Data">Data9!$GP$11:$GP$19</definedName>
    <definedName name="A125991794F_Latest">Data9!$GP$19</definedName>
    <definedName name="A125991798R">Data9!$GV$1:$GV$10,Data9!$GV$11:$GV$19</definedName>
    <definedName name="A125991798R_Data">Data9!$GV$11:$GV$19</definedName>
    <definedName name="A125991798R_Latest">Data9!$GV$19</definedName>
    <definedName name="A125991802V">Data10!$Q$1:$Q$10,Data10!$Q$11:$Q$19</definedName>
    <definedName name="A125991802V_Data">Data10!$Q$11:$Q$19</definedName>
    <definedName name="A125991802V_Latest">Data10!$Q$19</definedName>
    <definedName name="A125991806C">Data10!$CQ$1:$CQ$10,Data10!$CQ$11:$CQ$19</definedName>
    <definedName name="A125991806C_Data">Data10!$CQ$11:$CQ$19</definedName>
    <definedName name="A125991806C_Latest">Data10!$CQ$19</definedName>
    <definedName name="A125991810V">Data9!$BQ$1:$BQ$10,Data9!$BQ$11:$BQ$19</definedName>
    <definedName name="A125991810V_Data">Data9!$BQ$11:$BQ$19</definedName>
    <definedName name="A125991810V_Latest">Data9!$BQ$19</definedName>
    <definedName name="A125991814C">Data9!$CC$1:$CC$10,Data9!$CC$11:$CC$19</definedName>
    <definedName name="A125991814C_Data">Data9!$CC$11:$CC$19</definedName>
    <definedName name="A125991814C_Latest">Data9!$CC$19</definedName>
    <definedName name="A125991818L">Data9!$CI$1:$CI$10,Data9!$CI$11:$CI$19</definedName>
    <definedName name="A125991818L_Data">Data9!$CI$11:$CI$19</definedName>
    <definedName name="A125991818L_Latest">Data9!$CI$19</definedName>
    <definedName name="A125991822C">Data9!$DM$1:$DM$10,Data9!$DM$11:$DM$19</definedName>
    <definedName name="A125991822C_Data">Data9!$DM$11:$DM$19</definedName>
    <definedName name="A125991822C_Latest">Data9!$DM$19</definedName>
    <definedName name="A125991826L">Data9!$FC$1:$FC$10,Data9!$FC$11:$FC$19</definedName>
    <definedName name="A125991826L_Data">Data9!$FC$11:$FC$19</definedName>
    <definedName name="A125991826L_Latest">Data9!$FC$19</definedName>
    <definedName name="A125991830C">Data9!$FI$1:$FI$10,Data9!$FI$11:$FI$19</definedName>
    <definedName name="A125991830C_Data">Data9!$FI$11:$FI$19</definedName>
    <definedName name="A125991830C_Latest">Data9!$FI$19</definedName>
    <definedName name="A125991834L">Data9!$EQ$1:$EQ$10,Data9!$EQ$11:$EQ$19</definedName>
    <definedName name="A125991834L_Data">Data9!$EQ$11:$EQ$19</definedName>
    <definedName name="A125991834L_Latest">Data9!$EQ$19</definedName>
    <definedName name="A125991838W">Data9!$GG$1:$GG$10,Data9!$GG$11:$GG$19</definedName>
    <definedName name="A125991838W_Data">Data9!$GG$11:$GG$19</definedName>
    <definedName name="A125991838W_Latest">Data9!$GG$19</definedName>
    <definedName name="A125991842L">Data10!$AI$1:$AI$10,Data10!$AI$11:$AI$19</definedName>
    <definedName name="A125991842L_Data">Data10!$AI$11:$AI$19</definedName>
    <definedName name="A125991842L_Latest">Data10!$AI$19</definedName>
    <definedName name="A125991846W">Data10!$CE$1:$CE$10,Data10!$CE$11:$CE$19</definedName>
    <definedName name="A125991846W_Data">Data10!$CE$11:$CE$19</definedName>
    <definedName name="A125991846W_Latest">Data10!$CE$19</definedName>
    <definedName name="A125991850L">Data10!$CW$1:$CW$10,Data10!$CW$11:$CW$19</definedName>
    <definedName name="A125991850L_Data">Data10!$CW$11:$CW$19</definedName>
    <definedName name="A125991850L_Latest">Data10!$CW$19</definedName>
    <definedName name="A125991854W">Data2!$EI$1:$EI$10,Data2!$EI$11:$EI$19</definedName>
    <definedName name="A125991854W_Data">Data2!$EI$11:$EI$19</definedName>
    <definedName name="A125991854W_Latest">Data2!$EI$19</definedName>
    <definedName name="A125991858F">Data2!$FA$1:$FA$10,Data2!$FA$11:$FA$19</definedName>
    <definedName name="A125991858F_Data">Data2!$FA$11:$FA$19</definedName>
    <definedName name="A125991858F_Latest">Data2!$FA$19</definedName>
    <definedName name="A125991866F">Data2!$GT$1:$GT$10,Data2!$GT$11:$GT$19</definedName>
    <definedName name="A125991866F_Data">Data2!$GT$11:$GT$19</definedName>
    <definedName name="A125991866F_Latest">Data2!$GT$19</definedName>
    <definedName name="A125991870W">Data3!$AA$1:$AA$10,Data3!$AA$11:$AA$19</definedName>
    <definedName name="A125991870W_Data">Data3!$AA$11:$AA$19</definedName>
    <definedName name="A125991870W_Latest">Data3!$AA$19</definedName>
    <definedName name="A125991874F">Data3!$BK$1:$BK$10,Data3!$BK$11:$BK$19</definedName>
    <definedName name="A125991874F_Data">Data3!$BK$11:$BK$19</definedName>
    <definedName name="A125991874F_Latest">Data3!$BK$19</definedName>
    <definedName name="A125991878R">Data2!$AW$1:$AW$10,Data2!$AW$11:$AW$19</definedName>
    <definedName name="A125991878R_Data">Data2!$AW$11:$AW$19</definedName>
    <definedName name="A125991878R_Latest">Data2!$AW$19</definedName>
    <definedName name="A125991882F">Data2!$DK$1:$DK$10,Data2!$DK$11:$DK$19</definedName>
    <definedName name="A125991882F_Data">Data2!$DK$11:$DK$19</definedName>
    <definedName name="A125991882F_Latest">Data2!$DK$19</definedName>
    <definedName name="A125991886R">Data2!$HC$1:$HC$10,Data2!$HC$11:$HC$19</definedName>
    <definedName name="A125991886R_Data">Data2!$HC$11:$HC$19</definedName>
    <definedName name="A125991886R_Latest">Data2!$HC$19</definedName>
    <definedName name="A125991890F">Data3!$AM$1:$AM$10,Data3!$AM$11:$AM$19</definedName>
    <definedName name="A125991890F_Data">Data3!$AM$11:$AM$19</definedName>
    <definedName name="A125991890F_Latest">Data3!$AM$19</definedName>
    <definedName name="A125991894R">Data2!$GN$1:$GN$10,Data2!$GN$11:$GN$19</definedName>
    <definedName name="A125991894R_Data">Data2!$GN$11:$GN$19</definedName>
    <definedName name="A125991894R_Latest">Data2!$GN$19</definedName>
    <definedName name="A125991898X">Data2!$HO$1:$HO$10,Data2!$HO$11:$HO$19</definedName>
    <definedName name="A125991898X_Data">Data2!$HO$11:$HO$19</definedName>
    <definedName name="A125991898X_Latest">Data2!$HO$19</definedName>
    <definedName name="A125991902C">Data2!$IM$1:$IM$10,Data2!$IM$11:$IM$19</definedName>
    <definedName name="A125991902C_Data">Data2!$IM$11:$IM$19</definedName>
    <definedName name="A125991902C_Latest">Data2!$IM$19</definedName>
    <definedName name="A125991906L">Data3!$BE$1:$BE$10,Data3!$BE$11:$BE$19</definedName>
    <definedName name="A125991906L_Data">Data3!$BE$11:$BE$19</definedName>
    <definedName name="A125991906L_Latest">Data3!$BE$19</definedName>
    <definedName name="A125991910C">Data2!$CS$1:$CS$10,Data2!$CS$11:$CS$19</definedName>
    <definedName name="A125991910C_Data">Data2!$CS$11:$CS$19</definedName>
    <definedName name="A125991910C_Latest">Data2!$CS$19</definedName>
    <definedName name="A125991914L">Data2!$FG$1:$FG$10,Data2!$FG$11:$FG$19</definedName>
    <definedName name="A125991914L_Data">Data2!$FG$11:$FG$19</definedName>
    <definedName name="A125991914L_Latest">Data2!$FG$19</definedName>
    <definedName name="A125991918W">Data2!$GW$1:$GW$10,Data2!$GW$11:$GW$19</definedName>
    <definedName name="A125991918W_Data">Data2!$GW$11:$GW$19</definedName>
    <definedName name="A125991918W_Latest">Data2!$GW$19</definedName>
    <definedName name="A125991922L">Data2!$HI$1:$HI$10,Data2!$HI$11:$HI$19</definedName>
    <definedName name="A125991922L_Data">Data2!$HI$11:$HI$19</definedName>
    <definedName name="A125991922L_Latest">Data2!$HI$19</definedName>
    <definedName name="A125991926W">Data2!$HU$1:$HU$10,Data2!$HU$11:$HU$19</definedName>
    <definedName name="A125991926W_Data">Data2!$HU$11:$HU$19</definedName>
    <definedName name="A125991926W_Latest">Data2!$HU$19</definedName>
    <definedName name="A125991930L">Data2!$IG$1:$IG$10,Data2!$IG$11:$IG$19</definedName>
    <definedName name="A125991930L_Data">Data2!$IG$11:$IG$19</definedName>
    <definedName name="A125991930L_Latest">Data2!$IG$19</definedName>
    <definedName name="A125991934W">Data3!$AG$1:$AG$10,Data3!$AG$11:$AG$19</definedName>
    <definedName name="A125991934W_Data">Data3!$AG$11:$AG$19</definedName>
    <definedName name="A125991934W_Latest">Data3!$AG$19</definedName>
    <definedName name="A125991938F">Data3!$BW$1:$BW$10,Data3!$BW$11:$BW$19</definedName>
    <definedName name="A125991938F_Data">Data3!$BW$11:$BW$19</definedName>
    <definedName name="A125991938F_Latest">Data3!$BW$19</definedName>
    <definedName name="A125991942W">Data2!$BI$1:$BI$10,Data2!$BI$11:$BI$19</definedName>
    <definedName name="A125991942W_Data">Data2!$BI$11:$BI$19</definedName>
    <definedName name="A125991942W_Latest">Data2!$BI$19</definedName>
    <definedName name="A125991946F">Data2!$CA$1:$CA$10,Data2!$CA$11:$CA$19</definedName>
    <definedName name="A125991946F_Data">Data2!$CA$11:$CA$19</definedName>
    <definedName name="A125991946F_Latest">Data2!$CA$19</definedName>
    <definedName name="A125991950W">Data2!$CG$1:$CG$10,Data2!$CG$11:$CG$19</definedName>
    <definedName name="A125991950W_Data">Data2!$CG$11:$CG$19</definedName>
    <definedName name="A125991950W_Latest">Data2!$CG$19</definedName>
    <definedName name="A125991954F">Data2!$DE$1:$DE$10,Data2!$DE$11:$DE$19</definedName>
    <definedName name="A125991954F_Data">Data2!$DE$11:$DE$19</definedName>
    <definedName name="A125991954F_Latest">Data2!$DE$19</definedName>
    <definedName name="A125991958R">Data2!$DQ$1:$DQ$10,Data2!$DQ$11:$DQ$19</definedName>
    <definedName name="A125991958R_Data">Data2!$DQ$11:$DQ$19</definedName>
    <definedName name="A125991958R_Latest">Data2!$DQ$19</definedName>
    <definedName name="A125991962F">Data2!$DW$1:$DW$10,Data2!$DW$11:$DW$19</definedName>
    <definedName name="A125991962F_Data">Data2!$DW$11:$DW$19</definedName>
    <definedName name="A125991962F_Latest">Data2!$DW$19</definedName>
    <definedName name="A125991966R">Data2!$FM$1:$FM$10,Data2!$FM$11:$FM$19</definedName>
    <definedName name="A125991966R_Data">Data2!$FM$11:$FM$19</definedName>
    <definedName name="A125991966R_Latest">Data2!$FM$19</definedName>
    <definedName name="A125991970F">Data2!$IA$1:$IA$10,Data2!$IA$11:$IA$19</definedName>
    <definedName name="A125991970F_Data">Data2!$IA$11:$IA$19</definedName>
    <definedName name="A125991970F_Latest">Data2!$IA$19</definedName>
    <definedName name="A125991974R">Data3!$I$1:$I$10,Data3!$I$11:$I$19</definedName>
    <definedName name="A125991974R_Data">Data3!$I$11:$I$19</definedName>
    <definedName name="A125991974R_Latest">Data3!$I$19</definedName>
    <definedName name="A125991978X">Data3!$O$1:$O$10,Data3!$O$11:$O$19</definedName>
    <definedName name="A125991978X_Data">Data3!$O$11:$O$19</definedName>
    <definedName name="A125991978X_Latest">Data3!$O$19</definedName>
    <definedName name="A125991982R">Data3!$AS$1:$AS$10,Data3!$AS$11:$AS$19</definedName>
    <definedName name="A125991982R_Data">Data3!$AS$11:$AS$19</definedName>
    <definedName name="A125991982R_Latest">Data3!$AS$19</definedName>
    <definedName name="A125991986X">Data3!$AY$1:$AY$10,Data3!$AY$11:$AY$19</definedName>
    <definedName name="A125991986X_Data">Data3!$AY$11:$AY$19</definedName>
    <definedName name="A125991986X_Latest">Data3!$AY$19</definedName>
    <definedName name="A125991990R">Data2!$CM$1:$CM$10,Data2!$CM$11:$CM$19</definedName>
    <definedName name="A125991990R_Data">Data2!$CM$11:$CM$19</definedName>
    <definedName name="A125991990R_Latest">Data2!$CM$19</definedName>
    <definedName name="A125991994X">Data2!$GB$1:$GB$10,Data2!$GB$11:$GB$19</definedName>
    <definedName name="A125991994X_Data">Data2!$GB$11:$GB$19</definedName>
    <definedName name="A125991994X_Latest">Data2!$GB$19</definedName>
    <definedName name="A125991998J">Data2!$GH$1:$GH$10,Data2!$GH$11:$GH$19</definedName>
    <definedName name="A125991998J_Data">Data2!$GH$11:$GH$19</definedName>
    <definedName name="A125991998J_Latest">Data2!$GH$19</definedName>
    <definedName name="A125992002R">Data3!$C$1:$C$10,Data3!$C$11:$C$19</definedName>
    <definedName name="A125992002R_Data">Data3!$C$11:$C$19</definedName>
    <definedName name="A125992002R_Latest">Data3!$C$19</definedName>
    <definedName name="A125992006X">Data3!$CC$1:$CC$10,Data3!$CC$11:$CC$19</definedName>
    <definedName name="A125992006X_Data">Data3!$CC$11:$CC$19</definedName>
    <definedName name="A125992006X_Latest">Data3!$CC$19</definedName>
    <definedName name="A125992010R">Data2!$BC$1:$BC$10,Data2!$BC$11:$BC$19</definedName>
    <definedName name="A125992010R_Data">Data2!$BC$11:$BC$19</definedName>
    <definedName name="A125992010R_Latest">Data2!$BC$19</definedName>
    <definedName name="A125992014X">Data2!$BO$1:$BO$10,Data2!$BO$11:$BO$19</definedName>
    <definedName name="A125992014X_Data">Data2!$BO$11:$BO$19</definedName>
    <definedName name="A125992014X_Latest">Data2!$BO$19</definedName>
    <definedName name="A125992018J">Data2!$BU$1:$BU$10,Data2!$BU$11:$BU$19</definedName>
    <definedName name="A125992018J_Data">Data2!$BU$11:$BU$19</definedName>
    <definedName name="A125992018J_Latest">Data2!$BU$19</definedName>
    <definedName name="A125992022X">Data2!$CY$1:$CY$10,Data2!$CY$11:$CY$19</definedName>
    <definedName name="A125992022X_Data">Data2!$CY$11:$CY$19</definedName>
    <definedName name="A125992022X_Latest">Data2!$CY$19</definedName>
    <definedName name="A125992026J">Data2!$EO$1:$EO$10,Data2!$EO$11:$EO$19</definedName>
    <definedName name="A125992026J_Data">Data2!$EO$11:$EO$19</definedName>
    <definedName name="A125992026J_Latest">Data2!$EO$19</definedName>
    <definedName name="A125992030X">Data2!$EU$1:$EU$10,Data2!$EU$11:$EU$19</definedName>
    <definedName name="A125992030X_Data">Data2!$EU$11:$EU$19</definedName>
    <definedName name="A125992030X_Latest">Data2!$EU$19</definedName>
    <definedName name="A125992034J">Data2!$EC$1:$EC$10,Data2!$EC$11:$EC$19</definedName>
    <definedName name="A125992034J_Data">Data2!$EC$11:$EC$19</definedName>
    <definedName name="A125992034J_Latest">Data2!$EC$19</definedName>
    <definedName name="A125992038T">Data2!$FS$1:$FS$10,Data2!$FS$11:$FS$19</definedName>
    <definedName name="A125992038T_Data">Data2!$FS$11:$FS$19</definedName>
    <definedName name="A125992038T_Latest">Data2!$FS$19</definedName>
    <definedName name="A125992042J">Data3!$U$1:$U$10,Data3!$U$11:$U$19</definedName>
    <definedName name="A125992042J_Data">Data3!$U$11:$U$19</definedName>
    <definedName name="A125992042J_Latest">Data3!$U$19</definedName>
    <definedName name="A125992046T">Data3!$BQ$1:$BQ$10,Data3!$BQ$11:$BQ$19</definedName>
    <definedName name="A125992046T_Data">Data3!$BQ$11:$BQ$19</definedName>
    <definedName name="A125992046T_Latest">Data3!$BQ$19</definedName>
    <definedName name="A125992050J">Data3!$CI$1:$CI$10,Data3!$CI$11:$CI$19</definedName>
    <definedName name="A125992050J_Data">Data3!$CI$11:$CI$19</definedName>
    <definedName name="A125992050J_Latest">Data3!$CI$19</definedName>
    <definedName name="A125992054T">Data4!$HS$1:$HS$10,Data4!$HS$11:$HS$19</definedName>
    <definedName name="A125992054T_Data">Data4!$HS$11:$HS$19</definedName>
    <definedName name="A125992054T_Latest">Data4!$HS$19</definedName>
    <definedName name="A125992058A">Data4!$IK$1:$IK$10,Data4!$IK$11:$IK$19</definedName>
    <definedName name="A125992058A_Data">Data4!$IK$11:$IK$19</definedName>
    <definedName name="A125992058A_Latest">Data4!$IK$19</definedName>
    <definedName name="A125992066A">Data5!$AN$1:$AN$10,Data5!$AN$11:$AN$19</definedName>
    <definedName name="A125992066A_Data">Data5!$AN$11:$AN$19</definedName>
    <definedName name="A125992066A_Latest">Data5!$AN$19</definedName>
    <definedName name="A125992070T">Data5!$DK$1:$DK$10,Data5!$DK$11:$DK$19</definedName>
    <definedName name="A125992070T_Data">Data5!$DK$11:$DK$19</definedName>
    <definedName name="A125992070T_Latest">Data5!$DK$19</definedName>
    <definedName name="A125992074A">Data5!$EU$1:$EU$10,Data5!$EU$11:$EU$19</definedName>
    <definedName name="A125992074A_Data">Data5!$EU$11:$EU$19</definedName>
    <definedName name="A125992074A_Latest">Data5!$EU$19</definedName>
    <definedName name="A125992078K">Data4!$EG$1:$EG$10,Data4!$EG$11:$EG$19</definedName>
    <definedName name="A125992078K_Data">Data4!$EG$11:$EG$19</definedName>
    <definedName name="A125992078K_Latest">Data4!$EG$19</definedName>
    <definedName name="A125992082A">Data4!$GU$1:$GU$10,Data4!$GU$11:$GU$19</definedName>
    <definedName name="A125992082A_Data">Data4!$GU$11:$GU$19</definedName>
    <definedName name="A125992082A_Latest">Data4!$GU$19</definedName>
    <definedName name="A125992086K">Data5!$AW$1:$AW$10,Data5!$AW$11:$AW$19</definedName>
    <definedName name="A125992086K_Data">Data5!$AW$11:$AW$19</definedName>
    <definedName name="A125992086K_Latest">Data5!$AW$19</definedName>
    <definedName name="A125992090A">Data5!$DW$1:$DW$10,Data5!$DW$11:$DW$19</definedName>
    <definedName name="A125992090A_Data">Data5!$DW$11:$DW$19</definedName>
    <definedName name="A125992090A_Latest">Data5!$DW$19</definedName>
    <definedName name="A125992094K">Data5!$AH$1:$AH$10,Data5!$AH$11:$AH$19</definedName>
    <definedName name="A125992094K_Data">Data5!$AH$11:$AH$19</definedName>
    <definedName name="A125992094K_Latest">Data5!$AH$19</definedName>
    <definedName name="A125992098V">Data5!$BI$1:$BI$10,Data5!$BI$11:$BI$19</definedName>
    <definedName name="A125992098V_Data">Data5!$BI$11:$BI$19</definedName>
    <definedName name="A125992098V_Latest">Data5!$BI$19</definedName>
    <definedName name="A125992102X">Data5!$CG$1:$CG$10,Data5!$CG$11:$CG$19</definedName>
    <definedName name="A125992102X_Data">Data5!$CG$11:$CG$19</definedName>
    <definedName name="A125992102X_Latest">Data5!$CG$19</definedName>
    <definedName name="A125992106J">Data5!$EO$1:$EO$10,Data5!$EO$11:$EO$19</definedName>
    <definedName name="A125992106J_Data">Data5!$EO$11:$EO$19</definedName>
    <definedName name="A125992106J_Latest">Data5!$EO$19</definedName>
    <definedName name="A125992110X">Data4!$GC$1:$GC$10,Data4!$GC$11:$GC$19</definedName>
    <definedName name="A125992110X_Data">Data4!$GC$11:$GC$19</definedName>
    <definedName name="A125992110X_Latest">Data4!$GC$19</definedName>
    <definedName name="A125992114J">Data4!$IQ$1:$IQ$10,Data4!$IQ$11:$IQ$19</definedName>
    <definedName name="A125992114J_Data">Data4!$IQ$11:$IQ$19</definedName>
    <definedName name="A125992114J_Latest">Data4!$IQ$19</definedName>
    <definedName name="A125992118T">Data5!$AQ$1:$AQ$10,Data5!$AQ$11:$AQ$19</definedName>
    <definedName name="A125992118T_Data">Data5!$AQ$11:$AQ$19</definedName>
    <definedName name="A125992118T_Latest">Data5!$AQ$19</definedName>
    <definedName name="A125992122J">Data5!$BC$1:$BC$10,Data5!$BC$11:$BC$19</definedName>
    <definedName name="A125992122J_Data">Data5!$BC$11:$BC$19</definedName>
    <definedName name="A125992122J_Latest">Data5!$BC$19</definedName>
    <definedName name="A125992126T">Data5!$BO$1:$BO$10,Data5!$BO$11:$BO$19</definedName>
    <definedName name="A125992126T_Data">Data5!$BO$11:$BO$19</definedName>
    <definedName name="A125992126T_Latest">Data5!$BO$19</definedName>
    <definedName name="A125992130J">Data5!$CA$1:$CA$10,Data5!$CA$11:$CA$19</definedName>
    <definedName name="A125992130J_Data">Data5!$CA$11:$CA$19</definedName>
    <definedName name="A125992130J_Latest">Data5!$CA$19</definedName>
    <definedName name="A125992134T">Data5!$DQ$1:$DQ$10,Data5!$DQ$11:$DQ$19</definedName>
    <definedName name="A125992134T_Data">Data5!$DQ$11:$DQ$19</definedName>
    <definedName name="A125992134T_Latest">Data5!$DQ$19</definedName>
    <definedName name="A125992138A">Data5!$FG$1:$FG$10,Data5!$FG$11:$FG$19</definedName>
    <definedName name="A125992138A_Data">Data5!$FG$11:$FG$19</definedName>
    <definedName name="A125992138A_Latest">Data5!$FG$19</definedName>
    <definedName name="A125992142T">Data4!$ES$1:$ES$10,Data4!$ES$11:$ES$19</definedName>
    <definedName name="A125992142T_Data">Data4!$ES$11:$ES$19</definedName>
    <definedName name="A125992142T_Latest">Data4!$ES$19</definedName>
    <definedName name="A125992146A">Data4!$FK$1:$FK$10,Data4!$FK$11:$FK$19</definedName>
    <definedName name="A125992146A_Data">Data4!$FK$11:$FK$19</definedName>
    <definedName name="A125992146A_Latest">Data4!$FK$19</definedName>
    <definedName name="A125992150T">Data4!$FQ$1:$FQ$10,Data4!$FQ$11:$FQ$19</definedName>
    <definedName name="A125992150T_Data">Data4!$FQ$11:$FQ$19</definedName>
    <definedName name="A125992150T_Latest">Data4!$FQ$19</definedName>
    <definedName name="A125992154A">Data4!$GO$1:$GO$10,Data4!$GO$11:$GO$19</definedName>
    <definedName name="A125992154A_Data">Data4!$GO$11:$GO$19</definedName>
    <definedName name="A125992154A_Latest">Data4!$GO$19</definedName>
    <definedName name="A125992158K">Data4!$HA$1:$HA$10,Data4!$HA$11:$HA$19</definedName>
    <definedName name="A125992158K_Data">Data4!$HA$11:$HA$19</definedName>
    <definedName name="A125992158K_Latest">Data4!$HA$19</definedName>
    <definedName name="A125992162A">Data4!$HG$1:$HG$10,Data4!$HG$11:$HG$19</definedName>
    <definedName name="A125992162A_Data">Data4!$HG$11:$HG$19</definedName>
    <definedName name="A125992162A_Latest">Data4!$HG$19</definedName>
    <definedName name="A125992166K">Data5!$G$1:$G$10,Data5!$G$11:$G$19</definedName>
    <definedName name="A125992166K_Data">Data5!$G$11:$G$19</definedName>
    <definedName name="A125992166K_Latest">Data5!$G$19</definedName>
    <definedName name="A125992170A">Data5!$BU$1:$BU$10,Data5!$BU$11:$BU$19</definedName>
    <definedName name="A125992170A_Data">Data5!$BU$11:$BU$19</definedName>
    <definedName name="A125992170A_Latest">Data5!$BU$19</definedName>
    <definedName name="A125992174K">Data5!$CS$1:$CS$10,Data5!$CS$11:$CS$19</definedName>
    <definedName name="A125992174K_Data">Data5!$CS$11:$CS$19</definedName>
    <definedName name="A125992174K_Latest">Data5!$CS$19</definedName>
    <definedName name="A125992178V">Data5!$CY$1:$CY$10,Data5!$CY$11:$CY$19</definedName>
    <definedName name="A125992178V_Data">Data5!$CY$11:$CY$19</definedName>
    <definedName name="A125992178V_Latest">Data5!$CY$19</definedName>
    <definedName name="A125992182K">Data5!$EC$1:$EC$10,Data5!$EC$11:$EC$19</definedName>
    <definedName name="A125992182K_Data">Data5!$EC$11:$EC$19</definedName>
    <definedName name="A125992182K_Latest">Data5!$EC$19</definedName>
    <definedName name="A125992186V">Data5!$EI$1:$EI$10,Data5!$EI$11:$EI$19</definedName>
    <definedName name="A125992186V_Data">Data5!$EI$11:$EI$19</definedName>
    <definedName name="A125992186V_Latest">Data5!$EI$19</definedName>
    <definedName name="A125992190K">Data4!$FW$1:$FW$10,Data4!$FW$11:$FW$19</definedName>
    <definedName name="A125992190K_Data">Data4!$FW$11:$FW$19</definedName>
    <definedName name="A125992190K_Latest">Data4!$FW$19</definedName>
    <definedName name="A125992194V">Data5!$V$1:$V$10,Data5!$V$11:$V$19</definedName>
    <definedName name="A125992194V_Data">Data5!$V$11:$V$19</definedName>
    <definedName name="A125992194V_Latest">Data5!$V$19</definedName>
    <definedName name="A125992198C">Data5!$AB$1:$AB$10,Data5!$AB$11:$AB$19</definedName>
    <definedName name="A125992198C_Data">Data5!$AB$11:$AB$19</definedName>
    <definedName name="A125992198C_Latest">Data5!$AB$19</definedName>
    <definedName name="A125992202J">Data5!$CM$1:$CM$10,Data5!$CM$11:$CM$19</definedName>
    <definedName name="A125992202J_Data">Data5!$CM$11:$CM$19</definedName>
    <definedName name="A125992202J_Latest">Data5!$CM$19</definedName>
    <definedName name="A125992206T">Data5!$FM$1:$FM$10,Data5!$FM$11:$FM$19</definedName>
    <definedName name="A125992206T_Data">Data5!$FM$11:$FM$19</definedName>
    <definedName name="A125992206T_Latest">Data5!$FM$19</definedName>
    <definedName name="A125992210J">Data4!$EM$1:$EM$10,Data4!$EM$11:$EM$19</definedName>
    <definedName name="A125992210J_Data">Data4!$EM$11:$EM$19</definedName>
    <definedName name="A125992210J_Latest">Data4!$EM$19</definedName>
    <definedName name="A125992214T">Data4!$EY$1:$EY$10,Data4!$EY$11:$EY$19</definedName>
    <definedName name="A125992214T_Data">Data4!$EY$11:$EY$19</definedName>
    <definedName name="A125992214T_Latest">Data4!$EY$19</definedName>
    <definedName name="A125992218A">Data4!$FE$1:$FE$10,Data4!$FE$11:$FE$19</definedName>
    <definedName name="A125992218A_Data">Data4!$FE$11:$FE$19</definedName>
    <definedName name="A125992218A_Latest">Data4!$FE$19</definedName>
    <definedName name="A125992222T">Data4!$GI$1:$GI$10,Data4!$GI$11:$GI$19</definedName>
    <definedName name="A125992222T_Data">Data4!$GI$11:$GI$19</definedName>
    <definedName name="A125992222T_Latest">Data4!$GI$19</definedName>
    <definedName name="A125992226A">Data4!$HY$1:$HY$10,Data4!$HY$11:$HY$19</definedName>
    <definedName name="A125992226A_Data">Data4!$HY$11:$HY$19</definedName>
    <definedName name="A125992226A_Latest">Data4!$HY$19</definedName>
    <definedName name="A125992230T">Data4!$IE$1:$IE$10,Data4!$IE$11:$IE$19</definedName>
    <definedName name="A125992230T_Data">Data4!$IE$11:$IE$19</definedName>
    <definedName name="A125992230T_Latest">Data4!$IE$19</definedName>
    <definedName name="A125992234A">Data4!$HM$1:$HM$10,Data4!$HM$11:$HM$19</definedName>
    <definedName name="A125992234A_Data">Data4!$HM$11:$HM$19</definedName>
    <definedName name="A125992234A_Latest">Data4!$HM$19</definedName>
    <definedName name="A125992238K">Data5!$M$1:$M$10,Data5!$M$11:$M$19</definedName>
    <definedName name="A125992238K_Data">Data5!$M$11:$M$19</definedName>
    <definedName name="A125992238K_Latest">Data5!$M$19</definedName>
    <definedName name="A125992242A">Data5!$DE$1:$DE$10,Data5!$DE$11:$DE$19</definedName>
    <definedName name="A125992242A_Data">Data5!$DE$11:$DE$19</definedName>
    <definedName name="A125992242A_Latest">Data5!$DE$19</definedName>
    <definedName name="A125992246K">Data5!$FA$1:$FA$10,Data5!$FA$11:$FA$19</definedName>
    <definedName name="A125992246K_Data">Data5!$FA$11:$FA$19</definedName>
    <definedName name="A125992246K_Latest">Data5!$FA$19</definedName>
    <definedName name="A125992250A">Data5!$FS$1:$FS$10,Data5!$FS$11:$FS$19</definedName>
    <definedName name="A125992250A_Data">Data5!$FS$11:$FS$19</definedName>
    <definedName name="A125992250A_Latest">Data5!$FS$19</definedName>
    <definedName name="A125992254K">Data6!$U$1:$U$10,Data6!$U$11:$U$19</definedName>
    <definedName name="A125992254K_Data">Data6!$U$11:$U$19</definedName>
    <definedName name="A125992254K_Latest">Data6!$U$19</definedName>
    <definedName name="A125992258V">Data6!$AM$1:$AM$10,Data6!$AM$11:$AM$19</definedName>
    <definedName name="A125992258V_Data">Data6!$AM$11:$AM$19</definedName>
    <definedName name="A125992258V_Latest">Data6!$AM$19</definedName>
    <definedName name="A125992266V">Data6!$CF$1:$CF$10,Data6!$CF$11:$CF$19</definedName>
    <definedName name="A125992266V_Data">Data6!$CF$11:$CF$19</definedName>
    <definedName name="A125992266V_Latest">Data6!$CF$19</definedName>
    <definedName name="A125992270K">Data6!$FC$1:$FC$10,Data6!$FC$11:$FC$19</definedName>
    <definedName name="A125992270K_Data">Data6!$FC$11:$FC$19</definedName>
    <definedName name="A125992270K_Latest">Data6!$FC$19</definedName>
    <definedName name="A125992274V">Data6!$GM$1:$GM$10,Data6!$GM$11:$GM$19</definedName>
    <definedName name="A125992274V_Data">Data6!$GM$11:$GM$19</definedName>
    <definedName name="A125992274V_Latest">Data6!$GM$19</definedName>
    <definedName name="A125992278C">Data5!$FY$1:$FY$10,Data5!$FY$11:$FY$19</definedName>
    <definedName name="A125992278C_Data">Data5!$FY$11:$FY$19</definedName>
    <definedName name="A125992278C_Latest">Data5!$FY$19</definedName>
    <definedName name="A125992282V">Data5!$IM$1:$IM$10,Data5!$IM$11:$IM$19</definedName>
    <definedName name="A125992282V_Data">Data5!$IM$11:$IM$19</definedName>
    <definedName name="A125992282V_Latest">Data5!$IM$19</definedName>
    <definedName name="A125992286C">Data6!$CO$1:$CO$10,Data6!$CO$11:$CO$19</definedName>
    <definedName name="A125992286C_Data">Data6!$CO$11:$CO$19</definedName>
    <definedName name="A125992286C_Latest">Data6!$CO$19</definedName>
    <definedName name="A125992290V">Data6!$FO$1:$FO$10,Data6!$FO$11:$FO$19</definedName>
    <definedName name="A125992290V_Data">Data6!$FO$11:$FO$19</definedName>
    <definedName name="A125992290V_Latest">Data6!$FO$19</definedName>
    <definedName name="A125992294C">Data6!$BZ$1:$BZ$10,Data6!$BZ$11:$BZ$19</definedName>
    <definedName name="A125992294C_Data">Data6!$BZ$11:$BZ$19</definedName>
    <definedName name="A125992294C_Latest">Data6!$BZ$19</definedName>
    <definedName name="A125992298L">Data6!$DA$1:$DA$10,Data6!$DA$11:$DA$19</definedName>
    <definedName name="A125992298L_Data">Data6!$DA$11:$DA$19</definedName>
    <definedName name="A125992298L_Latest">Data6!$DA$19</definedName>
    <definedName name="A125992302T">Data6!$DY$1:$DY$10,Data6!$DY$11:$DY$19</definedName>
    <definedName name="A125992302T_Data">Data6!$DY$11:$DY$19</definedName>
    <definedName name="A125992302T_Latest">Data6!$DY$19</definedName>
    <definedName name="A125992306A">Data6!$GG$1:$GG$10,Data6!$GG$11:$GG$19</definedName>
    <definedName name="A125992306A_Data">Data6!$GG$11:$GG$19</definedName>
    <definedName name="A125992306A_Latest">Data6!$GG$19</definedName>
    <definedName name="A125992310T">Data5!$HU$1:$HU$10,Data5!$HU$11:$HU$19</definedName>
    <definedName name="A125992310T_Data">Data5!$HU$11:$HU$19</definedName>
    <definedName name="A125992310T_Latest">Data5!$HU$19</definedName>
    <definedName name="A125992314A">Data6!$AS$1:$AS$10,Data6!$AS$11:$AS$19</definedName>
    <definedName name="A125992314A_Data">Data6!$AS$11:$AS$19</definedName>
    <definedName name="A125992314A_Latest">Data6!$AS$19</definedName>
    <definedName name="A125992318K">Data6!$CI$1:$CI$10,Data6!$CI$11:$CI$19</definedName>
    <definedName name="A125992318K_Data">Data6!$CI$11:$CI$19</definedName>
    <definedName name="A125992318K_Latest">Data6!$CI$19</definedName>
    <definedName name="A125992322A">Data6!$CU$1:$CU$10,Data6!$CU$11:$CU$19</definedName>
    <definedName name="A125992322A_Data">Data6!$CU$11:$CU$19</definedName>
    <definedName name="A125992322A_Latest">Data6!$CU$19</definedName>
    <definedName name="A125992326K">Data6!$DG$1:$DG$10,Data6!$DG$11:$DG$19</definedName>
    <definedName name="A125992326K_Data">Data6!$DG$11:$DG$19</definedName>
    <definedName name="A125992326K_Latest">Data6!$DG$19</definedName>
    <definedName name="A125992330A">Data6!$DS$1:$DS$10,Data6!$DS$11:$DS$19</definedName>
    <definedName name="A125992330A_Data">Data6!$DS$11:$DS$19</definedName>
    <definedName name="A125992330A_Latest">Data6!$DS$19</definedName>
    <definedName name="A125992334K">Data6!$FI$1:$FI$10,Data6!$FI$11:$FI$19</definedName>
    <definedName name="A125992334K_Data">Data6!$FI$11:$FI$19</definedName>
    <definedName name="A125992334K_Latest">Data6!$FI$19</definedName>
    <definedName name="A125992338V">Data6!$GY$1:$GY$10,Data6!$GY$11:$GY$19</definedName>
    <definedName name="A125992338V_Data">Data6!$GY$11:$GY$19</definedName>
    <definedName name="A125992338V_Latest">Data6!$GY$19</definedName>
    <definedName name="A125992342K">Data5!$GK$1:$GK$10,Data5!$GK$11:$GK$19</definedName>
    <definedName name="A125992342K_Data">Data5!$GK$11:$GK$19</definedName>
    <definedName name="A125992342K_Latest">Data5!$GK$19</definedName>
    <definedName name="A125992346V">Data5!$HC$1:$HC$10,Data5!$HC$11:$HC$19</definedName>
    <definedName name="A125992346V_Data">Data5!$HC$11:$HC$19</definedName>
    <definedName name="A125992346V_Latest">Data5!$HC$19</definedName>
    <definedName name="A125992350K">Data5!$HI$1:$HI$10,Data5!$HI$11:$HI$19</definedName>
    <definedName name="A125992350K_Data">Data5!$HI$11:$HI$19</definedName>
    <definedName name="A125992350K_Latest">Data5!$HI$19</definedName>
    <definedName name="A125992354V">Data5!$IG$1:$IG$10,Data5!$IG$11:$IG$19</definedName>
    <definedName name="A125992354V_Data">Data5!$IG$11:$IG$19</definedName>
    <definedName name="A125992354V_Latest">Data5!$IG$19</definedName>
    <definedName name="A125992358C">Data6!$C$1:$C$10,Data6!$C$11:$C$19</definedName>
    <definedName name="A125992358C_Data">Data6!$C$11:$C$19</definedName>
    <definedName name="A125992358C_Latest">Data6!$C$19</definedName>
    <definedName name="A125992362V">Data6!$I$1:$I$10,Data6!$I$11:$I$19</definedName>
    <definedName name="A125992362V_Data">Data6!$I$11:$I$19</definedName>
    <definedName name="A125992362V_Latest">Data6!$I$19</definedName>
    <definedName name="A125992366C">Data6!$AY$1:$AY$10,Data6!$AY$11:$AY$19</definedName>
    <definedName name="A125992366C_Data">Data6!$AY$11:$AY$19</definedName>
    <definedName name="A125992366C_Latest">Data6!$AY$19</definedName>
    <definedName name="A125992370V">Data6!$DM$1:$DM$10,Data6!$DM$11:$DM$19</definedName>
    <definedName name="A125992370V_Data">Data6!$DM$11:$DM$19</definedName>
    <definedName name="A125992370V_Latest">Data6!$DM$19</definedName>
    <definedName name="A125992374C">Data6!$EK$1:$EK$10,Data6!$EK$11:$EK$19</definedName>
    <definedName name="A125992374C_Data">Data6!$EK$11:$EK$19</definedName>
    <definedName name="A125992374C_Latest">Data6!$EK$19</definedName>
    <definedName name="A125992378L">Data6!$EQ$1:$EQ$10,Data6!$EQ$11:$EQ$19</definedName>
    <definedName name="A125992378L_Data">Data6!$EQ$11:$EQ$19</definedName>
    <definedName name="A125992378L_Latest">Data6!$EQ$19</definedName>
    <definedName name="A125992382C">Data6!$FU$1:$FU$10,Data6!$FU$11:$FU$19</definedName>
    <definedName name="A125992382C_Data">Data6!$FU$11:$FU$19</definedName>
    <definedName name="A125992382C_Latest">Data6!$FU$19</definedName>
    <definedName name="A125992386L">Data6!$GA$1:$GA$10,Data6!$GA$11:$GA$19</definedName>
    <definedName name="A125992386L_Data">Data6!$GA$11:$GA$19</definedName>
    <definedName name="A125992386L_Latest">Data6!$GA$19</definedName>
    <definedName name="A125992390C">Data5!$HO$1:$HO$10,Data5!$HO$11:$HO$19</definedName>
    <definedName name="A125992390C_Data">Data5!$HO$11:$HO$19</definedName>
    <definedName name="A125992390C_Latest">Data5!$HO$19</definedName>
    <definedName name="A125992394L">Data6!$BN$1:$BN$10,Data6!$BN$11:$BN$19</definedName>
    <definedName name="A125992394L_Data">Data6!$BN$11:$BN$19</definedName>
    <definedName name="A125992394L_Latest">Data6!$BN$19</definedName>
    <definedName name="A125992398W">Data6!$BT$1:$BT$10,Data6!$BT$11:$BT$19</definedName>
    <definedName name="A125992398W_Data">Data6!$BT$11:$BT$19</definedName>
    <definedName name="A125992398W_Latest">Data6!$BT$19</definedName>
    <definedName name="A125992402A">Data6!$EE$1:$EE$10,Data6!$EE$11:$EE$19</definedName>
    <definedName name="A125992402A_Data">Data6!$EE$11:$EE$19</definedName>
    <definedName name="A125992402A_Latest">Data6!$EE$19</definedName>
    <definedName name="A125992406K">Data6!$HE$1:$HE$10,Data6!$HE$11:$HE$19</definedName>
    <definedName name="A125992406K_Data">Data6!$HE$11:$HE$19</definedName>
    <definedName name="A125992406K_Latest">Data6!$HE$19</definedName>
    <definedName name="A125992410A">Data5!$GE$1:$GE$10,Data5!$GE$11:$GE$19</definedName>
    <definedName name="A125992410A_Data">Data5!$GE$11:$GE$19</definedName>
    <definedName name="A125992410A_Latest">Data5!$GE$19</definedName>
    <definedName name="A125992414K">Data5!$GQ$1:$GQ$10,Data5!$GQ$11:$GQ$19</definedName>
    <definedName name="A125992414K_Data">Data5!$GQ$11:$GQ$19</definedName>
    <definedName name="A125992414K_Latest">Data5!$GQ$19</definedName>
    <definedName name="A125992418V">Data5!$GW$1:$GW$10,Data5!$GW$11:$GW$19</definedName>
    <definedName name="A125992418V_Data">Data5!$GW$11:$GW$19</definedName>
    <definedName name="A125992418V_Latest">Data5!$GW$19</definedName>
    <definedName name="A125992422K">Data5!$IA$1:$IA$10,Data5!$IA$11:$IA$19</definedName>
    <definedName name="A125992422K_Data">Data5!$IA$11:$IA$19</definedName>
    <definedName name="A125992422K_Latest">Data5!$IA$19</definedName>
    <definedName name="A125992426V">Data6!$AA$1:$AA$10,Data6!$AA$11:$AA$19</definedName>
    <definedName name="A125992426V_Data">Data6!$AA$11:$AA$19</definedName>
    <definedName name="A125992426V_Latest">Data6!$AA$19</definedName>
    <definedName name="A125992430K">Data6!$AG$1:$AG$10,Data6!$AG$11:$AG$19</definedName>
    <definedName name="A125992430K_Data">Data6!$AG$11:$AG$19</definedName>
    <definedName name="A125992430K_Latest">Data6!$AG$19</definedName>
    <definedName name="A125992434V">Data6!$O$1:$O$10,Data6!$O$11:$O$19</definedName>
    <definedName name="A125992434V_Data">Data6!$O$11:$O$19</definedName>
    <definedName name="A125992434V_Latest">Data6!$O$19</definedName>
    <definedName name="A125992438C">Data6!$BE$1:$BE$10,Data6!$BE$11:$BE$19</definedName>
    <definedName name="A125992438C_Data">Data6!$BE$11:$BE$19</definedName>
    <definedName name="A125992438C_Latest">Data6!$BE$19</definedName>
    <definedName name="A125992442V">Data6!$EW$1:$EW$10,Data6!$EW$11:$EW$19</definedName>
    <definedName name="A125992442V_Data">Data6!$EW$11:$EW$19</definedName>
    <definedName name="A125992442V_Latest">Data6!$EW$19</definedName>
    <definedName name="A125992446C">Data6!$GS$1:$GS$10,Data6!$GS$11:$GS$19</definedName>
    <definedName name="A125992446C_Data">Data6!$GS$11:$GS$19</definedName>
    <definedName name="A125992446C_Latest">Data6!$GS$19</definedName>
    <definedName name="A125992450V">Data6!$HK$1:$HK$10,Data6!$HK$11:$HK$19</definedName>
    <definedName name="A125992450V_Data">Data6!$HK$11:$HK$19</definedName>
    <definedName name="A125992450V_Latest">Data6!$HK$19</definedName>
    <definedName name="A125992454C">Data1!$CS$1:$CS$10,Data1!$CS$11:$CS$19</definedName>
    <definedName name="A125992454C_Data">Data1!$CS$11:$CS$19</definedName>
    <definedName name="A125992454C_Latest">Data1!$CS$19</definedName>
    <definedName name="A125992458L">Data1!$DK$1:$DK$10,Data1!$DK$11:$DK$19</definedName>
    <definedName name="A125992458L_Data">Data1!$DK$11:$DK$19</definedName>
    <definedName name="A125992458L_Latest">Data1!$DK$19</definedName>
    <definedName name="A125992466L">Data1!$FD$1:$FD$10,Data1!$FD$11:$FD$19</definedName>
    <definedName name="A125992466L_Data">Data1!$FD$11:$FD$19</definedName>
    <definedName name="A125992466L_Latest">Data1!$FD$19</definedName>
    <definedName name="A125992470C">Data1!$IA$1:$IA$10,Data1!$IA$11:$IA$19</definedName>
    <definedName name="A125992470C_Data">Data1!$IA$11:$IA$19</definedName>
    <definedName name="A125992470C_Latest">Data1!$IA$19</definedName>
    <definedName name="A125992474L">Data2!$U$1:$U$10,Data2!$U$11:$U$19</definedName>
    <definedName name="A125992474L_Data">Data2!$U$11:$U$19</definedName>
    <definedName name="A125992474L_Latest">Data2!$U$19</definedName>
    <definedName name="A125992478W">Data1!$G$1:$G$10,Data1!$G$11:$G$19</definedName>
    <definedName name="A125992478W_Data">Data1!$G$11:$G$19</definedName>
    <definedName name="A125992478W_Latest">Data1!$G$19</definedName>
    <definedName name="A125992482L">Data1!$BU$1:$BU$10,Data1!$BU$11:$BU$19</definedName>
    <definedName name="A125992482L_Data">Data1!$BU$11:$BU$19</definedName>
    <definedName name="A125992482L_Latest">Data1!$BU$19</definedName>
    <definedName name="A125992486W">Data1!$FM$1:$FM$10,Data1!$FM$11:$FM$19</definedName>
    <definedName name="A125992486W_Data">Data1!$FM$11:$FM$19</definedName>
    <definedName name="A125992486W_Latest">Data1!$FM$19</definedName>
    <definedName name="A125992490L">Data1!$IM$1:$IM$10,Data1!$IM$11:$IM$19</definedName>
    <definedName name="A125992490L_Data">Data1!$IM$11:$IM$19</definedName>
    <definedName name="A125992490L_Latest">Data1!$IM$19</definedName>
    <definedName name="A125992494W">Data1!$EX$1:$EX$10,Data1!$EX$11:$EX$19</definedName>
    <definedName name="A125992494W_Data">Data1!$EX$11:$EX$19</definedName>
    <definedName name="A125992494W_Latest">Data1!$EX$19</definedName>
    <definedName name="A125992498F">Data1!$FY$1:$FY$10,Data1!$FY$11:$FY$19</definedName>
    <definedName name="A125992498F_Data">Data1!$FY$11:$FY$19</definedName>
    <definedName name="A125992498F_Latest">Data1!$FY$19</definedName>
    <definedName name="A125992502K">Data1!$GW$1:$GW$10,Data1!$GW$11:$GW$19</definedName>
    <definedName name="A125992502K_Data">Data1!$GW$11:$GW$19</definedName>
    <definedName name="A125992502K_Latest">Data1!$GW$19</definedName>
    <definedName name="A125992506V">Data2!$O$1:$O$10,Data2!$O$11:$O$19</definedName>
    <definedName name="A125992506V_Data">Data2!$O$11:$O$19</definedName>
    <definedName name="A125992506V_Latest">Data2!$O$19</definedName>
    <definedName name="A125992510K">Data1!$BC$1:$BC$10,Data1!$BC$11:$BC$19</definedName>
    <definedName name="A125992510K_Data">Data1!$BC$11:$BC$19</definedName>
    <definedName name="A125992510K_Latest">Data1!$BC$19</definedName>
    <definedName name="A125992514V">Data1!$DQ$1:$DQ$10,Data1!$DQ$11:$DQ$19</definedName>
    <definedName name="A125992514V_Data">Data1!$DQ$11:$DQ$19</definedName>
    <definedName name="A125992514V_Latest">Data1!$DQ$19</definedName>
    <definedName name="A125992518C">Data1!$FG$1:$FG$10,Data1!$FG$11:$FG$19</definedName>
    <definedName name="A125992518C_Data">Data1!$FG$11:$FG$19</definedName>
    <definedName name="A125992518C_Latest">Data1!$FG$19</definedName>
    <definedName name="A125992522V">Data1!$FS$1:$FS$10,Data1!$FS$11:$FS$19</definedName>
    <definedName name="A125992522V_Data">Data1!$FS$11:$FS$19</definedName>
    <definedName name="A125992522V_Latest">Data1!$FS$19</definedName>
    <definedName name="A125992526C">Data1!$GE$1:$GE$10,Data1!$GE$11:$GE$19</definedName>
    <definedName name="A125992526C_Data">Data1!$GE$11:$GE$19</definedName>
    <definedName name="A125992526C_Latest">Data1!$GE$19</definedName>
    <definedName name="A125992530V">Data1!$GQ$1:$GQ$10,Data1!$GQ$11:$GQ$19</definedName>
    <definedName name="A125992530V_Data">Data1!$GQ$11:$GQ$19</definedName>
    <definedName name="A125992530V_Latest">Data1!$GQ$19</definedName>
    <definedName name="A125992534C">Data1!$IG$1:$IG$10,Data1!$IG$11:$IG$19</definedName>
    <definedName name="A125992534C_Data">Data1!$IG$11:$IG$19</definedName>
    <definedName name="A125992534C_Latest">Data1!$IG$19</definedName>
    <definedName name="A125992538L">Data2!$AG$1:$AG$10,Data2!$AG$11:$AG$19</definedName>
    <definedName name="A125992538L_Data">Data2!$AG$11:$AG$19</definedName>
    <definedName name="A125992538L_Latest">Data2!$AG$19</definedName>
    <definedName name="A125992542C">Data1!$S$1:$S$10,Data1!$S$11:$S$19</definedName>
    <definedName name="A125992542C_Data">Data1!$S$11:$S$19</definedName>
    <definedName name="A125992542C_Latest">Data1!$S$19</definedName>
    <definedName name="A125992546L">Data1!$AK$1:$AK$10,Data1!$AK$11:$AK$19</definedName>
    <definedName name="A125992546L_Data">Data1!$AK$11:$AK$19</definedName>
    <definedName name="A125992546L_Latest">Data1!$AK$19</definedName>
    <definedName name="A125992550C">Data1!$AQ$1:$AQ$10,Data1!$AQ$11:$AQ$19</definedName>
    <definedName name="A125992550C_Data">Data1!$AQ$11:$AQ$19</definedName>
    <definedName name="A125992550C_Latest">Data1!$AQ$19</definedName>
    <definedName name="A125992554L">Data1!$BO$1:$BO$10,Data1!$BO$11:$BO$19</definedName>
    <definedName name="A125992554L_Data">Data1!$BO$11:$BO$19</definedName>
    <definedName name="A125992554L_Latest">Data1!$BO$19</definedName>
    <definedName name="A125992558W">Data1!$CA$1:$CA$10,Data1!$CA$11:$CA$19</definedName>
    <definedName name="A125992558W_Data">Data1!$CA$11:$CA$19</definedName>
    <definedName name="A125992558W_Latest">Data1!$CA$19</definedName>
    <definedName name="A125992562L">Data1!$CG$1:$CG$10,Data1!$CG$11:$CG$19</definedName>
    <definedName name="A125992562L_Data">Data1!$CG$11:$CG$19</definedName>
    <definedName name="A125992562L_Latest">Data1!$CG$19</definedName>
    <definedName name="A125992566W">Data1!$DW$1:$DW$10,Data1!$DW$11:$DW$19</definedName>
    <definedName name="A125992566W_Data">Data1!$DW$11:$DW$19</definedName>
    <definedName name="A125992566W_Latest">Data1!$DW$19</definedName>
    <definedName name="A125992570L">Data1!$GK$1:$GK$10,Data1!$GK$11:$GK$19</definedName>
    <definedName name="A125992570L_Data">Data1!$GK$11:$GK$19</definedName>
    <definedName name="A125992570L_Latest">Data1!$GK$19</definedName>
    <definedName name="A125992574W">Data1!$HI$1:$HI$10,Data1!$HI$11:$HI$19</definedName>
    <definedName name="A125992574W_Data">Data1!$HI$11:$HI$19</definedName>
    <definedName name="A125992574W_Latest">Data1!$HI$19</definedName>
    <definedName name="A125992578F">Data1!$HO$1:$HO$10,Data1!$HO$11:$HO$19</definedName>
    <definedName name="A125992578F_Data">Data1!$HO$11:$HO$19</definedName>
    <definedName name="A125992578F_Latest">Data1!$HO$19</definedName>
    <definedName name="A125992582W">Data2!$C$1:$C$10,Data2!$C$11:$C$19</definedName>
    <definedName name="A125992582W_Data">Data2!$C$11:$C$19</definedName>
    <definedName name="A125992582W_Latest">Data2!$C$19</definedName>
    <definedName name="A125992586F">Data2!$I$1:$I$10,Data2!$I$11:$I$19</definedName>
    <definedName name="A125992586F_Data">Data2!$I$11:$I$19</definedName>
    <definedName name="A125992586F_Latest">Data2!$I$19</definedName>
    <definedName name="A125992590W">Data1!$AW$1:$AW$10,Data1!$AW$11:$AW$19</definedName>
    <definedName name="A125992590W_Data">Data1!$AW$11:$AW$19</definedName>
    <definedName name="A125992590W_Latest">Data1!$AW$19</definedName>
    <definedName name="A125992594F">Data1!$EL$1:$EL$10,Data1!$EL$11:$EL$19</definedName>
    <definedName name="A125992594F_Data">Data1!$EL$11:$EL$19</definedName>
    <definedName name="A125992594F_Latest">Data1!$EL$19</definedName>
    <definedName name="A125992598R">Data1!$ER$1:$ER$10,Data1!$ER$11:$ER$19</definedName>
    <definedName name="A125992598R_Data">Data1!$ER$11:$ER$19</definedName>
    <definedName name="A125992598R_Latest">Data1!$ER$19</definedName>
    <definedName name="A125992602V">Data1!$HC$1:$HC$10,Data1!$HC$11:$HC$19</definedName>
    <definedName name="A125992602V_Data">Data1!$HC$11:$HC$19</definedName>
    <definedName name="A125992602V_Latest">Data1!$HC$19</definedName>
    <definedName name="A125992606C">Data2!$AM$1:$AM$10,Data2!$AM$11:$AM$19</definedName>
    <definedName name="A125992606C_Data">Data2!$AM$11:$AM$19</definedName>
    <definedName name="A125992606C_Latest">Data2!$AM$19</definedName>
    <definedName name="A125992610V">Data1!$M$1:$M$10,Data1!$M$11:$M$19</definedName>
    <definedName name="A125992610V_Data">Data1!$M$11:$M$19</definedName>
    <definedName name="A125992610V_Latest">Data1!$M$19</definedName>
    <definedName name="A125992614C">Data1!$Y$1:$Y$10,Data1!$Y$11:$Y$19</definedName>
    <definedName name="A125992614C_Data">Data1!$Y$11:$Y$19</definedName>
    <definedName name="A125992614C_Latest">Data1!$Y$19</definedName>
    <definedName name="A125992618L">Data1!$AE$1:$AE$10,Data1!$AE$11:$AE$19</definedName>
    <definedName name="A125992618L_Data">Data1!$AE$11:$AE$19</definedName>
    <definedName name="A125992618L_Latest">Data1!$AE$19</definedName>
    <definedName name="A125992622C">Data1!$BI$1:$BI$10,Data1!$BI$11:$BI$19</definedName>
    <definedName name="A125992622C_Data">Data1!$BI$11:$BI$19</definedName>
    <definedName name="A125992622C_Latest">Data1!$BI$19</definedName>
    <definedName name="A125992626L">Data1!$CY$1:$CY$10,Data1!$CY$11:$CY$19</definedName>
    <definedName name="A125992626L_Data">Data1!$CY$11:$CY$19</definedName>
    <definedName name="A125992626L_Latest">Data1!$CY$19</definedName>
    <definedName name="A125992630C">Data1!$DE$1:$DE$10,Data1!$DE$11:$DE$19</definedName>
    <definedName name="A125992630C_Data">Data1!$DE$11:$DE$19</definedName>
    <definedName name="A125992630C_Latest">Data1!$DE$19</definedName>
    <definedName name="A125992634L">Data1!$CM$1:$CM$10,Data1!$CM$11:$CM$19</definedName>
    <definedName name="A125992634L_Data">Data1!$CM$11:$CM$19</definedName>
    <definedName name="A125992634L_Latest">Data1!$CM$19</definedName>
    <definedName name="A125992638W">Data1!$EC$1:$EC$10,Data1!$EC$11:$EC$19</definedName>
    <definedName name="A125992638W_Data">Data1!$EC$11:$EC$19</definedName>
    <definedName name="A125992638W_Latest">Data1!$EC$19</definedName>
    <definedName name="A125992642L">Data1!$HU$1:$HU$10,Data1!$HU$11:$HU$19</definedName>
    <definedName name="A125992642L_Data">Data1!$HU$11:$HU$19</definedName>
    <definedName name="A125992642L_Latest">Data1!$HU$19</definedName>
    <definedName name="A125992646W">Data2!$AA$1:$AA$10,Data2!$AA$11:$AA$19</definedName>
    <definedName name="A125992646W_Data">Data2!$AA$11:$AA$19</definedName>
    <definedName name="A125992646W_Latest">Data2!$AA$19</definedName>
    <definedName name="A125992650L">Data2!$AS$1:$AS$10,Data2!$AS$11:$AS$19</definedName>
    <definedName name="A125992650L_Data">Data2!$AS$11:$AS$19</definedName>
    <definedName name="A125992650L_Latest">Data2!$AS$19</definedName>
    <definedName name="A125992654W">Data10!$GQ$1:$GQ$10,Data10!$GQ$11:$GQ$19</definedName>
    <definedName name="A125992654W_Data">Data10!$GQ$11:$GQ$19</definedName>
    <definedName name="A125992654W_Latest">Data10!$GQ$19</definedName>
    <definedName name="A125992658F">Data10!$HI$1:$HI$10,Data10!$HI$11:$HI$19</definedName>
    <definedName name="A125992658F_Data">Data10!$HI$11:$HI$19</definedName>
    <definedName name="A125992658F_Latest">Data10!$HI$19</definedName>
    <definedName name="A125992666F">Data11!$L$1:$L$10,Data11!$L$11:$L$19</definedName>
    <definedName name="A125992666F_Data">Data11!$L$11:$L$19</definedName>
    <definedName name="A125992666F_Latest">Data11!$L$19</definedName>
    <definedName name="A125992670W">Data11!$CI$1:$CI$10,Data11!$CI$11:$CI$19</definedName>
    <definedName name="A125992670W_Data">Data11!$CI$11:$CI$19</definedName>
    <definedName name="A125992670W_Latest">Data11!$CI$19</definedName>
    <definedName name="A125992674F">Data11!$DS$1:$DS$10,Data11!$DS$11:$DS$19</definedName>
    <definedName name="A125992674F_Data">Data11!$DS$11:$DS$19</definedName>
    <definedName name="A125992674F_Latest">Data11!$DS$19</definedName>
    <definedName name="A125992678R">Data10!$DE$1:$DE$10,Data10!$DE$11:$DE$19</definedName>
    <definedName name="A125992678R_Data">Data10!$DE$11:$DE$19</definedName>
    <definedName name="A125992678R_Latest">Data10!$DE$19</definedName>
    <definedName name="A125992682F">Data10!$FS$1:$FS$10,Data10!$FS$11:$FS$19</definedName>
    <definedName name="A125992682F_Data">Data10!$FS$11:$FS$19</definedName>
    <definedName name="A125992682F_Latest">Data10!$FS$19</definedName>
    <definedName name="A125992686R">Data11!$U$1:$U$10,Data11!$U$11:$U$19</definedName>
    <definedName name="A125992686R_Data">Data11!$U$11:$U$19</definedName>
    <definedName name="A125992686R_Latest">Data11!$U$19</definedName>
    <definedName name="A125992690F">Data11!$CU$1:$CU$10,Data11!$CU$11:$CU$19</definedName>
    <definedName name="A125992690F_Data">Data11!$CU$11:$CU$19</definedName>
    <definedName name="A125992690F_Latest">Data11!$CU$19</definedName>
    <definedName name="A125992694R">Data11!$F$1:$F$10,Data11!$F$11:$F$19</definedName>
    <definedName name="A125992694R_Data">Data11!$F$11:$F$19</definedName>
    <definedName name="A125992694R_Latest">Data11!$F$19</definedName>
    <definedName name="A125992698X">Data11!$AG$1:$AG$10,Data11!$AG$11:$AG$19</definedName>
    <definedName name="A125992698X_Data">Data11!$AG$11:$AG$19</definedName>
    <definedName name="A125992698X_Latest">Data11!$AG$19</definedName>
    <definedName name="A125992702C">Data11!$BE$1:$BE$10,Data11!$BE$11:$BE$19</definedName>
    <definedName name="A125992702C_Data">Data11!$BE$11:$BE$19</definedName>
    <definedName name="A125992702C_Latest">Data11!$BE$19</definedName>
    <definedName name="A125992706L">Data11!$DM$1:$DM$10,Data11!$DM$11:$DM$19</definedName>
    <definedName name="A125992706L_Data">Data11!$DM$11:$DM$19</definedName>
    <definedName name="A125992706L_Latest">Data11!$DM$19</definedName>
    <definedName name="A125992710C">Data10!$FA$1:$FA$10,Data10!$FA$11:$FA$19</definedName>
    <definedName name="A125992710C_Data">Data10!$FA$11:$FA$19</definedName>
    <definedName name="A125992710C_Latest">Data10!$FA$19</definedName>
    <definedName name="A125992714L">Data10!$HO$1:$HO$10,Data10!$HO$11:$HO$19</definedName>
    <definedName name="A125992714L_Data">Data10!$HO$11:$HO$19</definedName>
    <definedName name="A125992714L_Latest">Data10!$HO$19</definedName>
    <definedName name="A125992718W">Data11!$O$1:$O$10,Data11!$O$11:$O$19</definedName>
    <definedName name="A125992718W_Data">Data11!$O$11:$O$19</definedName>
    <definedName name="A125992718W_Latest">Data11!$O$19</definedName>
    <definedName name="A125992722L">Data11!$AA$1:$AA$10,Data11!$AA$11:$AA$19</definedName>
    <definedName name="A125992722L_Data">Data11!$AA$11:$AA$19</definedName>
    <definedName name="A125992722L_Latest">Data11!$AA$19</definedName>
    <definedName name="A125992726W">Data11!$AM$1:$AM$10,Data11!$AM$11:$AM$19</definedName>
    <definedName name="A125992726W_Data">Data11!$AM$11:$AM$19</definedName>
    <definedName name="A125992726W_Latest">Data11!$AM$19</definedName>
    <definedName name="A125992730L">Data11!$AY$1:$AY$10,Data11!$AY$11:$AY$19</definedName>
    <definedName name="A125992730L_Data">Data11!$AY$11:$AY$19</definedName>
    <definedName name="A125992730L_Latest">Data11!$AY$19</definedName>
    <definedName name="A125992734W">Data11!$CO$1:$CO$10,Data11!$CO$11:$CO$19</definedName>
    <definedName name="A125992734W_Data">Data11!$CO$11:$CO$19</definedName>
    <definedName name="A125992734W_Latest">Data11!$CO$19</definedName>
    <definedName name="A125992738F">Data11!$EE$1:$EE$10,Data11!$EE$11:$EE$19</definedName>
    <definedName name="A125992738F_Data">Data11!$EE$11:$EE$19</definedName>
    <definedName name="A125992738F_Latest">Data11!$EE$19</definedName>
    <definedName name="A125992742W">Data10!$DQ$1:$DQ$10,Data10!$DQ$11:$DQ$19</definedName>
    <definedName name="A125992742W_Data">Data10!$DQ$11:$DQ$19</definedName>
    <definedName name="A125992742W_Latest">Data10!$DQ$19</definedName>
    <definedName name="A125992746F">Data10!$EI$1:$EI$10,Data10!$EI$11:$EI$19</definedName>
    <definedName name="A125992746F_Data">Data10!$EI$11:$EI$19</definedName>
    <definedName name="A125992746F_Latest">Data10!$EI$19</definedName>
    <definedName name="A125992750W">Data10!$EO$1:$EO$10,Data10!$EO$11:$EO$19</definedName>
    <definedName name="A125992750W_Data">Data10!$EO$11:$EO$19</definedName>
    <definedName name="A125992750W_Latest">Data10!$EO$19</definedName>
    <definedName name="A125992754F">Data10!$FM$1:$FM$10,Data10!$FM$11:$FM$19</definedName>
    <definedName name="A125992754F_Data">Data10!$FM$11:$FM$19</definedName>
    <definedName name="A125992754F_Latest">Data10!$FM$19</definedName>
    <definedName name="A125992758R">Data10!$FY$1:$FY$10,Data10!$FY$11:$FY$19</definedName>
    <definedName name="A125992758R_Data">Data10!$FY$11:$FY$19</definedName>
    <definedName name="A125992758R_Latest">Data10!$FY$19</definedName>
    <definedName name="A125992762F">Data10!$GE$1:$GE$10,Data10!$GE$11:$GE$19</definedName>
    <definedName name="A125992762F_Data">Data10!$GE$11:$GE$19</definedName>
    <definedName name="A125992762F_Latest">Data10!$GE$19</definedName>
    <definedName name="A125992766R">Data10!$HU$1:$HU$10,Data10!$HU$11:$HU$19</definedName>
    <definedName name="A125992766R_Data">Data10!$HU$11:$HU$19</definedName>
    <definedName name="A125992766R_Latest">Data10!$HU$19</definedName>
    <definedName name="A125992770F">Data11!$AS$1:$AS$10,Data11!$AS$11:$AS$19</definedName>
    <definedName name="A125992770F_Data">Data11!$AS$11:$AS$19</definedName>
    <definedName name="A125992770F_Latest">Data11!$AS$19</definedName>
    <definedName name="A125992774R">Data11!$BQ$1:$BQ$10,Data11!$BQ$11:$BQ$19</definedName>
    <definedName name="A125992774R_Data">Data11!$BQ$11:$BQ$19</definedName>
    <definedName name="A125992774R_Latest">Data11!$BQ$19</definedName>
    <definedName name="A125992778X">Data11!$BW$1:$BW$10,Data11!$BW$11:$BW$19</definedName>
    <definedName name="A125992778X_Data">Data11!$BW$11:$BW$19</definedName>
    <definedName name="A125992778X_Latest">Data11!$BW$19</definedName>
    <definedName name="A125992782R">Data11!$DA$1:$DA$10,Data11!$DA$11:$DA$19</definedName>
    <definedName name="A125992782R_Data">Data11!$DA$11:$DA$19</definedName>
    <definedName name="A125992782R_Latest">Data11!$DA$19</definedName>
    <definedName name="A125992786X">Data11!$DG$1:$DG$10,Data11!$DG$11:$DG$19</definedName>
    <definedName name="A125992786X_Data">Data11!$DG$11:$DG$19</definedName>
    <definedName name="A125992786X_Latest">Data11!$DG$19</definedName>
    <definedName name="A125992790R">Data10!$EU$1:$EU$10,Data10!$EU$11:$EU$19</definedName>
    <definedName name="A125992790R_Data">Data10!$EU$11:$EU$19</definedName>
    <definedName name="A125992790R_Latest">Data10!$EU$19</definedName>
    <definedName name="A125992794X">Data10!$IJ$1:$IJ$10,Data10!$IJ$11:$IJ$19</definedName>
    <definedName name="A125992794X_Data">Data10!$IJ$11:$IJ$19</definedName>
    <definedName name="A125992794X_Latest">Data10!$IJ$19</definedName>
    <definedName name="A125992798J">Data10!$IP$1:$IP$10,Data10!$IP$11:$IP$19</definedName>
    <definedName name="A125992798J_Data">Data10!$IP$11:$IP$19</definedName>
    <definedName name="A125992798J_Latest">Data10!$IP$19</definedName>
    <definedName name="A125992802L">Data11!$BK$1:$BK$10,Data11!$BK$11:$BK$19</definedName>
    <definedName name="A125992802L_Data">Data11!$BK$11:$BK$19</definedName>
    <definedName name="A125992802L_Latest">Data11!$BK$19</definedName>
    <definedName name="A125992806W">Data11!$EK$1:$EK$10,Data11!$EK$11:$EK$19</definedName>
    <definedName name="A125992806W_Data">Data11!$EK$11:$EK$19</definedName>
    <definedName name="A125992806W_Latest">Data11!$EK$19</definedName>
    <definedName name="A125992810L">Data10!$DK$1:$DK$10,Data10!$DK$11:$DK$19</definedName>
    <definedName name="A125992810L_Data">Data10!$DK$11:$DK$19</definedName>
    <definedName name="A125992810L_Latest">Data10!$DK$19</definedName>
    <definedName name="A125992814W">Data10!$DW$1:$DW$10,Data10!$DW$11:$DW$19</definedName>
    <definedName name="A125992814W_Data">Data10!$DW$11:$DW$19</definedName>
    <definedName name="A125992814W_Latest">Data10!$DW$19</definedName>
    <definedName name="A125992818F">Data10!$EC$1:$EC$10,Data10!$EC$11:$EC$19</definedName>
    <definedName name="A125992818F_Data">Data10!$EC$11:$EC$19</definedName>
    <definedName name="A125992818F_Latest">Data10!$EC$19</definedName>
    <definedName name="A125992822W">Data10!$FG$1:$FG$10,Data10!$FG$11:$FG$19</definedName>
    <definedName name="A125992822W_Data">Data10!$FG$11:$FG$19</definedName>
    <definedName name="A125992822W_Latest">Data10!$FG$19</definedName>
    <definedName name="A125992826F">Data10!$GW$1:$GW$10,Data10!$GW$11:$GW$19</definedName>
    <definedName name="A125992826F_Data">Data10!$GW$11:$GW$19</definedName>
    <definedName name="A125992826F_Latest">Data10!$GW$19</definedName>
    <definedName name="A125992830W">Data10!$HC$1:$HC$10,Data10!$HC$11:$HC$19</definedName>
    <definedName name="A125992830W_Data">Data10!$HC$11:$HC$19</definedName>
    <definedName name="A125992830W_Latest">Data10!$HC$19</definedName>
    <definedName name="A125992834F">Data10!$GK$1:$GK$10,Data10!$GK$11:$GK$19</definedName>
    <definedName name="A125992834F_Data">Data10!$GK$11:$GK$19</definedName>
    <definedName name="A125992834F_Latest">Data10!$GK$19</definedName>
    <definedName name="A125992838R">Data10!$IA$1:$IA$10,Data10!$IA$11:$IA$19</definedName>
    <definedName name="A125992838R_Data">Data10!$IA$11:$IA$19</definedName>
    <definedName name="A125992838R_Latest">Data10!$IA$19</definedName>
    <definedName name="A125992842F">Data11!$CC$1:$CC$10,Data11!$CC$11:$CC$19</definedName>
    <definedName name="A125992842F_Data">Data11!$CC$11:$CC$19</definedName>
    <definedName name="A125992842F_Latest">Data11!$CC$19</definedName>
    <definedName name="A125992846R">Data11!$DY$1:$DY$10,Data11!$DY$11:$DY$19</definedName>
    <definedName name="A125992846R_Data">Data11!$DY$11:$DY$19</definedName>
    <definedName name="A125992846R_Latest">Data11!$DY$19</definedName>
    <definedName name="A125992850F">Data11!$EQ$1:$EQ$10,Data11!$EQ$11:$EQ$19</definedName>
    <definedName name="A125992850F_Data">Data11!$EQ$11:$EQ$19</definedName>
    <definedName name="A125992850F_Latest">Data11!$EQ$19</definedName>
    <definedName name="A125992854R">Data3!$GC$1:$GC$10,Data3!$GC$11:$GC$19</definedName>
    <definedName name="A125992854R_Data">Data3!$GC$11:$GC$19</definedName>
    <definedName name="A125992854R_Latest">Data3!$GC$19</definedName>
    <definedName name="A125992858X">Data3!$GU$1:$GU$10,Data3!$GU$11:$GU$19</definedName>
    <definedName name="A125992858X_Data">Data3!$GU$11:$GU$19</definedName>
    <definedName name="A125992858X_Latest">Data3!$GU$19</definedName>
    <definedName name="A125992866X">Data3!$IN$1:$IN$10,Data3!$IN$11:$IN$19</definedName>
    <definedName name="A125992866X_Data">Data3!$IN$11:$IN$19</definedName>
    <definedName name="A125992866X_Latest">Data3!$IN$19</definedName>
    <definedName name="A125992870R">Data4!$BU$1:$BU$10,Data4!$BU$11:$BU$19</definedName>
    <definedName name="A125992870R_Data">Data4!$BU$11:$BU$19</definedName>
    <definedName name="A125992870R_Latest">Data4!$BU$19</definedName>
    <definedName name="A125992874X">Data4!$DE$1:$DE$10,Data4!$DE$11:$DE$19</definedName>
    <definedName name="A125992874X_Data">Data4!$DE$11:$DE$19</definedName>
    <definedName name="A125992874X_Latest">Data4!$DE$19</definedName>
    <definedName name="A125992878J">Data3!$CQ$1:$CQ$10,Data3!$CQ$11:$CQ$19</definedName>
    <definedName name="A125992878J_Data">Data3!$CQ$11:$CQ$19</definedName>
    <definedName name="A125992878J_Latest">Data3!$CQ$19</definedName>
    <definedName name="A125992882X">Data3!$FE$1:$FE$10,Data3!$FE$11:$FE$19</definedName>
    <definedName name="A125992882X_Data">Data3!$FE$11:$FE$19</definedName>
    <definedName name="A125992882X_Latest">Data3!$FE$19</definedName>
    <definedName name="A125992886J">Data4!$G$1:$G$10,Data4!$G$11:$G$19</definedName>
    <definedName name="A125992886J_Data">Data4!$G$11:$G$19</definedName>
    <definedName name="A125992886J_Latest">Data4!$G$19</definedName>
    <definedName name="A125992890X">Data4!$CG$1:$CG$10,Data4!$CG$11:$CG$19</definedName>
    <definedName name="A125992890X_Data">Data4!$CG$11:$CG$19</definedName>
    <definedName name="A125992890X_Latest">Data4!$CG$19</definedName>
    <definedName name="A125992894J">Data3!$IH$1:$IH$10,Data3!$IH$11:$IH$19</definedName>
    <definedName name="A125992894J_Data">Data3!$IH$11:$IH$19</definedName>
    <definedName name="A125992894J_Latest">Data3!$IH$19</definedName>
    <definedName name="A125992898T">Data4!$S$1:$S$10,Data4!$S$11:$S$19</definedName>
    <definedName name="A125992898T_Data">Data4!$S$11:$S$19</definedName>
    <definedName name="A125992898T_Latest">Data4!$S$19</definedName>
    <definedName name="A125992902W">Data4!$AQ$1:$AQ$10,Data4!$AQ$11:$AQ$19</definedName>
    <definedName name="A125992902W_Data">Data4!$AQ$11:$AQ$19</definedName>
    <definedName name="A125992902W_Latest">Data4!$AQ$19</definedName>
    <definedName name="A125992906F">Data4!$CY$1:$CY$10,Data4!$CY$11:$CY$19</definedName>
    <definedName name="A125992906F_Data">Data4!$CY$11:$CY$19</definedName>
    <definedName name="A125992906F_Latest">Data4!$CY$19</definedName>
    <definedName name="A125992910W">Data3!$EM$1:$EM$10,Data3!$EM$11:$EM$19</definedName>
    <definedName name="A125992910W_Data">Data3!$EM$11:$EM$19</definedName>
    <definedName name="A125992910W_Latest">Data3!$EM$19</definedName>
    <definedName name="A125992914F">Data3!$HA$1:$HA$10,Data3!$HA$11:$HA$19</definedName>
    <definedName name="A125992914F_Data">Data3!$HA$11:$HA$19</definedName>
    <definedName name="A125992914F_Latest">Data3!$HA$19</definedName>
    <definedName name="A125992918R">Data3!$IQ$1:$IQ$10,Data3!$IQ$11:$IQ$19</definedName>
    <definedName name="A125992918R_Data">Data3!$IQ$11:$IQ$19</definedName>
    <definedName name="A125992918R_Latest">Data3!$IQ$19</definedName>
    <definedName name="A125992922F">Data4!$M$1:$M$10,Data4!$M$11:$M$19</definedName>
    <definedName name="A125992922F_Data">Data4!$M$11:$M$19</definedName>
    <definedName name="A125992922F_Latest">Data4!$M$19</definedName>
    <definedName name="A125992926R">Data4!$Y$1:$Y$10,Data4!$Y$11:$Y$19</definedName>
    <definedName name="A125992926R_Data">Data4!$Y$11:$Y$19</definedName>
    <definedName name="A125992926R_Latest">Data4!$Y$19</definedName>
    <definedName name="A125992930F">Data4!$AK$1:$AK$10,Data4!$AK$11:$AK$19</definedName>
    <definedName name="A125992930F_Data">Data4!$AK$11:$AK$19</definedName>
    <definedName name="A125992930F_Latest">Data4!$AK$19</definedName>
    <definedName name="A125992934R">Data4!$CA$1:$CA$10,Data4!$CA$11:$CA$19</definedName>
    <definedName name="A125992934R_Data">Data4!$CA$11:$CA$19</definedName>
    <definedName name="A125992934R_Latest">Data4!$CA$19</definedName>
    <definedName name="A125992938X">Data4!$DQ$1:$DQ$10,Data4!$DQ$11:$DQ$19</definedName>
    <definedName name="A125992938X_Data">Data4!$DQ$11:$DQ$19</definedName>
    <definedName name="A125992938X_Latest">Data4!$DQ$19</definedName>
    <definedName name="A125992942R">Data3!$DC$1:$DC$10,Data3!$DC$11:$DC$19</definedName>
    <definedName name="A125992942R_Data">Data3!$DC$11:$DC$19</definedName>
    <definedName name="A125992942R_Latest">Data3!$DC$19</definedName>
    <definedName name="A125992946X">Data3!$DU$1:$DU$10,Data3!$DU$11:$DU$19</definedName>
    <definedName name="A125992946X_Data">Data3!$DU$11:$DU$19</definedName>
    <definedName name="A125992946X_Latest">Data3!$DU$19</definedName>
    <definedName name="A125992950R">Data3!$EA$1:$EA$10,Data3!$EA$11:$EA$19</definedName>
    <definedName name="A125992950R_Data">Data3!$EA$11:$EA$19</definedName>
    <definedName name="A125992950R_Latest">Data3!$EA$19</definedName>
    <definedName name="A125992954X">Data3!$EY$1:$EY$10,Data3!$EY$11:$EY$19</definedName>
    <definedName name="A125992954X_Data">Data3!$EY$11:$EY$19</definedName>
    <definedName name="A125992954X_Latest">Data3!$EY$19</definedName>
    <definedName name="A125992958J">Data3!$FK$1:$FK$10,Data3!$FK$11:$FK$19</definedName>
    <definedName name="A125992958J_Data">Data3!$FK$11:$FK$19</definedName>
    <definedName name="A125992958J_Latest">Data3!$FK$19</definedName>
    <definedName name="A125992962X">Data3!$FQ$1:$FQ$10,Data3!$FQ$11:$FQ$19</definedName>
    <definedName name="A125992962X_Data">Data3!$FQ$11:$FQ$19</definedName>
    <definedName name="A125992962X_Latest">Data3!$FQ$19</definedName>
    <definedName name="A125992966J">Data3!$HG$1:$HG$10,Data3!$HG$11:$HG$19</definedName>
    <definedName name="A125992966J_Data">Data3!$HG$11:$HG$19</definedName>
    <definedName name="A125992966J_Latest">Data3!$HG$19</definedName>
    <definedName name="A125992970X">Data4!$AE$1:$AE$10,Data4!$AE$11:$AE$19</definedName>
    <definedName name="A125992970X_Data">Data4!$AE$11:$AE$19</definedName>
    <definedName name="A125992970X_Latest">Data4!$AE$19</definedName>
    <definedName name="A125992974J">Data4!$BC$1:$BC$10,Data4!$BC$11:$BC$19</definedName>
    <definedName name="A125992974J_Data">Data4!$BC$11:$BC$19</definedName>
    <definedName name="A125992974J_Latest">Data4!$BC$19</definedName>
    <definedName name="A125992978T">Data4!$BI$1:$BI$10,Data4!$BI$11:$BI$19</definedName>
    <definedName name="A125992978T_Data">Data4!$BI$11:$BI$19</definedName>
    <definedName name="A125992978T_Latest">Data4!$BI$19</definedName>
    <definedName name="A125992982J">Data4!$CM$1:$CM$10,Data4!$CM$11:$CM$19</definedName>
    <definedName name="A125992982J_Data">Data4!$CM$11:$CM$19</definedName>
    <definedName name="A125992982J_Latest">Data4!$CM$19</definedName>
    <definedName name="A125992986T">Data4!$CS$1:$CS$10,Data4!$CS$11:$CS$19</definedName>
    <definedName name="A125992986T_Data">Data4!$CS$11:$CS$19</definedName>
    <definedName name="A125992986T_Latest">Data4!$CS$19</definedName>
    <definedName name="A125992990J">Data3!$EG$1:$EG$10,Data3!$EG$11:$EG$19</definedName>
    <definedName name="A125992990J_Data">Data3!$EG$11:$EG$19</definedName>
    <definedName name="A125992990J_Latest">Data3!$EG$19</definedName>
    <definedName name="A125992994T">Data3!$HV$1:$HV$10,Data3!$HV$11:$HV$19</definedName>
    <definedName name="A125992994T_Data">Data3!$HV$11:$HV$19</definedName>
    <definedName name="A125992994T_Latest">Data3!$HV$19</definedName>
    <definedName name="A125992998A">Data3!$IB$1:$IB$10,Data3!$IB$11:$IB$19</definedName>
    <definedName name="A125992998A_Data">Data3!$IB$11:$IB$19</definedName>
    <definedName name="A125992998A_Latest">Data3!$IB$19</definedName>
    <definedName name="A125993002J">Data4!$AW$1:$AW$10,Data4!$AW$11:$AW$19</definedName>
    <definedName name="A125993002J_Data">Data4!$AW$11:$AW$19</definedName>
    <definedName name="A125993002J_Latest">Data4!$AW$19</definedName>
    <definedName name="A125993006T">Data4!$DW$1:$DW$10,Data4!$DW$11:$DW$19</definedName>
    <definedName name="A125993006T_Data">Data4!$DW$11:$DW$19</definedName>
    <definedName name="A125993006T_Latest">Data4!$DW$19</definedName>
    <definedName name="A125993010J">Data3!$CW$1:$CW$10,Data3!$CW$11:$CW$19</definedName>
    <definedName name="A125993010J_Data">Data3!$CW$11:$CW$19</definedName>
    <definedName name="A125993010J_Latest">Data3!$CW$19</definedName>
    <definedName name="A125993014T">Data3!$DI$1:$DI$10,Data3!$DI$11:$DI$19</definedName>
    <definedName name="A125993014T_Data">Data3!$DI$11:$DI$19</definedName>
    <definedName name="A125993014T_Latest">Data3!$DI$19</definedName>
    <definedName name="A125993018A">Data3!$DO$1:$DO$10,Data3!$DO$11:$DO$19</definedName>
    <definedName name="A125993018A_Data">Data3!$DO$11:$DO$19</definedName>
    <definedName name="A125993018A_Latest">Data3!$DO$19</definedName>
    <definedName name="A125993022T">Data3!$ES$1:$ES$10,Data3!$ES$11:$ES$19</definedName>
    <definedName name="A125993022T_Data">Data3!$ES$11:$ES$19</definedName>
    <definedName name="A125993022T_Latest">Data3!$ES$19</definedName>
    <definedName name="A125993026A">Data3!$GI$1:$GI$10,Data3!$GI$11:$GI$19</definedName>
    <definedName name="A125993026A_Data">Data3!$GI$11:$GI$19</definedName>
    <definedName name="A125993026A_Latest">Data3!$GI$19</definedName>
    <definedName name="A125993030T">Data3!$GO$1:$GO$10,Data3!$GO$11:$GO$19</definedName>
    <definedName name="A125993030T_Data">Data3!$GO$11:$GO$19</definedName>
    <definedName name="A125993030T_Latest">Data3!$GO$19</definedName>
    <definedName name="A125993034A">Data3!$FW$1:$FW$10,Data3!$FW$11:$FW$19</definedName>
    <definedName name="A125993034A_Data">Data3!$FW$11:$FW$19</definedName>
    <definedName name="A125993034A_Latest">Data3!$FW$19</definedName>
    <definedName name="A125993038K">Data3!$HM$1:$HM$10,Data3!$HM$11:$HM$19</definedName>
    <definedName name="A125993038K_Data">Data3!$HM$11:$HM$19</definedName>
    <definedName name="A125993038K_Latest">Data3!$HM$19</definedName>
    <definedName name="A125993042A">Data4!$BO$1:$BO$10,Data4!$BO$11:$BO$19</definedName>
    <definedName name="A125993042A_Data">Data4!$BO$11:$BO$19</definedName>
    <definedName name="A125993042A_Latest">Data4!$BO$19</definedName>
    <definedName name="A125993046K">Data4!$DK$1:$DK$10,Data4!$DK$11:$DK$19</definedName>
    <definedName name="A125993046K_Data">Data4!$DK$11:$DK$19</definedName>
    <definedName name="A125993046K_Latest">Data4!$DK$19</definedName>
    <definedName name="A125993050A">Data4!$EC$1:$EC$10,Data4!$EC$11:$EC$19</definedName>
    <definedName name="A125993050A_Data">Data4!$EC$11:$EC$19</definedName>
    <definedName name="A125993050A_Latest">Data4!$EC$19</definedName>
    <definedName name="A125993054K">Data7!$BO$1:$BO$10,Data7!$BO$11:$BO$19</definedName>
    <definedName name="A125993054K_Data">Data7!$BO$11:$BO$19</definedName>
    <definedName name="A125993054K_Latest">Data7!$BO$19</definedName>
    <definedName name="A125993058V">Data7!$CG$1:$CG$10,Data7!$CG$11:$CG$19</definedName>
    <definedName name="A125993058V_Data">Data7!$CG$11:$CG$19</definedName>
    <definedName name="A125993058V_Latest">Data7!$CG$19</definedName>
    <definedName name="A125993066V">Data7!$DZ$1:$DZ$10,Data7!$DZ$11:$DZ$19</definedName>
    <definedName name="A125993066V_Data">Data7!$DZ$11:$DZ$19</definedName>
    <definedName name="A125993066V_Latest">Data7!$DZ$19</definedName>
    <definedName name="A125993070K">Data7!$GW$1:$GW$10,Data7!$GW$11:$GW$19</definedName>
    <definedName name="A125993070K_Data">Data7!$GW$11:$GW$19</definedName>
    <definedName name="A125993070K_Latest">Data7!$GW$19</definedName>
    <definedName name="A125993074V">Data7!$IG$1:$IG$10,Data7!$IG$11:$IG$19</definedName>
    <definedName name="A125993074V_Data">Data7!$IG$11:$IG$19</definedName>
    <definedName name="A125993074V_Latest">Data7!$IG$19</definedName>
    <definedName name="A125993078C">Data6!$HS$1:$HS$10,Data6!$HS$11:$HS$19</definedName>
    <definedName name="A125993078C_Data">Data6!$HS$11:$HS$19</definedName>
    <definedName name="A125993078C_Latest">Data6!$HS$19</definedName>
    <definedName name="A125993082V">Data7!$AQ$1:$AQ$10,Data7!$AQ$11:$AQ$19</definedName>
    <definedName name="A125993082V_Data">Data7!$AQ$11:$AQ$19</definedName>
    <definedName name="A125993082V_Latest">Data7!$AQ$19</definedName>
    <definedName name="A125993086C">Data7!$EI$1:$EI$10,Data7!$EI$11:$EI$19</definedName>
    <definedName name="A125993086C_Data">Data7!$EI$11:$EI$19</definedName>
    <definedName name="A125993086C_Latest">Data7!$EI$19</definedName>
    <definedName name="A125993090V">Data7!$HI$1:$HI$10,Data7!$HI$11:$HI$19</definedName>
    <definedName name="A125993090V_Data">Data7!$HI$11:$HI$19</definedName>
    <definedName name="A125993090V_Latest">Data7!$HI$19</definedName>
    <definedName name="A125993094C">Data7!$DT$1:$DT$10,Data7!$DT$11:$DT$19</definedName>
    <definedName name="A125993094C_Data">Data7!$DT$11:$DT$19</definedName>
    <definedName name="A125993094C_Latest">Data7!$DT$19</definedName>
    <definedName name="A125993098L">Data7!$EU$1:$EU$10,Data7!$EU$11:$EU$19</definedName>
    <definedName name="A125993098L_Data">Data7!$EU$11:$EU$19</definedName>
    <definedName name="A125993098L_Latest">Data7!$EU$19</definedName>
    <definedName name="A125993102T">Data7!$FS$1:$FS$10,Data7!$FS$11:$FS$19</definedName>
    <definedName name="A125993102T_Data">Data7!$FS$11:$FS$19</definedName>
    <definedName name="A125993102T_Latest">Data7!$FS$19</definedName>
    <definedName name="A125993106A">Data7!$IA$1:$IA$10,Data7!$IA$11:$IA$19</definedName>
    <definedName name="A125993106A_Data">Data7!$IA$11:$IA$19</definedName>
    <definedName name="A125993106A_Latest">Data7!$IA$19</definedName>
    <definedName name="A125993110T">Data7!$Y$1:$Y$10,Data7!$Y$11:$Y$19</definedName>
    <definedName name="A125993110T_Data">Data7!$Y$11:$Y$19</definedName>
    <definedName name="A125993110T_Latest">Data7!$Y$19</definedName>
    <definedName name="A125993114A">Data7!$CM$1:$CM$10,Data7!$CM$11:$CM$19</definedName>
    <definedName name="A125993114A_Data">Data7!$CM$11:$CM$19</definedName>
    <definedName name="A125993114A_Latest">Data7!$CM$19</definedName>
    <definedName name="A125993118K">Data7!$EC$1:$EC$10,Data7!$EC$11:$EC$19</definedName>
    <definedName name="A125993118K_Data">Data7!$EC$11:$EC$19</definedName>
    <definedName name="A125993118K_Latest">Data7!$EC$19</definedName>
    <definedName name="A125993122A">Data7!$EO$1:$EO$10,Data7!$EO$11:$EO$19</definedName>
    <definedName name="A125993122A_Data">Data7!$EO$11:$EO$19</definedName>
    <definedName name="A125993122A_Latest">Data7!$EO$19</definedName>
    <definedName name="A125993126K">Data7!$FA$1:$FA$10,Data7!$FA$11:$FA$19</definedName>
    <definedName name="A125993126K_Data">Data7!$FA$11:$FA$19</definedName>
    <definedName name="A125993126K_Latest">Data7!$FA$19</definedName>
    <definedName name="A125993130A">Data7!$FM$1:$FM$10,Data7!$FM$11:$FM$19</definedName>
    <definedName name="A125993130A_Data">Data7!$FM$11:$FM$19</definedName>
    <definedName name="A125993130A_Latest">Data7!$FM$19</definedName>
    <definedName name="A125993134K">Data7!$HC$1:$HC$10,Data7!$HC$11:$HC$19</definedName>
    <definedName name="A125993134K_Data">Data7!$HC$11:$HC$19</definedName>
    <definedName name="A125993134K_Latest">Data7!$HC$19</definedName>
    <definedName name="A125993138V">Data8!$C$1:$C$10,Data8!$C$11:$C$19</definedName>
    <definedName name="A125993138V_Data">Data8!$C$11:$C$19</definedName>
    <definedName name="A125993138V_Latest">Data8!$C$19</definedName>
    <definedName name="A125993142K">Data6!$IE$1:$IE$10,Data6!$IE$11:$IE$19</definedName>
    <definedName name="A125993142K_Data">Data6!$IE$11:$IE$19</definedName>
    <definedName name="A125993142K_Latest">Data6!$IE$19</definedName>
    <definedName name="A125993146V">Data7!$G$1:$G$10,Data7!$G$11:$G$19</definedName>
    <definedName name="A125993146V_Data">Data7!$G$11:$G$19</definedName>
    <definedName name="A125993146V_Latest">Data7!$G$19</definedName>
    <definedName name="A125993150K">Data7!$M$1:$M$10,Data7!$M$11:$M$19</definedName>
    <definedName name="A125993150K_Data">Data7!$M$11:$M$19</definedName>
    <definedName name="A125993150K_Latest">Data7!$M$19</definedName>
    <definedName name="A125993154V">Data7!$AK$1:$AK$10,Data7!$AK$11:$AK$19</definedName>
    <definedName name="A125993154V_Data">Data7!$AK$11:$AK$19</definedName>
    <definedName name="A125993154V_Latest">Data7!$AK$19</definedName>
    <definedName name="A125993158C">Data7!$AW$1:$AW$10,Data7!$AW$11:$AW$19</definedName>
    <definedName name="A125993158C_Data">Data7!$AW$11:$AW$19</definedName>
    <definedName name="A125993158C_Latest">Data7!$AW$19</definedName>
    <definedName name="A125993162V">Data7!$BC$1:$BC$10,Data7!$BC$11:$BC$19</definedName>
    <definedName name="A125993162V_Data">Data7!$BC$11:$BC$19</definedName>
    <definedName name="A125993162V_Latest">Data7!$BC$19</definedName>
    <definedName name="A125993166C">Data7!$CS$1:$CS$10,Data7!$CS$11:$CS$19</definedName>
    <definedName name="A125993166C_Data">Data7!$CS$11:$CS$19</definedName>
    <definedName name="A125993166C_Latest">Data7!$CS$19</definedName>
    <definedName name="A125993170V">Data7!$FG$1:$FG$10,Data7!$FG$11:$FG$19</definedName>
    <definedName name="A125993170V_Data">Data7!$FG$11:$FG$19</definedName>
    <definedName name="A125993170V_Latest">Data7!$FG$19</definedName>
    <definedName name="A125993174C">Data7!$GE$1:$GE$10,Data7!$GE$11:$GE$19</definedName>
    <definedName name="A125993174C_Data">Data7!$GE$11:$GE$19</definedName>
    <definedName name="A125993174C_Latest">Data7!$GE$19</definedName>
    <definedName name="A125993178L">Data7!$GK$1:$GK$10,Data7!$GK$11:$GK$19</definedName>
    <definedName name="A125993178L_Data">Data7!$GK$11:$GK$19</definedName>
    <definedName name="A125993178L_Latest">Data7!$GK$19</definedName>
    <definedName name="A125993182C">Data7!$HO$1:$HO$10,Data7!$HO$11:$HO$19</definedName>
    <definedName name="A125993182C_Data">Data7!$HO$11:$HO$19</definedName>
    <definedName name="A125993182C_Latest">Data7!$HO$19</definedName>
    <definedName name="A125993186L">Data7!$HU$1:$HU$10,Data7!$HU$11:$HU$19</definedName>
    <definedName name="A125993186L_Data">Data7!$HU$11:$HU$19</definedName>
    <definedName name="A125993186L_Latest">Data7!$HU$19</definedName>
    <definedName name="A125993190C">Data7!$S$1:$S$10,Data7!$S$11:$S$19</definedName>
    <definedName name="A125993190C_Data">Data7!$S$11:$S$19</definedName>
    <definedName name="A125993190C_Latest">Data7!$S$19</definedName>
    <definedName name="A125993194L">Data7!$DH$1:$DH$10,Data7!$DH$11:$DH$19</definedName>
    <definedName name="A125993194L_Data">Data7!$DH$11:$DH$19</definedName>
    <definedName name="A125993194L_Latest">Data7!$DH$19</definedName>
    <definedName name="A125993198W">Data7!$DN$1:$DN$10,Data7!$DN$11:$DN$19</definedName>
    <definedName name="A125993198W_Data">Data7!$DN$11:$DN$19</definedName>
    <definedName name="A125993198W_Latest">Data7!$DN$19</definedName>
    <definedName name="A125993202A">Data7!$FY$1:$FY$10,Data7!$FY$11:$FY$19</definedName>
    <definedName name="A125993202A_Data">Data7!$FY$11:$FY$19</definedName>
    <definedName name="A125993202A_Latest">Data7!$FY$19</definedName>
    <definedName name="A125993206K">Data8!$I$1:$I$10,Data8!$I$11:$I$19</definedName>
    <definedName name="A125993206K_Data">Data8!$I$11:$I$19</definedName>
    <definedName name="A125993206K_Latest">Data8!$I$19</definedName>
    <definedName name="A125993210A">Data6!$HY$1:$HY$10,Data6!$HY$11:$HY$19</definedName>
    <definedName name="A125993210A_Data">Data6!$HY$11:$HY$19</definedName>
    <definedName name="A125993210A_Latest">Data6!$HY$19</definedName>
    <definedName name="A125993214K">Data6!$IK$1:$IK$10,Data6!$IK$11:$IK$19</definedName>
    <definedName name="A125993214K_Data">Data6!$IK$11:$IK$19</definedName>
    <definedName name="A125993214K_Latest">Data6!$IK$19</definedName>
    <definedName name="A125993218V">Data6!$IQ$1:$IQ$10,Data6!$IQ$11:$IQ$19</definedName>
    <definedName name="A125993218V_Data">Data6!$IQ$11:$IQ$19</definedName>
    <definedName name="A125993218V_Latest">Data6!$IQ$19</definedName>
    <definedName name="A125993222K">Data7!$AE$1:$AE$10,Data7!$AE$11:$AE$19</definedName>
    <definedName name="A125993222K_Data">Data7!$AE$11:$AE$19</definedName>
    <definedName name="A125993222K_Latest">Data7!$AE$19</definedName>
    <definedName name="A125993226V">Data7!$BU$1:$BU$10,Data7!$BU$11:$BU$19</definedName>
    <definedName name="A125993226V_Data">Data7!$BU$11:$BU$19</definedName>
    <definedName name="A125993226V_Latest">Data7!$BU$19</definedName>
    <definedName name="A125993230K">Data7!$CA$1:$CA$10,Data7!$CA$11:$CA$19</definedName>
    <definedName name="A125993230K_Data">Data7!$CA$11:$CA$19</definedName>
    <definedName name="A125993230K_Latest">Data7!$CA$19</definedName>
    <definedName name="A125993234V">Data7!$BI$1:$BI$10,Data7!$BI$11:$BI$19</definedName>
    <definedName name="A125993234V_Data">Data7!$BI$11:$BI$19</definedName>
    <definedName name="A125993234V_Latest">Data7!$BI$19</definedName>
    <definedName name="A125993238C">Data7!$CY$1:$CY$10,Data7!$CY$11:$CY$19</definedName>
    <definedName name="A125993238C_Data">Data7!$CY$11:$CY$19</definedName>
    <definedName name="A125993238C_Latest">Data7!$CY$19</definedName>
    <definedName name="A125993242V">Data7!$GQ$1:$GQ$10,Data7!$GQ$11:$GQ$19</definedName>
    <definedName name="A125993242V_Data">Data7!$GQ$11:$GQ$19</definedName>
    <definedName name="A125993242V_Latest">Data7!$GQ$19</definedName>
    <definedName name="A125993246C">Data7!$IM$1:$IM$10,Data7!$IM$11:$IM$19</definedName>
    <definedName name="A125993246C_Data">Data7!$IM$11:$IM$19</definedName>
    <definedName name="A125993246C_Latest">Data7!$IM$19</definedName>
    <definedName name="A125993250V">Data8!$O$1:$O$10,Data8!$O$11:$O$19</definedName>
    <definedName name="A125993250V_Data">Data8!$O$11:$O$19</definedName>
    <definedName name="A125993250V_Latest">Data8!$O$19</definedName>
    <definedName name="A125993254C">Data8!$DG$1:$DG$10,Data8!$DG$11:$DG$19</definedName>
    <definedName name="A125993254C_Data">Data8!$DG$11:$DG$19</definedName>
    <definedName name="A125993254C_Latest">Data8!$DG$19</definedName>
    <definedName name="A125993258L">Data8!$DY$1:$DY$10,Data8!$DY$11:$DY$19</definedName>
    <definedName name="A125993258L_Data">Data8!$DY$11:$DY$19</definedName>
    <definedName name="A125993258L_Latest">Data8!$DY$19</definedName>
    <definedName name="A125993266L">Data8!$FR$1:$FR$10,Data8!$FR$11:$FR$19</definedName>
    <definedName name="A125993266L_Data">Data8!$FR$11:$FR$19</definedName>
    <definedName name="A125993266L_Latest">Data8!$FR$19</definedName>
    <definedName name="A125993270C">Data8!$IO$1:$IO$10,Data8!$IO$11:$IO$19</definedName>
    <definedName name="A125993270C_Data">Data8!$IO$11:$IO$19</definedName>
    <definedName name="A125993270C_Latest">Data8!$IO$19</definedName>
    <definedName name="A125993274L">Data9!$AI$1:$AI$10,Data9!$AI$11:$AI$19</definedName>
    <definedName name="A125993274L_Data">Data9!$AI$11:$AI$19</definedName>
    <definedName name="A125993274L_Latest">Data9!$AI$19</definedName>
    <definedName name="A125993278W">Data8!$U$1:$U$10,Data8!$U$11:$U$19</definedName>
    <definedName name="A125993278W_Data">Data8!$U$11:$U$19</definedName>
    <definedName name="A125993278W_Latest">Data8!$U$19</definedName>
    <definedName name="A125993282L">Data8!$CI$1:$CI$10,Data8!$CI$11:$CI$19</definedName>
    <definedName name="A125993282L_Data">Data8!$CI$11:$CI$19</definedName>
    <definedName name="A125993282L_Latest">Data8!$CI$19</definedName>
    <definedName name="A125993286W">Data8!$GA$1:$GA$10,Data8!$GA$11:$GA$19</definedName>
    <definedName name="A125993286W_Data">Data8!$GA$11:$GA$19</definedName>
    <definedName name="A125993286W_Latest">Data8!$GA$19</definedName>
    <definedName name="A125993290L">Data9!$K$1:$K$10,Data9!$K$11:$K$19</definedName>
    <definedName name="A125993290L_Data">Data9!$K$11:$K$19</definedName>
    <definedName name="A125993290L_Latest">Data9!$K$19</definedName>
    <definedName name="A125993294W">Data8!$FL$1:$FL$10,Data8!$FL$11:$FL$19</definedName>
    <definedName name="A125993294W_Data">Data8!$FL$11:$FL$19</definedName>
    <definedName name="A125993294W_Latest">Data8!$FL$19</definedName>
    <definedName name="A125993298F">Data8!$GM$1:$GM$10,Data8!$GM$11:$GM$19</definedName>
    <definedName name="A125993298F_Data">Data8!$GM$11:$GM$19</definedName>
    <definedName name="A125993298F_Latest">Data8!$GM$19</definedName>
    <definedName name="A125993302K">Data8!$HK$1:$HK$10,Data8!$HK$11:$HK$19</definedName>
    <definedName name="A125993302K_Data">Data8!$HK$11:$HK$19</definedName>
    <definedName name="A125993302K_Latest">Data8!$HK$19</definedName>
    <definedName name="A125993306V">Data9!$AC$1:$AC$10,Data9!$AC$11:$AC$19</definedName>
    <definedName name="A125993306V_Data">Data9!$AC$11:$AC$19</definedName>
    <definedName name="A125993306V_Latest">Data9!$AC$19</definedName>
    <definedName name="A125993310K">Data8!$BQ$1:$BQ$10,Data8!$BQ$11:$BQ$19</definedName>
    <definedName name="A125993310K_Data">Data8!$BQ$11:$BQ$19</definedName>
    <definedName name="A125993310K_Latest">Data8!$BQ$19</definedName>
    <definedName name="A125993314V">Data8!$EE$1:$EE$10,Data8!$EE$11:$EE$19</definedName>
    <definedName name="A125993314V_Data">Data8!$EE$11:$EE$19</definedName>
    <definedName name="A125993314V_Latest">Data8!$EE$19</definedName>
    <definedName name="A125993318C">Data8!$FU$1:$FU$10,Data8!$FU$11:$FU$19</definedName>
    <definedName name="A125993318C_Data">Data8!$FU$11:$FU$19</definedName>
    <definedName name="A125993318C_Latest">Data8!$FU$19</definedName>
    <definedName name="A125993322V">Data8!$GG$1:$GG$10,Data8!$GG$11:$GG$19</definedName>
    <definedName name="A125993322V_Data">Data8!$GG$11:$GG$19</definedName>
    <definedName name="A125993322V_Latest">Data8!$GG$19</definedName>
    <definedName name="A125993326C">Data8!$GS$1:$GS$10,Data8!$GS$11:$GS$19</definedName>
    <definedName name="A125993326C_Data">Data8!$GS$11:$GS$19</definedName>
    <definedName name="A125993326C_Latest">Data8!$GS$19</definedName>
    <definedName name="A125993330V">Data8!$HE$1:$HE$10,Data8!$HE$11:$HE$19</definedName>
    <definedName name="A125993330V_Data">Data8!$HE$11:$HE$19</definedName>
    <definedName name="A125993330V_Latest">Data8!$HE$19</definedName>
    <definedName name="A125993334C">Data9!$E$1:$E$10,Data9!$E$11:$E$19</definedName>
    <definedName name="A125993334C_Data">Data9!$E$11:$E$19</definedName>
    <definedName name="A125993334C_Latest">Data9!$E$19</definedName>
    <definedName name="A125993338L">Data9!$AU$1:$AU$10,Data9!$AU$11:$AU$19</definedName>
    <definedName name="A125993338L_Data">Data9!$AU$11:$AU$19</definedName>
    <definedName name="A125993338L_Latest">Data9!$AU$19</definedName>
    <definedName name="A125993342C">Data8!$AG$1:$AG$10,Data8!$AG$11:$AG$19</definedName>
    <definedName name="A125993342C_Data">Data8!$AG$11:$AG$19</definedName>
    <definedName name="A125993342C_Latest">Data8!$AG$19</definedName>
    <definedName name="A125993346L">Data8!$AY$1:$AY$10,Data8!$AY$11:$AY$19</definedName>
    <definedName name="A125993346L_Data">Data8!$AY$11:$AY$19</definedName>
    <definedName name="A125993346L_Latest">Data8!$AY$19</definedName>
    <definedName name="A125993350C">Data8!$BE$1:$BE$10,Data8!$BE$11:$BE$19</definedName>
    <definedName name="A125993350C_Data">Data8!$BE$11:$BE$19</definedName>
    <definedName name="A125993350C_Latest">Data8!$BE$19</definedName>
    <definedName name="A125993354L">Data8!$CC$1:$CC$10,Data8!$CC$11:$CC$19</definedName>
    <definedName name="A125993354L_Data">Data8!$CC$11:$CC$19</definedName>
    <definedName name="A125993354L_Latest">Data8!$CC$19</definedName>
    <definedName name="A125993358W">Data8!$CO$1:$CO$10,Data8!$CO$11:$CO$19</definedName>
    <definedName name="A125993358W_Data">Data8!$CO$11:$CO$19</definedName>
    <definedName name="A125993358W_Latest">Data8!$CO$19</definedName>
    <definedName name="A125993362L">Data8!$CU$1:$CU$10,Data8!$CU$11:$CU$19</definedName>
    <definedName name="A125993362L_Data">Data8!$CU$11:$CU$19</definedName>
    <definedName name="A125993362L_Latest">Data8!$CU$19</definedName>
    <definedName name="A125993366W">Data8!$EK$1:$EK$10,Data8!$EK$11:$EK$19</definedName>
    <definedName name="A125993366W_Data">Data8!$EK$11:$EK$19</definedName>
    <definedName name="A125993366W_Latest">Data8!$EK$19</definedName>
    <definedName name="A125993370L">Data8!$GY$1:$GY$10,Data8!$GY$11:$GY$19</definedName>
    <definedName name="A125993370L_Data">Data8!$GY$11:$GY$19</definedName>
    <definedName name="A125993370L_Latest">Data8!$GY$19</definedName>
    <definedName name="A125993374W">Data8!$HW$1:$HW$10,Data8!$HW$11:$HW$19</definedName>
    <definedName name="A125993374W_Data">Data8!$HW$11:$HW$19</definedName>
    <definedName name="A125993374W_Latest">Data8!$HW$19</definedName>
    <definedName name="A125993378F">Data8!$IC$1:$IC$10,Data8!$IC$11:$IC$19</definedName>
    <definedName name="A125993378F_Data">Data8!$IC$11:$IC$19</definedName>
    <definedName name="A125993378F_Latest">Data8!$IC$19</definedName>
    <definedName name="A125993382W">Data9!$Q$1:$Q$10,Data9!$Q$11:$Q$19</definedName>
    <definedName name="A125993382W_Data">Data9!$Q$11:$Q$19</definedName>
    <definedName name="A125993382W_Latest">Data9!$Q$19</definedName>
    <definedName name="A125993386F">Data9!$W$1:$W$10,Data9!$W$11:$W$19</definedName>
    <definedName name="A125993386F_Data">Data9!$W$11:$W$19</definedName>
    <definedName name="A125993386F_Latest">Data9!$W$19</definedName>
    <definedName name="A125993390W">Data8!$BK$1:$BK$10,Data8!$BK$11:$BK$19</definedName>
    <definedName name="A125993390W_Data">Data8!$BK$11:$BK$19</definedName>
    <definedName name="A125993390W_Latest">Data8!$BK$19</definedName>
    <definedName name="A125993394F">Data8!$EZ$1:$EZ$10,Data8!$EZ$11:$EZ$19</definedName>
    <definedName name="A125993394F_Data">Data8!$EZ$11:$EZ$19</definedName>
    <definedName name="A125993394F_Latest">Data8!$EZ$19</definedName>
    <definedName name="A125993398R">Data8!$FF$1:$FF$10,Data8!$FF$11:$FF$19</definedName>
    <definedName name="A125993398R_Data">Data8!$FF$11:$FF$19</definedName>
    <definedName name="A125993398R_Latest">Data8!$FF$19</definedName>
    <definedName name="A125993402V">Data8!$HQ$1:$HQ$10,Data8!$HQ$11:$HQ$19</definedName>
    <definedName name="A125993402V_Data">Data8!$HQ$11:$HQ$19</definedName>
    <definedName name="A125993402V_Latest">Data8!$HQ$19</definedName>
    <definedName name="A125993406C">Data9!$BA$1:$BA$10,Data9!$BA$11:$BA$19</definedName>
    <definedName name="A125993406C_Data">Data9!$BA$11:$BA$19</definedName>
    <definedName name="A125993406C_Latest">Data9!$BA$19</definedName>
    <definedName name="A125993410V">Data8!$AA$1:$AA$10,Data8!$AA$11:$AA$19</definedName>
    <definedName name="A125993410V_Data">Data8!$AA$11:$AA$19</definedName>
    <definedName name="A125993410V_Latest">Data8!$AA$19</definedName>
    <definedName name="A125993414C">Data8!$AM$1:$AM$10,Data8!$AM$11:$AM$19</definedName>
    <definedName name="A125993414C_Data">Data8!$AM$11:$AM$19</definedName>
    <definedName name="A125993414C_Latest">Data8!$AM$19</definedName>
    <definedName name="A125993418L">Data8!$AS$1:$AS$10,Data8!$AS$11:$AS$19</definedName>
    <definedName name="A125993418L_Data">Data8!$AS$11:$AS$19</definedName>
    <definedName name="A125993418L_Latest">Data8!$AS$19</definedName>
    <definedName name="A125993422C">Data8!$BW$1:$BW$10,Data8!$BW$11:$BW$19</definedName>
    <definedName name="A125993422C_Data">Data8!$BW$11:$BW$19</definedName>
    <definedName name="A125993422C_Latest">Data8!$BW$19</definedName>
    <definedName name="A125993426L">Data8!$DM$1:$DM$10,Data8!$DM$11:$DM$19</definedName>
    <definedName name="A125993426L_Data">Data8!$DM$11:$DM$19</definedName>
    <definedName name="A125993426L_Latest">Data8!$DM$19</definedName>
    <definedName name="A125993430C">Data8!$DS$1:$DS$10,Data8!$DS$11:$DS$19</definedName>
    <definedName name="A125993430C_Data">Data8!$DS$11:$DS$19</definedName>
    <definedName name="A125993430C_Latest">Data8!$DS$19</definedName>
    <definedName name="A125993434L">Data8!$DA$1:$DA$10,Data8!$DA$11:$DA$19</definedName>
    <definedName name="A125993434L_Data">Data8!$DA$11:$DA$19</definedName>
    <definedName name="A125993434L_Latest">Data8!$DA$19</definedName>
    <definedName name="A125993438W">Data8!$EQ$1:$EQ$10,Data8!$EQ$11:$EQ$19</definedName>
    <definedName name="A125993438W_Data">Data8!$EQ$11:$EQ$19</definedName>
    <definedName name="A125993438W_Latest">Data8!$EQ$19</definedName>
    <definedName name="A125993442L">Data8!$II$1:$II$10,Data8!$II$11:$II$19</definedName>
    <definedName name="A125993442L_Data">Data8!$II$11:$II$19</definedName>
    <definedName name="A125993442L_Latest">Data8!$II$19</definedName>
    <definedName name="A125993446W">Data9!$AO$1:$AO$10,Data9!$AO$11:$AO$19</definedName>
    <definedName name="A125993446W_Data">Data9!$AO$11:$AO$19</definedName>
    <definedName name="A125993446W_Latest">Data9!$AO$19</definedName>
    <definedName name="A125993450L">Data9!$BG$1:$BG$10,Data9!$BG$11:$BG$19</definedName>
    <definedName name="A125993450L_Data">Data9!$BG$11:$BG$19</definedName>
    <definedName name="A125993450L_Latest">Data9!$BG$19</definedName>
    <definedName name="A125993454W">Data9!$EY$1:$EY$10,Data9!$EY$11:$EY$19</definedName>
    <definedName name="A125993454W_Data">Data9!$EY$11:$EY$19</definedName>
    <definedName name="A125993454W_Latest">Data9!$EY$19</definedName>
    <definedName name="A125993458F">Data9!$FQ$1:$FQ$10,Data9!$FQ$11:$FQ$19</definedName>
    <definedName name="A125993458F_Data">Data9!$FQ$11:$FQ$19</definedName>
    <definedName name="A125993458F_Latest">Data9!$FQ$19</definedName>
    <definedName name="A125993466F">Data9!$HJ$1:$HJ$10,Data9!$HJ$11:$HJ$19</definedName>
    <definedName name="A125993466F_Data">Data9!$HJ$11:$HJ$19</definedName>
    <definedName name="A125993466F_Latest">Data9!$HJ$19</definedName>
    <definedName name="A125993470W">Data10!$AQ$1:$AQ$10,Data10!$AQ$11:$AQ$19</definedName>
    <definedName name="A125993470W_Data">Data10!$AQ$11:$AQ$19</definedName>
    <definedName name="A125993470W_Latest">Data10!$AQ$19</definedName>
    <definedName name="A125993474F">Data10!$CA$1:$CA$10,Data10!$CA$11:$CA$19</definedName>
    <definedName name="A125993474F_Data">Data10!$CA$11:$CA$19</definedName>
    <definedName name="A125993474F_Latest">Data10!$CA$19</definedName>
    <definedName name="A125993478R">Data9!$BM$1:$BM$10,Data9!$BM$11:$BM$19</definedName>
    <definedName name="A125993478R_Data">Data9!$BM$11:$BM$19</definedName>
    <definedName name="A125993478R_Latest">Data9!$BM$19</definedName>
    <definedName name="A125993482F">Data9!$EA$1:$EA$10,Data9!$EA$11:$EA$19</definedName>
    <definedName name="A125993482F_Data">Data9!$EA$11:$EA$19</definedName>
    <definedName name="A125993482F_Latest">Data9!$EA$19</definedName>
    <definedName name="A125993486R">Data9!$HS$1:$HS$10,Data9!$HS$11:$HS$19</definedName>
    <definedName name="A125993486R_Data">Data9!$HS$11:$HS$19</definedName>
    <definedName name="A125993486R_Latest">Data9!$HS$19</definedName>
    <definedName name="A125993490F">Data10!$BC$1:$BC$10,Data10!$BC$11:$BC$19</definedName>
    <definedName name="A125993490F_Data">Data10!$BC$11:$BC$19</definedName>
    <definedName name="A125993490F_Latest">Data10!$BC$19</definedName>
    <definedName name="A125993494R">Data9!$HD$1:$HD$10,Data9!$HD$11:$HD$19</definedName>
    <definedName name="A125993494R_Data">Data9!$HD$11:$HD$19</definedName>
    <definedName name="A125993494R_Latest">Data9!$HD$19</definedName>
    <definedName name="A125993498X">Data9!$IE$1:$IE$10,Data9!$IE$11:$IE$19</definedName>
    <definedName name="A125993498X_Data">Data9!$IE$11:$IE$19</definedName>
    <definedName name="A125993498X_Latest">Data9!$IE$19</definedName>
    <definedName name="A125993502C">Data10!$M$1:$M$10,Data10!$M$11:$M$19</definedName>
    <definedName name="A125993502C_Data">Data10!$M$11:$M$19</definedName>
    <definedName name="A125993502C_Latest">Data10!$M$19</definedName>
    <definedName name="A125993506L">Data10!$BU$1:$BU$10,Data10!$BU$11:$BU$19</definedName>
    <definedName name="A125993506L_Data">Data10!$BU$11:$BU$19</definedName>
    <definedName name="A125993506L_Latest">Data10!$BU$19</definedName>
    <definedName name="A125993510C">Data9!$DI$1:$DI$10,Data9!$DI$11:$DI$19</definedName>
    <definedName name="A125993510C_Data">Data9!$DI$11:$DI$19</definedName>
    <definedName name="A125993510C_Latest">Data9!$DI$19</definedName>
    <definedName name="A125993514L">Data9!$FW$1:$FW$10,Data9!$FW$11:$FW$19</definedName>
    <definedName name="A125993514L_Data">Data9!$FW$11:$FW$19</definedName>
    <definedName name="A125993514L_Latest">Data9!$FW$19</definedName>
    <definedName name="A125993518W">Data9!$HM$1:$HM$10,Data9!$HM$11:$HM$19</definedName>
    <definedName name="A125993518W_Data">Data9!$HM$11:$HM$19</definedName>
    <definedName name="A125993518W_Latest">Data9!$HM$19</definedName>
    <definedName name="A125993522L">Data9!$HY$1:$HY$10,Data9!$HY$11:$HY$19</definedName>
    <definedName name="A125993522L_Data">Data9!$HY$11:$HY$19</definedName>
    <definedName name="A125993522L_Latest">Data9!$HY$19</definedName>
    <definedName name="A125993526W">Data9!$IK$1:$IK$10,Data9!$IK$11:$IK$19</definedName>
    <definedName name="A125993526W_Data">Data9!$IK$11:$IK$19</definedName>
    <definedName name="A125993526W_Latest">Data9!$IK$19</definedName>
    <definedName name="A125993530L">Data10!$G$1:$G$10,Data10!$G$11:$G$19</definedName>
    <definedName name="A125993530L_Data">Data10!$G$11:$G$19</definedName>
    <definedName name="A125993530L_Latest">Data10!$G$19</definedName>
    <definedName name="A125993534W">Data10!$AW$1:$AW$10,Data10!$AW$11:$AW$19</definedName>
    <definedName name="A125993534W_Data">Data10!$AW$11:$AW$19</definedName>
    <definedName name="A125993534W_Latest">Data10!$AW$19</definedName>
    <definedName name="A125993538F">Data10!$CM$1:$CM$10,Data10!$CM$11:$CM$19</definedName>
    <definedName name="A125993538F_Data">Data10!$CM$11:$CM$19</definedName>
    <definedName name="A125993538F_Latest">Data10!$CM$19</definedName>
    <definedName name="A125993542W">Data9!$BY$1:$BY$10,Data9!$BY$11:$BY$19</definedName>
    <definedName name="A125993542W_Data">Data9!$BY$11:$BY$19</definedName>
    <definedName name="A125993542W_Latest">Data9!$BY$19</definedName>
    <definedName name="A125993546F">Data9!$CQ$1:$CQ$10,Data9!$CQ$11:$CQ$19</definedName>
    <definedName name="A125993546F_Data">Data9!$CQ$11:$CQ$19</definedName>
    <definedName name="A125993546F_Latest">Data9!$CQ$19</definedName>
    <definedName name="A125993550W">Data9!$CW$1:$CW$10,Data9!$CW$11:$CW$19</definedName>
    <definedName name="A125993550W_Data">Data9!$CW$11:$CW$19</definedName>
    <definedName name="A125993550W_Latest">Data9!$CW$19</definedName>
    <definedName name="A125993554F">Data9!$DU$1:$DU$10,Data9!$DU$11:$DU$19</definedName>
    <definedName name="A125993554F_Data">Data9!$DU$11:$DU$19</definedName>
    <definedName name="A125993554F_Latest">Data9!$DU$19</definedName>
    <definedName name="A125993558R">Data9!$EG$1:$EG$10,Data9!$EG$11:$EG$19</definedName>
    <definedName name="A125993558R_Data">Data9!$EG$11:$EG$19</definedName>
    <definedName name="A125993558R_Latest">Data9!$EG$19</definedName>
    <definedName name="A125993562F">Data9!$EM$1:$EM$10,Data9!$EM$11:$EM$19</definedName>
    <definedName name="A125993562F_Data">Data9!$EM$11:$EM$19</definedName>
    <definedName name="A125993562F_Latest">Data9!$EM$19</definedName>
    <definedName name="A125993566R">Data9!$GC$1:$GC$10,Data9!$GC$11:$GC$19</definedName>
    <definedName name="A125993566R_Data">Data9!$GC$11:$GC$19</definedName>
    <definedName name="A125993566R_Latest">Data9!$GC$19</definedName>
    <definedName name="A125993570F">Data9!$IQ$1:$IQ$10,Data9!$IQ$11:$IQ$19</definedName>
    <definedName name="A125993570F_Data">Data9!$IQ$11:$IQ$19</definedName>
    <definedName name="A125993570F_Latest">Data9!$IQ$19</definedName>
    <definedName name="A125993574R">Data10!$Y$1:$Y$10,Data10!$Y$11:$Y$19</definedName>
    <definedName name="A125993574R_Data">Data10!$Y$11:$Y$19</definedName>
    <definedName name="A125993574R_Latest">Data10!$Y$19</definedName>
    <definedName name="A125993578X">Data10!$AE$1:$AE$10,Data10!$AE$11:$AE$19</definedName>
    <definedName name="A125993578X_Data">Data10!$AE$11:$AE$19</definedName>
    <definedName name="A125993578X_Latest">Data10!$AE$19</definedName>
    <definedName name="A125993582R">Data10!$BI$1:$BI$10,Data10!$BI$11:$BI$19</definedName>
    <definedName name="A125993582R_Data">Data10!$BI$11:$BI$19</definedName>
    <definedName name="A125993582R_Latest">Data10!$BI$19</definedName>
    <definedName name="A125993586X">Data10!$BO$1:$BO$10,Data10!$BO$11:$BO$19</definedName>
    <definedName name="A125993586X_Data">Data10!$BO$11:$BO$19</definedName>
    <definedName name="A125993586X_Latest">Data10!$BO$19</definedName>
    <definedName name="A125993590R">Data9!$DC$1:$DC$10,Data9!$DC$11:$DC$19</definedName>
    <definedName name="A125993590R_Data">Data9!$DC$11:$DC$19</definedName>
    <definedName name="A125993590R_Latest">Data9!$DC$19</definedName>
    <definedName name="A125993594X">Data9!$GR$1:$GR$10,Data9!$GR$11:$GR$19</definedName>
    <definedName name="A125993594X_Data">Data9!$GR$11:$GR$19</definedName>
    <definedName name="A125993594X_Latest">Data9!$GR$19</definedName>
    <definedName name="A125993598J">Data9!$GX$1:$GX$10,Data9!$GX$11:$GX$19</definedName>
    <definedName name="A125993598J_Data">Data9!$GX$11:$GX$19</definedName>
    <definedName name="A125993598J_Latest">Data9!$GX$19</definedName>
    <definedName name="A125993602L">Data10!$S$1:$S$10,Data10!$S$11:$S$19</definedName>
    <definedName name="A125993602L_Data">Data10!$S$11:$S$19</definedName>
    <definedName name="A125993602L_Latest">Data10!$S$19</definedName>
    <definedName name="A125993606W">Data10!$CS$1:$CS$10,Data10!$CS$11:$CS$19</definedName>
    <definedName name="A125993606W_Data">Data10!$CS$11:$CS$19</definedName>
    <definedName name="A125993606W_Latest">Data10!$CS$19</definedName>
    <definedName name="A125993610L">Data9!$BS$1:$BS$10,Data9!$BS$11:$BS$19</definedName>
    <definedName name="A125993610L_Data">Data9!$BS$11:$BS$19</definedName>
    <definedName name="A125993610L_Latest">Data9!$BS$19</definedName>
    <definedName name="A125993614W">Data9!$CE$1:$CE$10,Data9!$CE$11:$CE$19</definedName>
    <definedName name="A125993614W_Data">Data9!$CE$11:$CE$19</definedName>
    <definedName name="A125993614W_Latest">Data9!$CE$19</definedName>
    <definedName name="A125993618F">Data9!$CK$1:$CK$10,Data9!$CK$11:$CK$19</definedName>
    <definedName name="A125993618F_Data">Data9!$CK$11:$CK$19</definedName>
    <definedName name="A125993618F_Latest">Data9!$CK$19</definedName>
    <definedName name="A125993622W">Data9!$DO$1:$DO$10,Data9!$DO$11:$DO$19</definedName>
    <definedName name="A125993622W_Data">Data9!$DO$11:$DO$19</definedName>
    <definedName name="A125993622W_Latest">Data9!$DO$19</definedName>
    <definedName name="A125993626F">Data9!$FE$1:$FE$10,Data9!$FE$11:$FE$19</definedName>
    <definedName name="A125993626F_Data">Data9!$FE$11:$FE$19</definedName>
    <definedName name="A125993626F_Latest">Data9!$FE$19</definedName>
    <definedName name="A125993630W">Data9!$FK$1:$FK$10,Data9!$FK$11:$FK$19</definedName>
    <definedName name="A125993630W_Data">Data9!$FK$11:$FK$19</definedName>
    <definedName name="A125993630W_Latest">Data9!$FK$19</definedName>
    <definedName name="A125993634F">Data9!$ES$1:$ES$10,Data9!$ES$11:$ES$19</definedName>
    <definedName name="A125993634F_Data">Data9!$ES$11:$ES$19</definedName>
    <definedName name="A125993634F_Latest">Data9!$ES$19</definedName>
    <definedName name="A125993638R">Data9!$GI$1:$GI$10,Data9!$GI$11:$GI$19</definedName>
    <definedName name="A125993638R_Data">Data9!$GI$11:$GI$19</definedName>
    <definedName name="A125993638R_Latest">Data9!$GI$19</definedName>
    <definedName name="A125993642F">Data10!$AK$1:$AK$10,Data10!$AK$11:$AK$19</definedName>
    <definedName name="A125993642F_Data">Data10!$AK$11:$AK$19</definedName>
    <definedName name="A125993642F_Latest">Data10!$AK$19</definedName>
    <definedName name="A125993646R">Data10!$CG$1:$CG$10,Data10!$CG$11:$CG$19</definedName>
    <definedName name="A125993646R_Data">Data10!$CG$11:$CG$19</definedName>
    <definedName name="A125993646R_Latest">Data10!$CG$19</definedName>
    <definedName name="A125993650F">Data10!$CY$1:$CY$10,Data10!$CY$11:$CY$19</definedName>
    <definedName name="A125993650F_Data">Data10!$CY$11:$CY$19</definedName>
    <definedName name="A125993650F_Latest">Data10!$CY$19</definedName>
    <definedName name="A125993654R">Data2!$EK$1:$EK$10,Data2!$EK$11:$EK$19</definedName>
    <definedName name="A125993654R_Data">Data2!$EK$11:$EK$19</definedName>
    <definedName name="A125993654R_Latest">Data2!$EK$19</definedName>
    <definedName name="A125993658X">Data2!$FC$1:$FC$10,Data2!$FC$11:$FC$19</definedName>
    <definedName name="A125993658X_Data">Data2!$FC$11:$FC$19</definedName>
    <definedName name="A125993658X_Latest">Data2!$FC$19</definedName>
    <definedName name="A125993666X">Data2!$GV$1:$GV$10,Data2!$GV$11:$GV$19</definedName>
    <definedName name="A125993666X_Data">Data2!$GV$11:$GV$19</definedName>
    <definedName name="A125993666X_Latest">Data2!$GV$19</definedName>
    <definedName name="A125993670R">Data3!$AC$1:$AC$10,Data3!$AC$11:$AC$19</definedName>
    <definedName name="A125993670R_Data">Data3!$AC$11:$AC$19</definedName>
    <definedName name="A125993670R_Latest">Data3!$AC$19</definedName>
    <definedName name="A125993674X">Data3!$BM$1:$BM$10,Data3!$BM$11:$BM$19</definedName>
    <definedName name="A125993674X_Data">Data3!$BM$11:$BM$19</definedName>
    <definedName name="A125993674X_Latest">Data3!$BM$19</definedName>
    <definedName name="A125993678J">Data2!$AY$1:$AY$10,Data2!$AY$11:$AY$19</definedName>
    <definedName name="A125993678J_Data">Data2!$AY$11:$AY$19</definedName>
    <definedName name="A125993678J_Latest">Data2!$AY$19</definedName>
    <definedName name="A125993682X">Data2!$DM$1:$DM$10,Data2!$DM$11:$DM$19</definedName>
    <definedName name="A125993682X_Data">Data2!$DM$11:$DM$19</definedName>
    <definedName name="A125993682X_Latest">Data2!$DM$19</definedName>
    <definedName name="A125993686J">Data2!$HE$1:$HE$10,Data2!$HE$11:$HE$19</definedName>
    <definedName name="A125993686J_Data">Data2!$HE$11:$HE$19</definedName>
    <definedName name="A125993686J_Latest">Data2!$HE$19</definedName>
    <definedName name="A125993690X">Data3!$AO$1:$AO$10,Data3!$AO$11:$AO$19</definedName>
    <definedName name="A125993690X_Data">Data3!$AO$11:$AO$19</definedName>
    <definedName name="A125993690X_Latest">Data3!$AO$19</definedName>
    <definedName name="A125993694J">Data2!$GP$1:$GP$10,Data2!$GP$11:$GP$19</definedName>
    <definedName name="A125993694J_Data">Data2!$GP$11:$GP$19</definedName>
    <definedName name="A125993694J_Latest">Data2!$GP$19</definedName>
    <definedName name="A125993698T">Data2!$HQ$1:$HQ$10,Data2!$HQ$11:$HQ$19</definedName>
    <definedName name="A125993698T_Data">Data2!$HQ$11:$HQ$19</definedName>
    <definedName name="A125993698T_Latest">Data2!$HQ$19</definedName>
    <definedName name="A125993702W">Data2!$IO$1:$IO$10,Data2!$IO$11:$IO$19</definedName>
    <definedName name="A125993702W_Data">Data2!$IO$11:$IO$19</definedName>
    <definedName name="A125993702W_Latest">Data2!$IO$19</definedName>
    <definedName name="A125993706F">Data3!$BG$1:$BG$10,Data3!$BG$11:$BG$19</definedName>
    <definedName name="A125993706F_Data">Data3!$BG$11:$BG$19</definedName>
    <definedName name="A125993706F_Latest">Data3!$BG$19</definedName>
    <definedName name="A125993710W">Data2!$CU$1:$CU$10,Data2!$CU$11:$CU$19</definedName>
    <definedName name="A125993710W_Data">Data2!$CU$11:$CU$19</definedName>
    <definedName name="A125993710W_Latest">Data2!$CU$19</definedName>
    <definedName name="A125993714F">Data2!$FI$1:$FI$10,Data2!$FI$11:$FI$19</definedName>
    <definedName name="A125993714F_Data">Data2!$FI$11:$FI$19</definedName>
    <definedName name="A125993714F_Latest">Data2!$FI$19</definedName>
    <definedName name="A125993718R">Data2!$GY$1:$GY$10,Data2!$GY$11:$GY$19</definedName>
    <definedName name="A125993718R_Data">Data2!$GY$11:$GY$19</definedName>
    <definedName name="A125993718R_Latest">Data2!$GY$19</definedName>
    <definedName name="A125993722F">Data2!$HK$1:$HK$10,Data2!$HK$11:$HK$19</definedName>
    <definedName name="A125993722F_Data">Data2!$HK$11:$HK$19</definedName>
    <definedName name="A125993722F_Latest">Data2!$HK$19</definedName>
    <definedName name="A125993726R">Data2!$HW$1:$HW$10,Data2!$HW$11:$HW$19</definedName>
    <definedName name="A125993726R_Data">Data2!$HW$11:$HW$19</definedName>
    <definedName name="A125993726R_Latest">Data2!$HW$19</definedName>
    <definedName name="A125993730F">Data2!$II$1:$II$10,Data2!$II$11:$II$19</definedName>
    <definedName name="A125993730F_Data">Data2!$II$11:$II$19</definedName>
    <definedName name="A125993730F_Latest">Data2!$II$19</definedName>
    <definedName name="A125993734R">Data3!$AI$1:$AI$10,Data3!$AI$11:$AI$19</definedName>
    <definedName name="A125993734R_Data">Data3!$AI$11:$AI$19</definedName>
    <definedName name="A125993734R_Latest">Data3!$AI$19</definedName>
    <definedName name="A125993738X">Data3!$BY$1:$BY$10,Data3!$BY$11:$BY$19</definedName>
    <definedName name="A125993738X_Data">Data3!$BY$11:$BY$19</definedName>
    <definedName name="A125993738X_Latest">Data3!$BY$19</definedName>
    <definedName name="A125993742R">Data2!$BK$1:$BK$10,Data2!$BK$11:$BK$19</definedName>
    <definedName name="A125993742R_Data">Data2!$BK$11:$BK$19</definedName>
    <definedName name="A125993742R_Latest">Data2!$BK$19</definedName>
    <definedName name="A125993746X">Data2!$CC$1:$CC$10,Data2!$CC$11:$CC$19</definedName>
    <definedName name="A125993746X_Data">Data2!$CC$11:$CC$19</definedName>
    <definedName name="A125993746X_Latest">Data2!$CC$19</definedName>
    <definedName name="A125993750R">Data2!$CI$1:$CI$10,Data2!$CI$11:$CI$19</definedName>
    <definedName name="A125993750R_Data">Data2!$CI$11:$CI$19</definedName>
    <definedName name="A125993750R_Latest">Data2!$CI$19</definedName>
    <definedName name="A125993754X">Data2!$DG$1:$DG$10,Data2!$DG$11:$DG$19</definedName>
    <definedName name="A125993754X_Data">Data2!$DG$11:$DG$19</definedName>
    <definedName name="A125993754X_Latest">Data2!$DG$19</definedName>
    <definedName name="A125993758J">Data2!$DS$1:$DS$10,Data2!$DS$11:$DS$19</definedName>
    <definedName name="A125993758J_Data">Data2!$DS$11:$DS$19</definedName>
    <definedName name="A125993758J_Latest">Data2!$DS$19</definedName>
    <definedName name="A125993762X">Data2!$DY$1:$DY$10,Data2!$DY$11:$DY$19</definedName>
    <definedName name="A125993762X_Data">Data2!$DY$11:$DY$19</definedName>
    <definedName name="A125993762X_Latest">Data2!$DY$19</definedName>
    <definedName name="A125993766J">Data2!$FO$1:$FO$10,Data2!$FO$11:$FO$19</definedName>
    <definedName name="A125993766J_Data">Data2!$FO$11:$FO$19</definedName>
    <definedName name="A125993766J_Latest">Data2!$FO$19</definedName>
    <definedName name="A125993770X">Data2!$IC$1:$IC$10,Data2!$IC$11:$IC$19</definedName>
    <definedName name="A125993770X_Data">Data2!$IC$11:$IC$19</definedName>
    <definedName name="A125993770X_Latest">Data2!$IC$19</definedName>
    <definedName name="A125993774J">Data3!$K$1:$K$10,Data3!$K$11:$K$19</definedName>
    <definedName name="A125993774J_Data">Data3!$K$11:$K$19</definedName>
    <definedName name="A125993774J_Latest">Data3!$K$19</definedName>
    <definedName name="A125993778T">Data3!$Q$1:$Q$10,Data3!$Q$11:$Q$19</definedName>
    <definedName name="A125993778T_Data">Data3!$Q$11:$Q$19</definedName>
    <definedName name="A125993778T_Latest">Data3!$Q$19</definedName>
    <definedName name="A125993782J">Data3!$AU$1:$AU$10,Data3!$AU$11:$AU$19</definedName>
    <definedName name="A125993782J_Data">Data3!$AU$11:$AU$19</definedName>
    <definedName name="A125993782J_Latest">Data3!$AU$19</definedName>
    <definedName name="A125993786T">Data3!$BA$1:$BA$10,Data3!$BA$11:$BA$19</definedName>
    <definedName name="A125993786T_Data">Data3!$BA$11:$BA$19</definedName>
    <definedName name="A125993786T_Latest">Data3!$BA$19</definedName>
    <definedName name="A125993790J">Data2!$CO$1:$CO$10,Data2!$CO$11:$CO$19</definedName>
    <definedName name="A125993790J_Data">Data2!$CO$11:$CO$19</definedName>
    <definedName name="A125993790J_Latest">Data2!$CO$19</definedName>
    <definedName name="A125993794T">Data2!$GD$1:$GD$10,Data2!$GD$11:$GD$19</definedName>
    <definedName name="A125993794T_Data">Data2!$GD$11:$GD$19</definedName>
    <definedName name="A125993794T_Latest">Data2!$GD$19</definedName>
    <definedName name="A125993798A">Data2!$GJ$1:$GJ$10,Data2!$GJ$11:$GJ$19</definedName>
    <definedName name="A125993798A_Data">Data2!$GJ$11:$GJ$19</definedName>
    <definedName name="A125993798A_Latest">Data2!$GJ$19</definedName>
    <definedName name="A125993802F">Data3!$E$1:$E$10,Data3!$E$11:$E$19</definedName>
    <definedName name="A125993802F_Data">Data3!$E$11:$E$19</definedName>
    <definedName name="A125993802F_Latest">Data3!$E$19</definedName>
    <definedName name="A125993806R">Data3!$CE$1:$CE$10,Data3!$CE$11:$CE$19</definedName>
    <definedName name="A125993806R_Data">Data3!$CE$11:$CE$19</definedName>
    <definedName name="A125993806R_Latest">Data3!$CE$19</definedName>
    <definedName name="A125993810F">Data2!$BE$1:$BE$10,Data2!$BE$11:$BE$19</definedName>
    <definedName name="A125993810F_Data">Data2!$BE$11:$BE$19</definedName>
    <definedName name="A125993810F_Latest">Data2!$BE$19</definedName>
    <definedName name="A125993814R">Data2!$BQ$1:$BQ$10,Data2!$BQ$11:$BQ$19</definedName>
    <definedName name="A125993814R_Data">Data2!$BQ$11:$BQ$19</definedName>
    <definedName name="A125993814R_Latest">Data2!$BQ$19</definedName>
    <definedName name="A125993818X">Data2!$BW$1:$BW$10,Data2!$BW$11:$BW$19</definedName>
    <definedName name="A125993818X_Data">Data2!$BW$11:$BW$19</definedName>
    <definedName name="A125993818X_Latest">Data2!$BW$19</definedName>
    <definedName name="A125993822R">Data2!$DA$1:$DA$10,Data2!$DA$11:$DA$19</definedName>
    <definedName name="A125993822R_Data">Data2!$DA$11:$DA$19</definedName>
    <definedName name="A125993822R_Latest">Data2!$DA$19</definedName>
    <definedName name="A125993826X">Data2!$EQ$1:$EQ$10,Data2!$EQ$11:$EQ$19</definedName>
    <definedName name="A125993826X_Data">Data2!$EQ$11:$EQ$19</definedName>
    <definedName name="A125993826X_Latest">Data2!$EQ$19</definedName>
    <definedName name="A125993830R">Data2!$EW$1:$EW$10,Data2!$EW$11:$EW$19</definedName>
    <definedName name="A125993830R_Data">Data2!$EW$11:$EW$19</definedName>
    <definedName name="A125993830R_Latest">Data2!$EW$19</definedName>
    <definedName name="A125993834X">Data2!$EE$1:$EE$10,Data2!$EE$11:$EE$19</definedName>
    <definedName name="A125993834X_Data">Data2!$EE$11:$EE$19</definedName>
    <definedName name="A125993834X_Latest">Data2!$EE$19</definedName>
    <definedName name="A125993838J">Data2!$FU$1:$FU$10,Data2!$FU$11:$FU$19</definedName>
    <definedName name="A125993838J_Data">Data2!$FU$11:$FU$19</definedName>
    <definedName name="A125993838J_Latest">Data2!$FU$19</definedName>
    <definedName name="A125993842X">Data3!$W$1:$W$10,Data3!$W$11:$W$19</definedName>
    <definedName name="A125993842X_Data">Data3!$W$11:$W$19</definedName>
    <definedName name="A125993842X_Latest">Data3!$W$19</definedName>
    <definedName name="A125993846J">Data3!$BS$1:$BS$10,Data3!$BS$11:$BS$19</definedName>
    <definedName name="A125993846J_Data">Data3!$BS$11:$BS$19</definedName>
    <definedName name="A125993846J_Latest">Data3!$BS$19</definedName>
    <definedName name="A125993850X">Data3!$CK$1:$CK$10,Data3!$CK$11:$CK$19</definedName>
    <definedName name="A125993850X_Data">Data3!$CK$11:$CK$19</definedName>
    <definedName name="A125993850X_Latest">Data3!$CK$19</definedName>
    <definedName name="A125993854J">Data4!$HU$1:$HU$10,Data4!$HU$11:$HU$19</definedName>
    <definedName name="A125993854J_Data">Data4!$HU$11:$HU$19</definedName>
    <definedName name="A125993854J_Latest">Data4!$HU$19</definedName>
    <definedName name="A125993858T">Data4!$IM$1:$IM$10,Data4!$IM$11:$IM$19</definedName>
    <definedName name="A125993858T_Data">Data4!$IM$11:$IM$19</definedName>
    <definedName name="A125993858T_Latest">Data4!$IM$19</definedName>
    <definedName name="A125993866T">Data5!$AP$1:$AP$10,Data5!$AP$11:$AP$19</definedName>
    <definedName name="A125993866T_Data">Data5!$AP$11:$AP$19</definedName>
    <definedName name="A125993866T_Latest">Data5!$AP$19</definedName>
    <definedName name="A125993870J">Data5!$DM$1:$DM$10,Data5!$DM$11:$DM$19</definedName>
    <definedName name="A125993870J_Data">Data5!$DM$11:$DM$19</definedName>
    <definedName name="A125993870J_Latest">Data5!$DM$19</definedName>
    <definedName name="A125993874T">Data5!$EW$1:$EW$10,Data5!$EW$11:$EW$19</definedName>
    <definedName name="A125993874T_Data">Data5!$EW$11:$EW$19</definedName>
    <definedName name="A125993874T_Latest">Data5!$EW$19</definedName>
    <definedName name="A125993878A">Data4!$EI$1:$EI$10,Data4!$EI$11:$EI$19</definedName>
    <definedName name="A125993878A_Data">Data4!$EI$11:$EI$19</definedName>
    <definedName name="A125993878A_Latest">Data4!$EI$19</definedName>
    <definedName name="A125993882T">Data4!$GW$1:$GW$10,Data4!$GW$11:$GW$19</definedName>
    <definedName name="A125993882T_Data">Data4!$GW$11:$GW$19</definedName>
    <definedName name="A125993882T_Latest">Data4!$GW$19</definedName>
    <definedName name="A125993886A">Data5!$AY$1:$AY$10,Data5!$AY$11:$AY$19</definedName>
    <definedName name="A125993886A_Data">Data5!$AY$11:$AY$19</definedName>
    <definedName name="A125993886A_Latest">Data5!$AY$19</definedName>
    <definedName name="A125993890T">Data5!$DY$1:$DY$10,Data5!$DY$11:$DY$19</definedName>
    <definedName name="A125993890T_Data">Data5!$DY$11:$DY$19</definedName>
    <definedName name="A125993890T_Latest">Data5!$DY$19</definedName>
    <definedName name="A125993894A">Data5!$AJ$1:$AJ$10,Data5!$AJ$11:$AJ$19</definedName>
    <definedName name="A125993894A_Data">Data5!$AJ$11:$AJ$19</definedName>
    <definedName name="A125993894A_Latest">Data5!$AJ$19</definedName>
    <definedName name="A125993898K">Data5!$BK$1:$BK$10,Data5!$BK$11:$BK$19</definedName>
    <definedName name="A125993898K_Data">Data5!$BK$11:$BK$19</definedName>
    <definedName name="A125993898K_Latest">Data5!$BK$19</definedName>
    <definedName name="A125993902R">Data5!$CI$1:$CI$10,Data5!$CI$11:$CI$19</definedName>
    <definedName name="A125993902R_Data">Data5!$CI$11:$CI$19</definedName>
    <definedName name="A125993902R_Latest">Data5!$CI$19</definedName>
    <definedName name="A125993906X">Data5!$EQ$1:$EQ$10,Data5!$EQ$11:$EQ$19</definedName>
    <definedName name="A125993906X_Data">Data5!$EQ$11:$EQ$19</definedName>
    <definedName name="A125993906X_Latest">Data5!$EQ$19</definedName>
    <definedName name="A125993910R">Data4!$GE$1:$GE$10,Data4!$GE$11:$GE$19</definedName>
    <definedName name="A125993910R_Data">Data4!$GE$11:$GE$19</definedName>
    <definedName name="A125993910R_Latest">Data4!$GE$19</definedName>
    <definedName name="A125993914X">Data5!$C$1:$C$10,Data5!$C$11:$C$19</definedName>
    <definedName name="A125993914X_Data">Data5!$C$11:$C$19</definedName>
    <definedName name="A125993914X_Latest">Data5!$C$19</definedName>
    <definedName name="A125993918J">Data5!$AS$1:$AS$10,Data5!$AS$11:$AS$19</definedName>
    <definedName name="A125993918J_Data">Data5!$AS$11:$AS$19</definedName>
    <definedName name="A125993918J_Latest">Data5!$AS$19</definedName>
    <definedName name="A125993922X">Data5!$BE$1:$BE$10,Data5!$BE$11:$BE$19</definedName>
    <definedName name="A125993922X_Data">Data5!$BE$11:$BE$19</definedName>
    <definedName name="A125993922X_Latest">Data5!$BE$19</definedName>
    <definedName name="A125993926J">Data5!$BQ$1:$BQ$10,Data5!$BQ$11:$BQ$19</definedName>
    <definedName name="A125993926J_Data">Data5!$BQ$11:$BQ$19</definedName>
    <definedName name="A125993926J_Latest">Data5!$BQ$19</definedName>
    <definedName name="A125993930X">Data5!$CC$1:$CC$10,Data5!$CC$11:$CC$19</definedName>
    <definedName name="A125993930X_Data">Data5!$CC$11:$CC$19</definedName>
    <definedName name="A125993930X_Latest">Data5!$CC$19</definedName>
    <definedName name="A125993934J">Data5!$DS$1:$DS$10,Data5!$DS$11:$DS$19</definedName>
    <definedName name="A125993934J_Data">Data5!$DS$11:$DS$19</definedName>
    <definedName name="A125993934J_Latest">Data5!$DS$19</definedName>
    <definedName name="A125993938T">Data5!$FI$1:$FI$10,Data5!$FI$11:$FI$19</definedName>
    <definedName name="A125993938T_Data">Data5!$FI$11:$FI$19</definedName>
    <definedName name="A125993938T_Latest">Data5!$FI$19</definedName>
    <definedName name="A125993942J">Data4!$EU$1:$EU$10,Data4!$EU$11:$EU$19</definedName>
    <definedName name="A125993942J_Data">Data4!$EU$11:$EU$19</definedName>
    <definedName name="A125993942J_Latest">Data4!$EU$19</definedName>
    <definedName name="A125993946T">Data4!$FM$1:$FM$10,Data4!$FM$11:$FM$19</definedName>
    <definedName name="A125993946T_Data">Data4!$FM$11:$FM$19</definedName>
    <definedName name="A125993946T_Latest">Data4!$FM$19</definedName>
    <definedName name="A125993950J">Data4!$FS$1:$FS$10,Data4!$FS$11:$FS$19</definedName>
    <definedName name="A125993950J_Data">Data4!$FS$11:$FS$19</definedName>
    <definedName name="A125993950J_Latest">Data4!$FS$19</definedName>
    <definedName name="A125993954T">Data4!$GQ$1:$GQ$10,Data4!$GQ$11:$GQ$19</definedName>
    <definedName name="A125993954T_Data">Data4!$GQ$11:$GQ$19</definedName>
    <definedName name="A125993954T_Latest">Data4!$GQ$19</definedName>
    <definedName name="A125993958A">Data4!$HC$1:$HC$10,Data4!$HC$11:$HC$19</definedName>
    <definedName name="A125993958A_Data">Data4!$HC$11:$HC$19</definedName>
    <definedName name="A125993958A_Latest">Data4!$HC$19</definedName>
    <definedName name="A125993962T">Data4!$HI$1:$HI$10,Data4!$HI$11:$HI$19</definedName>
    <definedName name="A125993962T_Data">Data4!$HI$11:$HI$19</definedName>
    <definedName name="A125993962T_Latest">Data4!$HI$19</definedName>
    <definedName name="A125993966A">Data5!$I$1:$I$10,Data5!$I$11:$I$19</definedName>
    <definedName name="A125993966A_Data">Data5!$I$11:$I$19</definedName>
    <definedName name="A125993966A_Latest">Data5!$I$19</definedName>
    <definedName name="A125993970T">Data5!$BW$1:$BW$10,Data5!$BW$11:$BW$19</definedName>
    <definedName name="A125993970T_Data">Data5!$BW$11:$BW$19</definedName>
    <definedName name="A125993970T_Latest">Data5!$BW$19</definedName>
    <definedName name="A125993974A">Data5!$CU$1:$CU$10,Data5!$CU$11:$CU$19</definedName>
    <definedName name="A125993974A_Data">Data5!$CU$11:$CU$19</definedName>
    <definedName name="A125993974A_Latest">Data5!$CU$19</definedName>
    <definedName name="A125993978K">Data5!$DA$1:$DA$10,Data5!$DA$11:$DA$19</definedName>
    <definedName name="A125993978K_Data">Data5!$DA$11:$DA$19</definedName>
    <definedName name="A125993978K_Latest">Data5!$DA$19</definedName>
    <definedName name="A125993982A">Data5!$EE$1:$EE$10,Data5!$EE$11:$EE$19</definedName>
    <definedName name="A125993982A_Data">Data5!$EE$11:$EE$19</definedName>
    <definedName name="A125993982A_Latest">Data5!$EE$19</definedName>
    <definedName name="A125993986K">Data5!$EK$1:$EK$10,Data5!$EK$11:$EK$19</definedName>
    <definedName name="A125993986K_Data">Data5!$EK$11:$EK$19</definedName>
    <definedName name="A125993986K_Latest">Data5!$EK$19</definedName>
    <definedName name="A125993990A">Data4!$FY$1:$FY$10,Data4!$FY$11:$FY$19</definedName>
    <definedName name="A125993990A_Data">Data4!$FY$11:$FY$19</definedName>
    <definedName name="A125993990A_Latest">Data4!$FY$19</definedName>
    <definedName name="A125993994K">Data5!$X$1:$X$10,Data5!$X$11:$X$19</definedName>
    <definedName name="A125993994K_Data">Data5!$X$11:$X$19</definedName>
    <definedName name="A125993994K_Latest">Data5!$X$19</definedName>
    <definedName name="A125993998V">Data5!$AD$1:$AD$10,Data5!$AD$11:$AD$19</definedName>
    <definedName name="A125993998V_Data">Data5!$AD$11:$AD$19</definedName>
    <definedName name="A125993998V_Latest">Data5!$AD$19</definedName>
    <definedName name="A125994002A">Data5!$CO$1:$CO$10,Data5!$CO$11:$CO$19</definedName>
    <definedName name="A125994002A_Data">Data5!$CO$11:$CO$19</definedName>
    <definedName name="A125994002A_Latest">Data5!$CO$19</definedName>
    <definedName name="A125994006K">Data5!$FO$1:$FO$10,Data5!$FO$11:$FO$19</definedName>
    <definedName name="A125994006K_Data">Data5!$FO$11:$FO$19</definedName>
    <definedName name="A125994006K_Latest">Data5!$FO$19</definedName>
    <definedName name="A125994010A">Data4!$EO$1:$EO$10,Data4!$EO$11:$EO$19</definedName>
    <definedName name="A125994010A_Data">Data4!$EO$11:$EO$19</definedName>
    <definedName name="A125994010A_Latest">Data4!$EO$19</definedName>
    <definedName name="A125994014K">Data4!$FA$1:$FA$10,Data4!$FA$11:$FA$19</definedName>
    <definedName name="A125994014K_Data">Data4!$FA$11:$FA$19</definedName>
    <definedName name="A125994014K_Latest">Data4!$FA$19</definedName>
    <definedName name="A125994018V">Data4!$FG$1:$FG$10,Data4!$FG$11:$FG$19</definedName>
    <definedName name="A125994018V_Data">Data4!$FG$11:$FG$19</definedName>
    <definedName name="A125994018V_Latest">Data4!$FG$19</definedName>
    <definedName name="A125994022K">Data4!$GK$1:$GK$10,Data4!$GK$11:$GK$19</definedName>
    <definedName name="A125994022K_Data">Data4!$GK$11:$GK$19</definedName>
    <definedName name="A125994022K_Latest">Data4!$GK$19</definedName>
    <definedName name="A125994026V">Data4!$IA$1:$IA$10,Data4!$IA$11:$IA$19</definedName>
    <definedName name="A125994026V_Data">Data4!$IA$11:$IA$19</definedName>
    <definedName name="A125994026V_Latest">Data4!$IA$19</definedName>
    <definedName name="A125994030K">Data4!$IG$1:$IG$10,Data4!$IG$11:$IG$19</definedName>
    <definedName name="A125994030K_Data">Data4!$IG$11:$IG$19</definedName>
    <definedName name="A125994030K_Latest">Data4!$IG$19</definedName>
    <definedName name="A125994034V">Data4!$HO$1:$HO$10,Data4!$HO$11:$HO$19</definedName>
    <definedName name="A125994034V_Data">Data4!$HO$11:$HO$19</definedName>
    <definedName name="A125994034V_Latest">Data4!$HO$19</definedName>
    <definedName name="A125994038C">Data5!$O$1:$O$10,Data5!$O$11:$O$19</definedName>
    <definedName name="A125994038C_Data">Data5!$O$11:$O$19</definedName>
    <definedName name="A125994038C_Latest">Data5!$O$19</definedName>
    <definedName name="A125994042V">Data5!$DG$1:$DG$10,Data5!$DG$11:$DG$19</definedName>
    <definedName name="A125994042V_Data">Data5!$DG$11:$DG$19</definedName>
    <definedName name="A125994042V_Latest">Data5!$DG$19</definedName>
    <definedName name="A125994046C">Data5!$FC$1:$FC$10,Data5!$FC$11:$FC$19</definedName>
    <definedName name="A125994046C_Data">Data5!$FC$11:$FC$19</definedName>
    <definedName name="A125994046C_Latest">Data5!$FC$19</definedName>
    <definedName name="A125994050V">Data5!$FU$1:$FU$10,Data5!$FU$11:$FU$19</definedName>
    <definedName name="A125994050V_Data">Data5!$FU$11:$FU$19</definedName>
    <definedName name="A125994050V_Latest">Data5!$FU$19</definedName>
    <definedName name="A125994054C">Data6!$W$1:$W$10,Data6!$W$11:$W$19</definedName>
    <definedName name="A125994054C_Data">Data6!$W$11:$W$19</definedName>
    <definedName name="A125994054C_Latest">Data6!$W$19</definedName>
    <definedName name="A125994058L">Data6!$AO$1:$AO$10,Data6!$AO$11:$AO$19</definedName>
    <definedName name="A125994058L_Data">Data6!$AO$11:$AO$19</definedName>
    <definedName name="A125994058L_Latest">Data6!$AO$19</definedName>
    <definedName name="A125994066L">Data6!$CH$1:$CH$10,Data6!$CH$11:$CH$19</definedName>
    <definedName name="A125994066L_Data">Data6!$CH$11:$CH$19</definedName>
    <definedName name="A125994066L_Latest">Data6!$CH$19</definedName>
    <definedName name="A125994070C">Data6!$FE$1:$FE$10,Data6!$FE$11:$FE$19</definedName>
    <definedName name="A125994070C_Data">Data6!$FE$11:$FE$19</definedName>
    <definedName name="A125994070C_Latest">Data6!$FE$19</definedName>
    <definedName name="A125994074L">Data6!$GO$1:$GO$10,Data6!$GO$11:$GO$19</definedName>
    <definedName name="A125994074L_Data">Data6!$GO$11:$GO$19</definedName>
    <definedName name="A125994074L_Latest">Data6!$GO$19</definedName>
    <definedName name="A125994078W">Data5!$GA$1:$GA$10,Data5!$GA$11:$GA$19</definedName>
    <definedName name="A125994078W_Data">Data5!$GA$11:$GA$19</definedName>
    <definedName name="A125994078W_Latest">Data5!$GA$19</definedName>
    <definedName name="A125994082L">Data5!$IO$1:$IO$10,Data5!$IO$11:$IO$19</definedName>
    <definedName name="A125994082L_Data">Data5!$IO$11:$IO$19</definedName>
    <definedName name="A125994082L_Latest">Data5!$IO$19</definedName>
    <definedName name="A125994086W">Data6!$CQ$1:$CQ$10,Data6!$CQ$11:$CQ$19</definedName>
    <definedName name="A125994086W_Data">Data6!$CQ$11:$CQ$19</definedName>
    <definedName name="A125994086W_Latest">Data6!$CQ$19</definedName>
    <definedName name="A125994090L">Data6!$FQ$1:$FQ$10,Data6!$FQ$11:$FQ$19</definedName>
    <definedName name="A125994090L_Data">Data6!$FQ$11:$FQ$19</definedName>
    <definedName name="A125994090L_Latest">Data6!$FQ$19</definedName>
    <definedName name="A125994094W">Data6!$CB$1:$CB$10,Data6!$CB$11:$CB$19</definedName>
    <definedName name="A125994094W_Data">Data6!$CB$11:$CB$19</definedName>
    <definedName name="A125994094W_Latest">Data6!$CB$19</definedName>
    <definedName name="A125994098F">Data6!$DC$1:$DC$10,Data6!$DC$11:$DC$19</definedName>
    <definedName name="A125994098F_Data">Data6!$DC$11:$DC$19</definedName>
    <definedName name="A125994098F_Latest">Data6!$DC$19</definedName>
    <definedName name="A125994102K">Data6!$EA$1:$EA$10,Data6!$EA$11:$EA$19</definedName>
    <definedName name="A125994102K_Data">Data6!$EA$11:$EA$19</definedName>
    <definedName name="A125994102K_Latest">Data6!$EA$19</definedName>
    <definedName name="A125994106V">Data6!$GI$1:$GI$10,Data6!$GI$11:$GI$19</definedName>
    <definedName name="A125994106V_Data">Data6!$GI$11:$GI$19</definedName>
    <definedName name="A125994106V_Latest">Data6!$GI$19</definedName>
    <definedName name="A125994110K">Data5!$HW$1:$HW$10,Data5!$HW$11:$HW$19</definedName>
    <definedName name="A125994110K_Data">Data5!$HW$11:$HW$19</definedName>
    <definedName name="A125994110K_Latest">Data5!$HW$19</definedName>
    <definedName name="A125994114V">Data6!$AU$1:$AU$10,Data6!$AU$11:$AU$19</definedName>
    <definedName name="A125994114V_Data">Data6!$AU$11:$AU$19</definedName>
    <definedName name="A125994114V_Latest">Data6!$AU$19</definedName>
    <definedName name="A125994118C">Data6!$CK$1:$CK$10,Data6!$CK$11:$CK$19</definedName>
    <definedName name="A125994118C_Data">Data6!$CK$11:$CK$19</definedName>
    <definedName name="A125994118C_Latest">Data6!$CK$19</definedName>
    <definedName name="A125994122V">Data6!$CW$1:$CW$10,Data6!$CW$11:$CW$19</definedName>
    <definedName name="A125994122V_Data">Data6!$CW$11:$CW$19</definedName>
    <definedName name="A125994122V_Latest">Data6!$CW$19</definedName>
    <definedName name="A125994126C">Data6!$DI$1:$DI$10,Data6!$DI$11:$DI$19</definedName>
    <definedName name="A125994126C_Data">Data6!$DI$11:$DI$19</definedName>
    <definedName name="A125994126C_Latest">Data6!$DI$19</definedName>
    <definedName name="A125994130V">Data6!$DU$1:$DU$10,Data6!$DU$11:$DU$19</definedName>
    <definedName name="A125994130V_Data">Data6!$DU$11:$DU$19</definedName>
    <definedName name="A125994130V_Latest">Data6!$DU$19</definedName>
    <definedName name="A125994134C">Data6!$FK$1:$FK$10,Data6!$FK$11:$FK$19</definedName>
    <definedName name="A125994134C_Data">Data6!$FK$11:$FK$19</definedName>
    <definedName name="A125994134C_Latest">Data6!$FK$19</definedName>
    <definedName name="A125994138L">Data6!$HA$1:$HA$10,Data6!$HA$11:$HA$19</definedName>
    <definedName name="A125994138L_Data">Data6!$HA$11:$HA$19</definedName>
    <definedName name="A125994138L_Latest">Data6!$HA$19</definedName>
    <definedName name="A125994142C">Data5!$GM$1:$GM$10,Data5!$GM$11:$GM$19</definedName>
    <definedName name="A125994142C_Data">Data5!$GM$11:$GM$19</definedName>
    <definedName name="A125994142C_Latest">Data5!$GM$19</definedName>
    <definedName name="A125994146L">Data5!$HE$1:$HE$10,Data5!$HE$11:$HE$19</definedName>
    <definedName name="A125994146L_Data">Data5!$HE$11:$HE$19</definedName>
    <definedName name="A125994146L_Latest">Data5!$HE$19</definedName>
    <definedName name="A125994150C">Data5!$HK$1:$HK$10,Data5!$HK$11:$HK$19</definedName>
    <definedName name="A125994150C_Data">Data5!$HK$11:$HK$19</definedName>
    <definedName name="A125994150C_Latest">Data5!$HK$19</definedName>
    <definedName name="A125994154L">Data5!$II$1:$II$10,Data5!$II$11:$II$19</definedName>
    <definedName name="A125994154L_Data">Data5!$II$11:$II$19</definedName>
    <definedName name="A125994154L_Latest">Data5!$II$19</definedName>
    <definedName name="A125994158W">Data6!$E$1:$E$10,Data6!$E$11:$E$19</definedName>
    <definedName name="A125994158W_Data">Data6!$E$11:$E$19</definedName>
    <definedName name="A125994158W_Latest">Data6!$E$19</definedName>
    <definedName name="A125994162L">Data6!$K$1:$K$10,Data6!$K$11:$K$19</definedName>
    <definedName name="A125994162L_Data">Data6!$K$11:$K$19</definedName>
    <definedName name="A125994162L_Latest">Data6!$K$19</definedName>
    <definedName name="A125994166W">Data6!$BA$1:$BA$10,Data6!$BA$11:$BA$19</definedName>
    <definedName name="A125994166W_Data">Data6!$BA$11:$BA$19</definedName>
    <definedName name="A125994166W_Latest">Data6!$BA$19</definedName>
    <definedName name="A125994170L">Data6!$DO$1:$DO$10,Data6!$DO$11:$DO$19</definedName>
    <definedName name="A125994170L_Data">Data6!$DO$11:$DO$19</definedName>
    <definedName name="A125994170L_Latest">Data6!$DO$19</definedName>
    <definedName name="A125994174W">Data6!$EM$1:$EM$10,Data6!$EM$11:$EM$19</definedName>
    <definedName name="A125994174W_Data">Data6!$EM$11:$EM$19</definedName>
    <definedName name="A125994174W_Latest">Data6!$EM$19</definedName>
    <definedName name="A125994178F">Data6!$ES$1:$ES$10,Data6!$ES$11:$ES$19</definedName>
    <definedName name="A125994178F_Data">Data6!$ES$11:$ES$19</definedName>
    <definedName name="A125994178F_Latest">Data6!$ES$19</definedName>
    <definedName name="A125994182W">Data6!$FW$1:$FW$10,Data6!$FW$11:$FW$19</definedName>
    <definedName name="A125994182W_Data">Data6!$FW$11:$FW$19</definedName>
    <definedName name="A125994182W_Latest">Data6!$FW$19</definedName>
    <definedName name="A125994186F">Data6!$GC$1:$GC$10,Data6!$GC$11:$GC$19</definedName>
    <definedName name="A125994186F_Data">Data6!$GC$11:$GC$19</definedName>
    <definedName name="A125994186F_Latest">Data6!$GC$19</definedName>
    <definedName name="A125994190W">Data5!$HQ$1:$HQ$10,Data5!$HQ$11:$HQ$19</definedName>
    <definedName name="A125994190W_Data">Data5!$HQ$11:$HQ$19</definedName>
    <definedName name="A125994190W_Latest">Data5!$HQ$19</definedName>
    <definedName name="A125994194F">Data6!$BP$1:$BP$10,Data6!$BP$11:$BP$19</definedName>
    <definedName name="A125994194F_Data">Data6!$BP$11:$BP$19</definedName>
    <definedName name="A125994194F_Latest">Data6!$BP$19</definedName>
    <definedName name="A125994198R">Data6!$BV$1:$BV$10,Data6!$BV$11:$BV$19</definedName>
    <definedName name="A125994198R_Data">Data6!$BV$11:$BV$19</definedName>
    <definedName name="A125994198R_Latest">Data6!$BV$19</definedName>
    <definedName name="A125994202V">Data6!$EG$1:$EG$10,Data6!$EG$11:$EG$19</definedName>
    <definedName name="A125994202V_Data">Data6!$EG$11:$EG$19</definedName>
    <definedName name="A125994202V_Latest">Data6!$EG$19</definedName>
    <definedName name="A125994206C">Data6!$HG$1:$HG$10,Data6!$HG$11:$HG$19</definedName>
    <definedName name="A125994206C_Data">Data6!$HG$11:$HG$19</definedName>
    <definedName name="A125994206C_Latest">Data6!$HG$19</definedName>
    <definedName name="A125994210V">Data5!$GG$1:$GG$10,Data5!$GG$11:$GG$19</definedName>
    <definedName name="A125994210V_Data">Data5!$GG$11:$GG$19</definedName>
    <definedName name="A125994210V_Latest">Data5!$GG$19</definedName>
    <definedName name="A125994214C">Data5!$GS$1:$GS$10,Data5!$GS$11:$GS$19</definedName>
    <definedName name="A125994214C_Data">Data5!$GS$11:$GS$19</definedName>
    <definedName name="A125994214C_Latest">Data5!$GS$19</definedName>
    <definedName name="A125994218L">Data5!$GY$1:$GY$10,Data5!$GY$11:$GY$19</definedName>
    <definedName name="A125994218L_Data">Data5!$GY$11:$GY$19</definedName>
    <definedName name="A125994218L_Latest">Data5!$GY$19</definedName>
    <definedName name="A125994222C">Data5!$IC$1:$IC$10,Data5!$IC$11:$IC$19</definedName>
    <definedName name="A125994222C_Data">Data5!$IC$11:$IC$19</definedName>
    <definedName name="A125994222C_Latest">Data5!$IC$19</definedName>
    <definedName name="A125994226L">Data6!$AC$1:$AC$10,Data6!$AC$11:$AC$19</definedName>
    <definedName name="A125994226L_Data">Data6!$AC$11:$AC$19</definedName>
    <definedName name="A125994226L_Latest">Data6!$AC$19</definedName>
    <definedName name="A125994230C">Data6!$AI$1:$AI$10,Data6!$AI$11:$AI$19</definedName>
    <definedName name="A125994230C_Data">Data6!$AI$11:$AI$19</definedName>
    <definedName name="A125994230C_Latest">Data6!$AI$19</definedName>
    <definedName name="A125994234L">Data6!$Q$1:$Q$10,Data6!$Q$11:$Q$19</definedName>
    <definedName name="A125994234L_Data">Data6!$Q$11:$Q$19</definedName>
    <definedName name="A125994234L_Latest">Data6!$Q$19</definedName>
    <definedName name="A125994238W">Data6!$BG$1:$BG$10,Data6!$BG$11:$BG$19</definedName>
    <definedName name="A125994238W_Data">Data6!$BG$11:$BG$19</definedName>
    <definedName name="A125994238W_Latest">Data6!$BG$19</definedName>
    <definedName name="A125994242L">Data6!$EY$1:$EY$10,Data6!$EY$11:$EY$19</definedName>
    <definedName name="A125994242L_Data">Data6!$EY$11:$EY$19</definedName>
    <definedName name="A125994242L_Latest">Data6!$EY$19</definedName>
    <definedName name="A125994246W">Data6!$GU$1:$GU$10,Data6!$GU$11:$GU$19</definedName>
    <definedName name="A125994246W_Data">Data6!$GU$11:$GU$19</definedName>
    <definedName name="A125994246W_Latest">Data6!$GU$19</definedName>
    <definedName name="A125994250L">Data6!$HM$1:$HM$10,Data6!$HM$11:$HM$19</definedName>
    <definedName name="A125994250L_Data">Data6!$HM$11:$HM$19</definedName>
    <definedName name="A125994250L_Latest">Data6!$HM$19</definedName>
    <definedName name="A125994254W">Data1!$CR$1:$CR$10,Data1!$CR$11:$CR$19</definedName>
    <definedName name="A125994254W_Data">Data1!$CR$11:$CR$19</definedName>
    <definedName name="A125994254W_Latest">Data1!$CR$19</definedName>
    <definedName name="A125994258F">Data1!$DJ$1:$DJ$10,Data1!$DJ$11:$DJ$19</definedName>
    <definedName name="A125994258F_Data">Data1!$DJ$11:$DJ$19</definedName>
    <definedName name="A125994258F_Latest">Data1!$DJ$19</definedName>
    <definedName name="A125994266F">Data1!$FC$1:$FC$10,Data1!$FC$11:$FC$19</definedName>
    <definedName name="A125994266F_Data">Data1!$FC$11:$FC$19</definedName>
    <definedName name="A125994266F_Latest">Data1!$FC$19</definedName>
    <definedName name="A125994270W">Data1!$HZ$1:$HZ$10,Data1!$HZ$11:$HZ$19</definedName>
    <definedName name="A125994270W_Data">Data1!$HZ$11:$HZ$19</definedName>
    <definedName name="A125994270W_Latest">Data1!$HZ$19</definedName>
    <definedName name="A125994274F">Data2!$T$1:$T$10,Data2!$T$11:$T$19</definedName>
    <definedName name="A125994274F_Data">Data2!$T$11:$T$19</definedName>
    <definedName name="A125994274F_Latest">Data2!$T$19</definedName>
    <definedName name="A125994278R">Data1!$F$1:$F$10,Data1!$F$11:$F$19</definedName>
    <definedName name="A125994278R_Data">Data1!$F$11:$F$19</definedName>
    <definedName name="A125994278R_Latest">Data1!$F$19</definedName>
    <definedName name="A125994282F">Data1!$BT$1:$BT$10,Data1!$BT$11:$BT$19</definedName>
    <definedName name="A125994282F_Data">Data1!$BT$11:$BT$19</definedName>
    <definedName name="A125994282F_Latest">Data1!$BT$19</definedName>
    <definedName name="A125994286R">Data1!$FL$1:$FL$10,Data1!$FL$11:$FL$19</definedName>
    <definedName name="A125994286R_Data">Data1!$FL$11:$FL$19</definedName>
    <definedName name="A125994286R_Latest">Data1!$FL$19</definedName>
    <definedName name="A125994290F">Data1!$IL$1:$IL$10,Data1!$IL$11:$IL$19</definedName>
    <definedName name="A125994290F_Data">Data1!$IL$11:$IL$19</definedName>
    <definedName name="A125994290F_Latest">Data1!$IL$19</definedName>
    <definedName name="A125994294R">Data1!$EW$1:$EW$10,Data1!$EW$11:$EW$19</definedName>
    <definedName name="A125994294R_Data">Data1!$EW$11:$EW$19</definedName>
    <definedName name="A125994294R_Latest">Data1!$EW$19</definedName>
    <definedName name="A125994298X">Data1!$FX$1:$FX$10,Data1!$FX$11:$FX$19</definedName>
    <definedName name="A125994298X_Data">Data1!$FX$11:$FX$19</definedName>
    <definedName name="A125994298X_Latest">Data1!$FX$19</definedName>
    <definedName name="A125994302C">Data1!$GV$1:$GV$10,Data1!$GV$11:$GV$19</definedName>
    <definedName name="A125994302C_Data">Data1!$GV$11:$GV$19</definedName>
    <definedName name="A125994302C_Latest">Data1!$GV$19</definedName>
    <definedName name="A125994306L">Data2!$N$1:$N$10,Data2!$N$11:$N$19</definedName>
    <definedName name="A125994306L_Data">Data2!$N$11:$N$19</definedName>
    <definedName name="A125994306L_Latest">Data2!$N$19</definedName>
    <definedName name="A125994310C">Data1!$BB$1:$BB$10,Data1!$BB$11:$BB$19</definedName>
    <definedName name="A125994310C_Data">Data1!$BB$11:$BB$19</definedName>
    <definedName name="A125994310C_Latest">Data1!$BB$19</definedName>
    <definedName name="A125994314L">Data1!$DP$1:$DP$10,Data1!$DP$11:$DP$19</definedName>
    <definedName name="A125994314L_Data">Data1!$DP$11:$DP$19</definedName>
    <definedName name="A125994314L_Latest">Data1!$DP$19</definedName>
    <definedName name="A125994318W">Data1!$FF$1:$FF$10,Data1!$FF$11:$FF$19</definedName>
    <definedName name="A125994318W_Data">Data1!$FF$11:$FF$19</definedName>
    <definedName name="A125994318W_Latest">Data1!$FF$19</definedName>
    <definedName name="A125994322L">Data1!$FR$1:$FR$10,Data1!$FR$11:$FR$19</definedName>
    <definedName name="A125994322L_Data">Data1!$FR$11:$FR$19</definedName>
    <definedName name="A125994322L_Latest">Data1!$FR$19</definedName>
    <definedName name="A125994326W">Data1!$GD$1:$GD$10,Data1!$GD$11:$GD$19</definedName>
    <definedName name="A125994326W_Data">Data1!$GD$11:$GD$19</definedName>
    <definedName name="A125994326W_Latest">Data1!$GD$19</definedName>
    <definedName name="A125994330L">Data1!$GP$1:$GP$10,Data1!$GP$11:$GP$19</definedName>
    <definedName name="A125994330L_Data">Data1!$GP$11:$GP$19</definedName>
    <definedName name="A125994330L_Latest">Data1!$GP$19</definedName>
    <definedName name="A125994334W">Data1!$IF$1:$IF$10,Data1!$IF$11:$IF$19</definedName>
    <definedName name="A125994334W_Data">Data1!$IF$11:$IF$19</definedName>
    <definedName name="A125994334W_Latest">Data1!$IF$19</definedName>
    <definedName name="A125994338F">Data2!$AF$1:$AF$10,Data2!$AF$11:$AF$19</definedName>
    <definedName name="A125994338F_Data">Data2!$AF$11:$AF$19</definedName>
    <definedName name="A125994338F_Latest">Data2!$AF$19</definedName>
    <definedName name="A125994342W">Data1!$R$1:$R$10,Data1!$R$11:$R$19</definedName>
    <definedName name="A125994342W_Data">Data1!$R$11:$R$19</definedName>
    <definedName name="A125994342W_Latest">Data1!$R$19</definedName>
    <definedName name="A125994346F">Data1!$AJ$1:$AJ$10,Data1!$AJ$11:$AJ$19</definedName>
    <definedName name="A125994346F_Data">Data1!$AJ$11:$AJ$19</definedName>
    <definedName name="A125994346F_Latest">Data1!$AJ$19</definedName>
    <definedName name="A125994350W">Data1!$AP$1:$AP$10,Data1!$AP$11:$AP$19</definedName>
    <definedName name="A125994350W_Data">Data1!$AP$11:$AP$19</definedName>
    <definedName name="A125994350W_Latest">Data1!$AP$19</definedName>
    <definedName name="A125994354F">Data1!$BN$1:$BN$10,Data1!$BN$11:$BN$19</definedName>
    <definedName name="A125994354F_Data">Data1!$BN$11:$BN$19</definedName>
    <definedName name="A125994354F_Latest">Data1!$BN$19</definedName>
    <definedName name="A125994358R">Data1!$BZ$1:$BZ$10,Data1!$BZ$11:$BZ$19</definedName>
    <definedName name="A125994358R_Data">Data1!$BZ$11:$BZ$19</definedName>
    <definedName name="A125994358R_Latest">Data1!$BZ$19</definedName>
    <definedName name="A125994362F">Data1!$CF$1:$CF$10,Data1!$CF$11:$CF$19</definedName>
    <definedName name="A125994362F_Data">Data1!$CF$11:$CF$19</definedName>
    <definedName name="A125994362F_Latest">Data1!$CF$19</definedName>
    <definedName name="A125994366R">Data1!$DV$1:$DV$10,Data1!$DV$11:$DV$19</definedName>
    <definedName name="A125994366R_Data">Data1!$DV$11:$DV$19</definedName>
    <definedName name="A125994366R_Latest">Data1!$DV$19</definedName>
    <definedName name="A125994370F">Data1!$GJ$1:$GJ$10,Data1!$GJ$11:$GJ$19</definedName>
    <definedName name="A125994370F_Data">Data1!$GJ$11:$GJ$19</definedName>
    <definedName name="A125994370F_Latest">Data1!$GJ$19</definedName>
    <definedName name="A125994374R">Data1!$HH$1:$HH$10,Data1!$HH$11:$HH$19</definedName>
    <definedName name="A125994374R_Data">Data1!$HH$11:$HH$19</definedName>
    <definedName name="A125994374R_Latest">Data1!$HH$19</definedName>
    <definedName name="A125994378X">Data1!$HN$1:$HN$10,Data1!$HN$11:$HN$19</definedName>
    <definedName name="A125994378X_Data">Data1!$HN$11:$HN$19</definedName>
    <definedName name="A125994378X_Latest">Data1!$HN$19</definedName>
    <definedName name="A125994382R">Data2!$B$1:$B$10,Data2!$B$11:$B$19</definedName>
    <definedName name="A125994382R_Data">Data2!$B$11:$B$19</definedName>
    <definedName name="A125994382R_Latest">Data2!$B$19</definedName>
    <definedName name="A125994386X">Data2!$H$1:$H$10,Data2!$H$11:$H$19</definedName>
    <definedName name="A125994386X_Data">Data2!$H$11:$H$19</definedName>
    <definedName name="A125994386X_Latest">Data2!$H$19</definedName>
    <definedName name="A125994390R">Data1!$AV$1:$AV$10,Data1!$AV$11:$AV$19</definedName>
    <definedName name="A125994390R_Data">Data1!$AV$11:$AV$19</definedName>
    <definedName name="A125994390R_Latest">Data1!$AV$19</definedName>
    <definedName name="A125994394X">Data1!$EK$1:$EK$10,Data1!$EK$11:$EK$19</definedName>
    <definedName name="A125994394X_Data">Data1!$EK$11:$EK$19</definedName>
    <definedName name="A125994394X_Latest">Data1!$EK$19</definedName>
    <definedName name="A125994398J">Data1!$EQ$1:$EQ$10,Data1!$EQ$11:$EQ$19</definedName>
    <definedName name="A125994398J_Data">Data1!$EQ$11:$EQ$19</definedName>
    <definedName name="A125994398J_Latest">Data1!$EQ$19</definedName>
    <definedName name="A125994402L">Data1!$HB$1:$HB$10,Data1!$HB$11:$HB$19</definedName>
    <definedName name="A125994402L_Data">Data1!$HB$11:$HB$19</definedName>
    <definedName name="A125994402L_Latest">Data1!$HB$19</definedName>
    <definedName name="A125994406W">Data2!$AL$1:$AL$10,Data2!$AL$11:$AL$19</definedName>
    <definedName name="A125994406W_Data">Data2!$AL$11:$AL$19</definedName>
    <definedName name="A125994406W_Latest">Data2!$AL$19</definedName>
    <definedName name="A125994410L">Data1!$L$1:$L$10,Data1!$L$11:$L$19</definedName>
    <definedName name="A125994410L_Data">Data1!$L$11:$L$19</definedName>
    <definedName name="A125994410L_Latest">Data1!$L$19</definedName>
    <definedName name="A125994414W">Data1!$X$1:$X$10,Data1!$X$11:$X$19</definedName>
    <definedName name="A125994414W_Data">Data1!$X$11:$X$19</definedName>
    <definedName name="A125994414W_Latest">Data1!$X$19</definedName>
    <definedName name="A125994418F">Data1!$AD$1:$AD$10,Data1!$AD$11:$AD$19</definedName>
    <definedName name="A125994418F_Data">Data1!$AD$11:$AD$19</definedName>
    <definedName name="A125994418F_Latest">Data1!$AD$19</definedName>
    <definedName name="A125994422W">Data1!$BH$1:$BH$10,Data1!$BH$11:$BH$19</definedName>
    <definedName name="A125994422W_Data">Data1!$BH$11:$BH$19</definedName>
    <definedName name="A125994422W_Latest">Data1!$BH$19</definedName>
    <definedName name="A125994426F">Data1!$CX$1:$CX$10,Data1!$CX$11:$CX$19</definedName>
    <definedName name="A125994426F_Data">Data1!$CX$11:$CX$19</definedName>
    <definedName name="A125994426F_Latest">Data1!$CX$19</definedName>
    <definedName name="A125994430W">Data1!$DD$1:$DD$10,Data1!$DD$11:$DD$19</definedName>
    <definedName name="A125994430W_Data">Data1!$DD$11:$DD$19</definedName>
    <definedName name="A125994430W_Latest">Data1!$DD$19</definedName>
    <definedName name="A125994434F">Data1!$CL$1:$CL$10,Data1!$CL$11:$CL$19</definedName>
    <definedName name="A125994434F_Data">Data1!$CL$11:$CL$19</definedName>
    <definedName name="A125994434F_Latest">Data1!$CL$19</definedName>
    <definedName name="A125994438R">Data1!$EB$1:$EB$10,Data1!$EB$11:$EB$19</definedName>
    <definedName name="A125994438R_Data">Data1!$EB$11:$EB$19</definedName>
    <definedName name="A125994438R_Latest">Data1!$EB$19</definedName>
    <definedName name="A125994442F">Data1!$HT$1:$HT$10,Data1!$HT$11:$HT$19</definedName>
    <definedName name="A125994442F_Data">Data1!$HT$11:$HT$19</definedName>
    <definedName name="A125994442F_Latest">Data1!$HT$19</definedName>
    <definedName name="A125994446R">Data2!$Z$1:$Z$10,Data2!$Z$11:$Z$19</definedName>
    <definedName name="A125994446R_Data">Data2!$Z$11:$Z$19</definedName>
    <definedName name="A125994446R_Latest">Data2!$Z$19</definedName>
    <definedName name="A125994450F">Data2!$AR$1:$AR$10,Data2!$AR$11:$AR$19</definedName>
    <definedName name="A125994450F_Data">Data2!$AR$11:$AR$19</definedName>
    <definedName name="A125994450F_Latest">Data2!$AR$19</definedName>
    <definedName name="A125994454R">Data10!$GP$1:$GP$10,Data10!$GP$11:$GP$19</definedName>
    <definedName name="A125994454R_Data">Data10!$GP$11:$GP$19</definedName>
    <definedName name="A125994454R_Latest">Data10!$GP$19</definedName>
    <definedName name="A125994458X">Data10!$HH$1:$HH$10,Data10!$HH$11:$HH$19</definedName>
    <definedName name="A125994458X_Data">Data10!$HH$11:$HH$19</definedName>
    <definedName name="A125994458X_Latest">Data10!$HH$19</definedName>
    <definedName name="A125994466X">Data11!$K$1:$K$10,Data11!$K$11:$K$19</definedName>
    <definedName name="A125994466X_Data">Data11!$K$11:$K$19</definedName>
    <definedName name="A125994466X_Latest">Data11!$K$19</definedName>
    <definedName name="A125994470R">Data11!$CH$1:$CH$10,Data11!$CH$11:$CH$19</definedName>
    <definedName name="A125994470R_Data">Data11!$CH$11:$CH$19</definedName>
    <definedName name="A125994470R_Latest">Data11!$CH$19</definedName>
    <definedName name="A125994474X">Data11!$DR$1:$DR$10,Data11!$DR$11:$DR$19</definedName>
    <definedName name="A125994474X_Data">Data11!$DR$11:$DR$19</definedName>
    <definedName name="A125994474X_Latest">Data11!$DR$19</definedName>
    <definedName name="A125994478J">Data10!$DD$1:$DD$10,Data10!$DD$11:$DD$19</definedName>
    <definedName name="A125994478J_Data">Data10!$DD$11:$DD$19</definedName>
    <definedName name="A125994478J_Latest">Data10!$DD$19</definedName>
    <definedName name="A125994482X">Data10!$FR$1:$FR$10,Data10!$FR$11:$FR$19</definedName>
    <definedName name="A125994482X_Data">Data10!$FR$11:$FR$19</definedName>
    <definedName name="A125994482X_Latest">Data10!$FR$19</definedName>
    <definedName name="A125994486J">Data11!$T$1:$T$10,Data11!$T$11:$T$19</definedName>
    <definedName name="A125994486J_Data">Data11!$T$11:$T$19</definedName>
    <definedName name="A125994486J_Latest">Data11!$T$19</definedName>
    <definedName name="A125994490X">Data11!$CT$1:$CT$10,Data11!$CT$11:$CT$19</definedName>
    <definedName name="A125994490X_Data">Data11!$CT$11:$CT$19</definedName>
    <definedName name="A125994490X_Latest">Data11!$CT$19</definedName>
    <definedName name="A125994494J">Data11!$E$1:$E$10,Data11!$E$11:$E$19</definedName>
    <definedName name="A125994494J_Data">Data11!$E$11:$E$19</definedName>
    <definedName name="A125994494J_Latest">Data11!$E$19</definedName>
    <definedName name="A125994498T">Data11!$AF$1:$AF$10,Data11!$AF$11:$AF$19</definedName>
    <definedName name="A125994498T_Data">Data11!$AF$11:$AF$19</definedName>
    <definedName name="A125994498T_Latest">Data11!$AF$19</definedName>
    <definedName name="A125994502W">Data11!$BD$1:$BD$10,Data11!$BD$11:$BD$19</definedName>
    <definedName name="A125994502W_Data">Data11!$BD$11:$BD$19</definedName>
    <definedName name="A125994502W_Latest">Data11!$BD$19</definedName>
    <definedName name="A125994506F">Data11!$DL$1:$DL$10,Data11!$DL$11:$DL$19</definedName>
    <definedName name="A125994506F_Data">Data11!$DL$11:$DL$19</definedName>
    <definedName name="A125994506F_Latest">Data11!$DL$19</definedName>
    <definedName name="A125994510W">Data10!$EZ$1:$EZ$10,Data10!$EZ$11:$EZ$19</definedName>
    <definedName name="A125994510W_Data">Data10!$EZ$11:$EZ$19</definedName>
    <definedName name="A125994510W_Latest">Data10!$EZ$19</definedName>
    <definedName name="A125994514F">Data10!$HN$1:$HN$10,Data10!$HN$11:$HN$19</definedName>
    <definedName name="A125994514F_Data">Data10!$HN$11:$HN$19</definedName>
    <definedName name="A125994514F_Latest">Data10!$HN$19</definedName>
    <definedName name="A125994518R">Data11!$N$1:$N$10,Data11!$N$11:$N$19</definedName>
    <definedName name="A125994518R_Data">Data11!$N$11:$N$19</definedName>
    <definedName name="A125994518R_Latest">Data11!$N$19</definedName>
    <definedName name="A125994522F">Data11!$Z$1:$Z$10,Data11!$Z$11:$Z$19</definedName>
    <definedName name="A125994522F_Data">Data11!$Z$11:$Z$19</definedName>
    <definedName name="A125994522F_Latest">Data11!$Z$19</definedName>
    <definedName name="A125994526R">Data11!$AL$1:$AL$10,Data11!$AL$11:$AL$19</definedName>
    <definedName name="A125994526R_Data">Data11!$AL$11:$AL$19</definedName>
    <definedName name="A125994526R_Latest">Data11!$AL$19</definedName>
    <definedName name="A125994530F">Data11!$AX$1:$AX$10,Data11!$AX$11:$AX$19</definedName>
    <definedName name="A125994530F_Data">Data11!$AX$11:$AX$19</definedName>
    <definedName name="A125994530F_Latest">Data11!$AX$19</definedName>
    <definedName name="A125994534R">Data11!$CN$1:$CN$10,Data11!$CN$11:$CN$19</definedName>
    <definedName name="A125994534R_Data">Data11!$CN$11:$CN$19</definedName>
    <definedName name="A125994534R_Latest">Data11!$CN$19</definedName>
    <definedName name="A125994538X">Data11!$ED$1:$ED$10,Data11!$ED$11:$ED$19</definedName>
    <definedName name="A125994538X_Data">Data11!$ED$11:$ED$19</definedName>
    <definedName name="A125994538X_Latest">Data11!$ED$19</definedName>
    <definedName name="A125994542R">Data10!$DP$1:$DP$10,Data10!$DP$11:$DP$19</definedName>
    <definedName name="A125994542R_Data">Data10!$DP$11:$DP$19</definedName>
    <definedName name="A125994542R_Latest">Data10!$DP$19</definedName>
    <definedName name="A125994546X">Data10!$EH$1:$EH$10,Data10!$EH$11:$EH$19</definedName>
    <definedName name="A125994546X_Data">Data10!$EH$11:$EH$19</definedName>
    <definedName name="A125994546X_Latest">Data10!$EH$19</definedName>
    <definedName name="A125994550R">Data10!$EN$1:$EN$10,Data10!$EN$11:$EN$19</definedName>
    <definedName name="A125994550R_Data">Data10!$EN$11:$EN$19</definedName>
    <definedName name="A125994550R_Latest">Data10!$EN$19</definedName>
    <definedName name="A125994554X">Data10!$FL$1:$FL$10,Data10!$FL$11:$FL$19</definedName>
    <definedName name="A125994554X_Data">Data10!$FL$11:$FL$19</definedName>
    <definedName name="A125994554X_Latest">Data10!$FL$19</definedName>
    <definedName name="A125994558J">Data10!$FX$1:$FX$10,Data10!$FX$11:$FX$19</definedName>
    <definedName name="A125994558J_Data">Data10!$FX$11:$FX$19</definedName>
    <definedName name="A125994558J_Latest">Data10!$FX$19</definedName>
    <definedName name="A125994562X">Data10!$GD$1:$GD$10,Data10!$GD$11:$GD$19</definedName>
    <definedName name="A125994562X_Data">Data10!$GD$11:$GD$19</definedName>
    <definedName name="A125994562X_Latest">Data10!$GD$19</definedName>
    <definedName name="A125994566J">Data10!$HT$1:$HT$10,Data10!$HT$11:$HT$19</definedName>
    <definedName name="A125994566J_Data">Data10!$HT$11:$HT$19</definedName>
    <definedName name="A125994566J_Latest">Data10!$HT$19</definedName>
    <definedName name="A125994570X">Data11!$AR$1:$AR$10,Data11!$AR$11:$AR$19</definedName>
    <definedName name="A125994570X_Data">Data11!$AR$11:$AR$19</definedName>
    <definedName name="A125994570X_Latest">Data11!$AR$19</definedName>
    <definedName name="A125994574J">Data11!$BP$1:$BP$10,Data11!$BP$11:$BP$19</definedName>
    <definedName name="A125994574J_Data">Data11!$BP$11:$BP$19</definedName>
    <definedName name="A125994574J_Latest">Data11!$BP$19</definedName>
    <definedName name="A125994578T">Data11!$BV$1:$BV$10,Data11!$BV$11:$BV$19</definedName>
    <definedName name="A125994578T_Data">Data11!$BV$11:$BV$19</definedName>
    <definedName name="A125994578T_Latest">Data11!$BV$19</definedName>
    <definedName name="A125994582J">Data11!$CZ$1:$CZ$10,Data11!$CZ$11:$CZ$19</definedName>
    <definedName name="A125994582J_Data">Data11!$CZ$11:$CZ$19</definedName>
    <definedName name="A125994582J_Latest">Data11!$CZ$19</definedName>
    <definedName name="A125994586T">Data11!$DF$1:$DF$10,Data11!$DF$11:$DF$19</definedName>
    <definedName name="A125994586T_Data">Data11!$DF$11:$DF$19</definedName>
    <definedName name="A125994586T_Latest">Data11!$DF$19</definedName>
    <definedName name="A125994590J">Data10!$ET$1:$ET$10,Data10!$ET$11:$ET$19</definedName>
    <definedName name="A125994590J_Data">Data10!$ET$11:$ET$19</definedName>
    <definedName name="A125994590J_Latest">Data10!$ET$19</definedName>
    <definedName name="A125994594T">Data10!$II$1:$II$10,Data10!$II$11:$II$19</definedName>
    <definedName name="A125994594T_Data">Data10!$II$11:$II$19</definedName>
    <definedName name="A125994594T_Latest">Data10!$II$19</definedName>
    <definedName name="A125994598A">Data10!$IO$1:$IO$10,Data10!$IO$11:$IO$19</definedName>
    <definedName name="A125994598A_Data">Data10!$IO$11:$IO$19</definedName>
    <definedName name="A125994598A_Latest">Data10!$IO$19</definedName>
    <definedName name="A125994602F">Data11!$BJ$1:$BJ$10,Data11!$BJ$11:$BJ$19</definedName>
    <definedName name="A125994602F_Data">Data11!$BJ$11:$BJ$19</definedName>
    <definedName name="A125994602F_Latest">Data11!$BJ$19</definedName>
    <definedName name="A125994606R">Data11!$EJ$1:$EJ$10,Data11!$EJ$11:$EJ$19</definedName>
    <definedName name="A125994606R_Data">Data11!$EJ$11:$EJ$19</definedName>
    <definedName name="A125994606R_Latest">Data11!$EJ$19</definedName>
    <definedName name="A125994610F">Data10!$DJ$1:$DJ$10,Data10!$DJ$11:$DJ$19</definedName>
    <definedName name="A125994610F_Data">Data10!$DJ$11:$DJ$19</definedName>
    <definedName name="A125994610F_Latest">Data10!$DJ$19</definedName>
    <definedName name="A125994614R">Data10!$DV$1:$DV$10,Data10!$DV$11:$DV$19</definedName>
    <definedName name="A125994614R_Data">Data10!$DV$11:$DV$19</definedName>
    <definedName name="A125994614R_Latest">Data10!$DV$19</definedName>
    <definedName name="A125994618X">Data10!$EB$1:$EB$10,Data10!$EB$11:$EB$19</definedName>
    <definedName name="A125994618X_Data">Data10!$EB$11:$EB$19</definedName>
    <definedName name="A125994618X_Latest">Data10!$EB$19</definedName>
    <definedName name="A125994622R">Data10!$FF$1:$FF$10,Data10!$FF$11:$FF$19</definedName>
    <definedName name="A125994622R_Data">Data10!$FF$11:$FF$19</definedName>
    <definedName name="A125994622R_Latest">Data10!$FF$19</definedName>
    <definedName name="A125994626X">Data10!$GV$1:$GV$10,Data10!$GV$11:$GV$19</definedName>
    <definedName name="A125994626X_Data">Data10!$GV$11:$GV$19</definedName>
    <definedName name="A125994626X_Latest">Data10!$GV$19</definedName>
    <definedName name="A125994630R">Data10!$HB$1:$HB$10,Data10!$HB$11:$HB$19</definedName>
    <definedName name="A125994630R_Data">Data10!$HB$11:$HB$19</definedName>
    <definedName name="A125994630R_Latest">Data10!$HB$19</definedName>
    <definedName name="A125994634X">Data10!$GJ$1:$GJ$10,Data10!$GJ$11:$GJ$19</definedName>
    <definedName name="A125994634X_Data">Data10!$GJ$11:$GJ$19</definedName>
    <definedName name="A125994634X_Latest">Data10!$GJ$19</definedName>
    <definedName name="A125994638J">Data10!$HZ$1:$HZ$10,Data10!$HZ$11:$HZ$19</definedName>
    <definedName name="A125994638J_Data">Data10!$HZ$11:$HZ$19</definedName>
    <definedName name="A125994638J_Latest">Data10!$HZ$19</definedName>
    <definedName name="A125994642X">Data11!$CB$1:$CB$10,Data11!$CB$11:$CB$19</definedName>
    <definedName name="A125994642X_Data">Data11!$CB$11:$CB$19</definedName>
    <definedName name="A125994642X_Latest">Data11!$CB$19</definedName>
    <definedName name="A125994646J">Data11!$DX$1:$DX$10,Data11!$DX$11:$DX$19</definedName>
    <definedName name="A125994646J_Data">Data11!$DX$11:$DX$19</definedName>
    <definedName name="A125994646J_Latest">Data11!$DX$19</definedName>
    <definedName name="A125994650X">Data11!$EP$1:$EP$10,Data11!$EP$11:$EP$19</definedName>
    <definedName name="A125994650X_Data">Data11!$EP$11:$EP$19</definedName>
    <definedName name="A125994650X_Latest">Data11!$EP$19</definedName>
    <definedName name="A125994654J">Data3!$GB$1:$GB$10,Data3!$GB$11:$GB$19</definedName>
    <definedName name="A125994654J_Data">Data3!$GB$11:$GB$19</definedName>
    <definedName name="A125994654J_Latest">Data3!$GB$19</definedName>
    <definedName name="A125994658T">Data3!$GT$1:$GT$10,Data3!$GT$11:$GT$19</definedName>
    <definedName name="A125994658T_Data">Data3!$GT$11:$GT$19</definedName>
    <definedName name="A125994658T_Latest">Data3!$GT$19</definedName>
    <definedName name="A125994666T">Data3!$IM$1:$IM$10,Data3!$IM$11:$IM$19</definedName>
    <definedName name="A125994666T_Data">Data3!$IM$11:$IM$19</definedName>
    <definedName name="A125994666T_Latest">Data3!$IM$19</definedName>
    <definedName name="A125994670J">Data4!$BT$1:$BT$10,Data4!$BT$11:$BT$19</definedName>
    <definedName name="A125994670J_Data">Data4!$BT$11:$BT$19</definedName>
    <definedName name="A125994670J_Latest">Data4!$BT$19</definedName>
    <definedName name="A125994674T">Data4!$DD$1:$DD$10,Data4!$DD$11:$DD$19</definedName>
    <definedName name="A125994674T_Data">Data4!$DD$11:$DD$19</definedName>
    <definedName name="A125994674T_Latest">Data4!$DD$19</definedName>
    <definedName name="A125994678A">Data3!$CP$1:$CP$10,Data3!$CP$11:$CP$19</definedName>
    <definedName name="A125994678A_Data">Data3!$CP$11:$CP$19</definedName>
    <definedName name="A125994678A_Latest">Data3!$CP$19</definedName>
    <definedName name="A125994682T">Data3!$FD$1:$FD$10,Data3!$FD$11:$FD$19</definedName>
    <definedName name="A125994682T_Data">Data3!$FD$11:$FD$19</definedName>
    <definedName name="A125994682T_Latest">Data3!$FD$19</definedName>
    <definedName name="A125994686A">Data4!$F$1:$F$10,Data4!$F$11:$F$19</definedName>
    <definedName name="A125994686A_Data">Data4!$F$11:$F$19</definedName>
    <definedName name="A125994686A_Latest">Data4!$F$19</definedName>
    <definedName name="A125994690T">Data4!$CF$1:$CF$10,Data4!$CF$11:$CF$19</definedName>
    <definedName name="A125994690T_Data">Data4!$CF$11:$CF$19</definedName>
    <definedName name="A125994690T_Latest">Data4!$CF$19</definedName>
    <definedName name="A125994694A">Data3!$IG$1:$IG$10,Data3!$IG$11:$IG$19</definedName>
    <definedName name="A125994694A_Data">Data3!$IG$11:$IG$19</definedName>
    <definedName name="A125994694A_Latest">Data3!$IG$19</definedName>
    <definedName name="A125994698K">Data4!$R$1:$R$10,Data4!$R$11:$R$19</definedName>
    <definedName name="A125994698K_Data">Data4!$R$11:$R$19</definedName>
    <definedName name="A125994698K_Latest">Data4!$R$19</definedName>
    <definedName name="A125994702R">Data4!$AP$1:$AP$10,Data4!$AP$11:$AP$19</definedName>
    <definedName name="A125994702R_Data">Data4!$AP$11:$AP$19</definedName>
    <definedName name="A125994702R_Latest">Data4!$AP$19</definedName>
    <definedName name="A125994706X">Data4!$CX$1:$CX$10,Data4!$CX$11:$CX$19</definedName>
    <definedName name="A125994706X_Data">Data4!$CX$11:$CX$19</definedName>
    <definedName name="A125994706X_Latest">Data4!$CX$19</definedName>
    <definedName name="A125994710R">Data3!$EL$1:$EL$10,Data3!$EL$11:$EL$19</definedName>
    <definedName name="A125994710R_Data">Data3!$EL$11:$EL$19</definedName>
    <definedName name="A125994710R_Latest">Data3!$EL$19</definedName>
    <definedName name="A125994714X">Data3!$GZ$1:$GZ$10,Data3!$GZ$11:$GZ$19</definedName>
    <definedName name="A125994714X_Data">Data3!$GZ$11:$GZ$19</definedName>
    <definedName name="A125994714X_Latest">Data3!$GZ$19</definedName>
    <definedName name="A125994718J">Data3!$IP$1:$IP$10,Data3!$IP$11:$IP$19</definedName>
    <definedName name="A125994718J_Data">Data3!$IP$11:$IP$19</definedName>
    <definedName name="A125994718J_Latest">Data3!$IP$19</definedName>
    <definedName name="A125994722X">Data4!$L$1:$L$10,Data4!$L$11:$L$19</definedName>
    <definedName name="A125994722X_Data">Data4!$L$11:$L$19</definedName>
    <definedName name="A125994722X_Latest">Data4!$L$19</definedName>
    <definedName name="A125994726J">Data4!$X$1:$X$10,Data4!$X$11:$X$19</definedName>
    <definedName name="A125994726J_Data">Data4!$X$11:$X$19</definedName>
    <definedName name="A125994726J_Latest">Data4!$X$19</definedName>
    <definedName name="A125994730X">Data4!$AJ$1:$AJ$10,Data4!$AJ$11:$AJ$19</definedName>
    <definedName name="A125994730X_Data">Data4!$AJ$11:$AJ$19</definedName>
    <definedName name="A125994730X_Latest">Data4!$AJ$19</definedName>
    <definedName name="A125994734J">Data4!$BZ$1:$BZ$10,Data4!$BZ$11:$BZ$19</definedName>
    <definedName name="A125994734J_Data">Data4!$BZ$11:$BZ$19</definedName>
    <definedName name="A125994734J_Latest">Data4!$BZ$19</definedName>
    <definedName name="A125994738T">Data4!$DP$1:$DP$10,Data4!$DP$11:$DP$19</definedName>
    <definedName name="A125994738T_Data">Data4!$DP$11:$DP$19</definedName>
    <definedName name="A125994738T_Latest">Data4!$DP$19</definedName>
    <definedName name="A125994742J">Data3!$DB$1:$DB$10,Data3!$DB$11:$DB$19</definedName>
    <definedName name="A125994742J_Data">Data3!$DB$11:$DB$19</definedName>
    <definedName name="A125994742J_Latest">Data3!$DB$19</definedName>
    <definedName name="A125994746T">Data3!$DT$1:$DT$10,Data3!$DT$11:$DT$19</definedName>
    <definedName name="A125994746T_Data">Data3!$DT$11:$DT$19</definedName>
    <definedName name="A125994746T_Latest">Data3!$DT$19</definedName>
    <definedName name="A125994750J">Data3!$DZ$1:$DZ$10,Data3!$DZ$11:$DZ$19</definedName>
    <definedName name="A125994750J_Data">Data3!$DZ$11:$DZ$19</definedName>
    <definedName name="A125994750J_Latest">Data3!$DZ$19</definedName>
    <definedName name="A125994754T">Data3!$EX$1:$EX$10,Data3!$EX$11:$EX$19</definedName>
    <definedName name="A125994754T_Data">Data3!$EX$11:$EX$19</definedName>
    <definedName name="A125994754T_Latest">Data3!$EX$19</definedName>
    <definedName name="A125994758A">Data3!$FJ$1:$FJ$10,Data3!$FJ$11:$FJ$19</definedName>
    <definedName name="A125994758A_Data">Data3!$FJ$11:$FJ$19</definedName>
    <definedName name="A125994758A_Latest">Data3!$FJ$19</definedName>
    <definedName name="A125994762T">Data3!$FP$1:$FP$10,Data3!$FP$11:$FP$19</definedName>
    <definedName name="A125994762T_Data">Data3!$FP$11:$FP$19</definedName>
    <definedName name="A125994762T_Latest">Data3!$FP$19</definedName>
    <definedName name="A125994766A">Data3!$HF$1:$HF$10,Data3!$HF$11:$HF$19</definedName>
    <definedName name="A125994766A_Data">Data3!$HF$11:$HF$19</definedName>
    <definedName name="A125994766A_Latest">Data3!$HF$19</definedName>
    <definedName name="A125994770T">Data4!$AD$1:$AD$10,Data4!$AD$11:$AD$19</definedName>
    <definedName name="A125994770T_Data">Data4!$AD$11:$AD$19</definedName>
    <definedName name="A125994770T_Latest">Data4!$AD$19</definedName>
    <definedName name="A125994774A">Data4!$BB$1:$BB$10,Data4!$BB$11:$BB$19</definedName>
    <definedName name="A125994774A_Data">Data4!$BB$11:$BB$19</definedName>
    <definedName name="A125994774A_Latest">Data4!$BB$19</definedName>
    <definedName name="A125994778K">Data4!$BH$1:$BH$10,Data4!$BH$11:$BH$19</definedName>
    <definedName name="A125994778K_Data">Data4!$BH$11:$BH$19</definedName>
    <definedName name="A125994778K_Latest">Data4!$BH$19</definedName>
    <definedName name="A125994782A">Data4!$CL$1:$CL$10,Data4!$CL$11:$CL$19</definedName>
    <definedName name="A125994782A_Data">Data4!$CL$11:$CL$19</definedName>
    <definedName name="A125994782A_Latest">Data4!$CL$19</definedName>
    <definedName name="A125994786K">Data4!$CR$1:$CR$10,Data4!$CR$11:$CR$19</definedName>
    <definedName name="A125994786K_Data">Data4!$CR$11:$CR$19</definedName>
    <definedName name="A125994786K_Latest">Data4!$CR$19</definedName>
    <definedName name="A125994790A">Data3!$EF$1:$EF$10,Data3!$EF$11:$EF$19</definedName>
    <definedName name="A125994790A_Data">Data3!$EF$11:$EF$19</definedName>
    <definedName name="A125994790A_Latest">Data3!$EF$19</definedName>
    <definedName name="A125994794K">Data3!$HU$1:$HU$10,Data3!$HU$11:$HU$19</definedName>
    <definedName name="A125994794K_Data">Data3!$HU$11:$HU$19</definedName>
    <definedName name="A125994794K_Latest">Data3!$HU$19</definedName>
    <definedName name="A125994798V">Data3!$IA$1:$IA$10,Data3!$IA$11:$IA$19</definedName>
    <definedName name="A125994798V_Data">Data3!$IA$11:$IA$19</definedName>
    <definedName name="A125994798V_Latest">Data3!$IA$19</definedName>
    <definedName name="A125994802X">Data4!$AV$1:$AV$10,Data4!$AV$11:$AV$19</definedName>
    <definedName name="A125994802X_Data">Data4!$AV$11:$AV$19</definedName>
    <definedName name="A125994802X_Latest">Data4!$AV$19</definedName>
    <definedName name="A125994806J">Data4!$DV$1:$DV$10,Data4!$DV$11:$DV$19</definedName>
    <definedName name="A125994806J_Data">Data4!$DV$11:$DV$19</definedName>
    <definedName name="A125994806J_Latest">Data4!$DV$19</definedName>
    <definedName name="A125994810X">Data3!$CV$1:$CV$10,Data3!$CV$11:$CV$19</definedName>
    <definedName name="A125994810X_Data">Data3!$CV$11:$CV$19</definedName>
    <definedName name="A125994810X_Latest">Data3!$CV$19</definedName>
    <definedName name="A125994814J">Data3!$DH$1:$DH$10,Data3!$DH$11:$DH$19</definedName>
    <definedName name="A125994814J_Data">Data3!$DH$11:$DH$19</definedName>
    <definedName name="A125994814J_Latest">Data3!$DH$19</definedName>
    <definedName name="A125994818T">Data3!$DN$1:$DN$10,Data3!$DN$11:$DN$19</definedName>
    <definedName name="A125994818T_Data">Data3!$DN$11:$DN$19</definedName>
    <definedName name="A125994818T_Latest">Data3!$DN$19</definedName>
    <definedName name="A125994822J">Data3!$ER$1:$ER$10,Data3!$ER$11:$ER$19</definedName>
    <definedName name="A125994822J_Data">Data3!$ER$11:$ER$19</definedName>
    <definedName name="A125994822J_Latest">Data3!$ER$19</definedName>
    <definedName name="A125994826T">Data3!$GH$1:$GH$10,Data3!$GH$11:$GH$19</definedName>
    <definedName name="A125994826T_Data">Data3!$GH$11:$GH$19</definedName>
    <definedName name="A125994826T_Latest">Data3!$GH$19</definedName>
    <definedName name="A125994830J">Data3!$GN$1:$GN$10,Data3!$GN$11:$GN$19</definedName>
    <definedName name="A125994830J_Data">Data3!$GN$11:$GN$19</definedName>
    <definedName name="A125994830J_Latest">Data3!$GN$19</definedName>
    <definedName name="A125994834T">Data3!$FV$1:$FV$10,Data3!$FV$11:$FV$19</definedName>
    <definedName name="A125994834T_Data">Data3!$FV$11:$FV$19</definedName>
    <definedName name="A125994834T_Latest">Data3!$FV$19</definedName>
    <definedName name="A125994838A">Data3!$HL$1:$HL$10,Data3!$HL$11:$HL$19</definedName>
    <definedName name="A125994838A_Data">Data3!$HL$11:$HL$19</definedName>
    <definedName name="A125994838A_Latest">Data3!$HL$19</definedName>
    <definedName name="A125994842T">Data4!$BN$1:$BN$10,Data4!$BN$11:$BN$19</definedName>
    <definedName name="A125994842T_Data">Data4!$BN$11:$BN$19</definedName>
    <definedName name="A125994842T_Latest">Data4!$BN$19</definedName>
    <definedName name="A125994846A">Data4!$DJ$1:$DJ$10,Data4!$DJ$11:$DJ$19</definedName>
    <definedName name="A125994846A_Data">Data4!$DJ$11:$DJ$19</definedName>
    <definedName name="A125994846A_Latest">Data4!$DJ$19</definedName>
    <definedName name="A125994850T">Data4!$EB$1:$EB$10,Data4!$EB$11:$EB$19</definedName>
    <definedName name="A125994850T_Data">Data4!$EB$11:$EB$19</definedName>
    <definedName name="A125994850T_Latest">Data4!$EB$19</definedName>
    <definedName name="A125994854A">Data7!$BN$1:$BN$10,Data7!$BN$11:$BN$19</definedName>
    <definedName name="A125994854A_Data">Data7!$BN$11:$BN$19</definedName>
    <definedName name="A125994854A_Latest">Data7!$BN$19</definedName>
    <definedName name="A125994858K">Data7!$CF$1:$CF$10,Data7!$CF$11:$CF$19</definedName>
    <definedName name="A125994858K_Data">Data7!$CF$11:$CF$19</definedName>
    <definedName name="A125994858K_Latest">Data7!$CF$19</definedName>
    <definedName name="A125994866K">Data7!$DY$1:$DY$10,Data7!$DY$11:$DY$19</definedName>
    <definedName name="A125994866K_Data">Data7!$DY$11:$DY$19</definedName>
    <definedName name="A125994866K_Latest">Data7!$DY$19</definedName>
    <definedName name="A125994870A">Data7!$GV$1:$GV$10,Data7!$GV$11:$GV$19</definedName>
    <definedName name="A125994870A_Data">Data7!$GV$11:$GV$19</definedName>
    <definedName name="A125994870A_Latest">Data7!$GV$19</definedName>
    <definedName name="A125994874K">Data7!$IF$1:$IF$10,Data7!$IF$11:$IF$19</definedName>
    <definedName name="A125994874K_Data">Data7!$IF$11:$IF$19</definedName>
    <definedName name="A125994874K_Latest">Data7!$IF$19</definedName>
    <definedName name="A125994878V">Data6!$HR$1:$HR$10,Data6!$HR$11:$HR$19</definedName>
    <definedName name="A125994878V_Data">Data6!$HR$11:$HR$19</definedName>
    <definedName name="A125994878V_Latest">Data6!$HR$19</definedName>
    <definedName name="A125994882K">Data7!$AP$1:$AP$10,Data7!$AP$11:$AP$19</definedName>
    <definedName name="A125994882K_Data">Data7!$AP$11:$AP$19</definedName>
    <definedName name="A125994882K_Latest">Data7!$AP$19</definedName>
    <definedName name="A125994886V">Data7!$EH$1:$EH$10,Data7!$EH$11:$EH$19</definedName>
    <definedName name="A125994886V_Data">Data7!$EH$11:$EH$19</definedName>
    <definedName name="A125994886V_Latest">Data7!$EH$19</definedName>
    <definedName name="A125994890K">Data7!$HH$1:$HH$10,Data7!$HH$11:$HH$19</definedName>
    <definedName name="A125994890K_Data">Data7!$HH$11:$HH$19</definedName>
    <definedName name="A125994890K_Latest">Data7!$HH$19</definedName>
    <definedName name="A125994894V">Data7!$DS$1:$DS$10,Data7!$DS$11:$DS$19</definedName>
    <definedName name="A125994894V_Data">Data7!$DS$11:$DS$19</definedName>
    <definedName name="A125994894V_Latest">Data7!$DS$19</definedName>
    <definedName name="A125994898C">Data7!$ET$1:$ET$10,Data7!$ET$11:$ET$19</definedName>
    <definedName name="A125994898C_Data">Data7!$ET$11:$ET$19</definedName>
    <definedName name="A125994898C_Latest">Data7!$ET$19</definedName>
    <definedName name="A125994902J">Data7!$FR$1:$FR$10,Data7!$FR$11:$FR$19</definedName>
    <definedName name="A125994902J_Data">Data7!$FR$11:$FR$19</definedName>
    <definedName name="A125994902J_Latest">Data7!$FR$19</definedName>
    <definedName name="A125994906T">Data7!$HZ$1:$HZ$10,Data7!$HZ$11:$HZ$19</definedName>
    <definedName name="A125994906T_Data">Data7!$HZ$11:$HZ$19</definedName>
    <definedName name="A125994906T_Latest">Data7!$HZ$19</definedName>
    <definedName name="A125994910J">Data7!$X$1:$X$10,Data7!$X$11:$X$19</definedName>
    <definedName name="A125994910J_Data">Data7!$X$11:$X$19</definedName>
    <definedName name="A125994910J_Latest">Data7!$X$19</definedName>
    <definedName name="A125994914T">Data7!$CL$1:$CL$10,Data7!$CL$11:$CL$19</definedName>
    <definedName name="A125994914T_Data">Data7!$CL$11:$CL$19</definedName>
    <definedName name="A125994914T_Latest">Data7!$CL$19</definedName>
    <definedName name="A125994918A">Data7!$EB$1:$EB$10,Data7!$EB$11:$EB$19</definedName>
    <definedName name="A125994918A_Data">Data7!$EB$11:$EB$19</definedName>
    <definedName name="A125994918A_Latest">Data7!$EB$19</definedName>
    <definedName name="A125994922T">Data7!$EN$1:$EN$10,Data7!$EN$11:$EN$19</definedName>
    <definedName name="A125994922T_Data">Data7!$EN$11:$EN$19</definedName>
    <definedName name="A125994922T_Latest">Data7!$EN$19</definedName>
    <definedName name="A125994926A">Data7!$EZ$1:$EZ$10,Data7!$EZ$11:$EZ$19</definedName>
    <definedName name="A125994926A_Data">Data7!$EZ$11:$EZ$19</definedName>
    <definedName name="A125994926A_Latest">Data7!$EZ$19</definedName>
    <definedName name="A125994930T">Data7!$FL$1:$FL$10,Data7!$FL$11:$FL$19</definedName>
    <definedName name="A125994930T_Data">Data7!$FL$11:$FL$19</definedName>
    <definedName name="A125994930T_Latest">Data7!$FL$19</definedName>
    <definedName name="A125994934A">Data7!$HB$1:$HB$10,Data7!$HB$11:$HB$19</definedName>
    <definedName name="A125994934A_Data">Data7!$HB$11:$HB$19</definedName>
    <definedName name="A125994934A_Latest">Data7!$HB$19</definedName>
    <definedName name="A125994938K">Data8!$B$1:$B$10,Data8!$B$11:$B$19</definedName>
    <definedName name="A125994938K_Data">Data8!$B$11:$B$19</definedName>
    <definedName name="A125994938K_Latest">Data8!$B$19</definedName>
    <definedName name="A125994942A">Data6!$ID$1:$ID$10,Data6!$ID$11:$ID$19</definedName>
    <definedName name="A125994942A_Data">Data6!$ID$11:$ID$19</definedName>
    <definedName name="A125994942A_Latest">Data6!$ID$19</definedName>
    <definedName name="A125994946K">Data7!$F$1:$F$10,Data7!$F$11:$F$19</definedName>
    <definedName name="A125994946K_Data">Data7!$F$11:$F$19</definedName>
    <definedName name="A125994946K_Latest">Data7!$F$19</definedName>
    <definedName name="A125994950A">Data7!$L$1:$L$10,Data7!$L$11:$L$19</definedName>
    <definedName name="A125994950A_Data">Data7!$L$11:$L$19</definedName>
    <definedName name="A125994950A_Latest">Data7!$L$19</definedName>
    <definedName name="A125994954K">Data7!$AJ$1:$AJ$10,Data7!$AJ$11:$AJ$19</definedName>
    <definedName name="A125994954K_Data">Data7!$AJ$11:$AJ$19</definedName>
    <definedName name="A125994954K_Latest">Data7!$AJ$19</definedName>
    <definedName name="A125994958V">Data7!$AV$1:$AV$10,Data7!$AV$11:$AV$19</definedName>
    <definedName name="A125994958V_Data">Data7!$AV$11:$AV$19</definedName>
    <definedName name="A125994958V_Latest">Data7!$AV$19</definedName>
    <definedName name="A125994962K">Data7!$BB$1:$BB$10,Data7!$BB$11:$BB$19</definedName>
    <definedName name="A125994962K_Data">Data7!$BB$11:$BB$19</definedName>
    <definedName name="A125994962K_Latest">Data7!$BB$19</definedName>
    <definedName name="A125994966V">Data7!$CR$1:$CR$10,Data7!$CR$11:$CR$19</definedName>
    <definedName name="A125994966V_Data">Data7!$CR$11:$CR$19</definedName>
    <definedName name="A125994966V_Latest">Data7!$CR$19</definedName>
    <definedName name="A125994970K">Data7!$FF$1:$FF$10,Data7!$FF$11:$FF$19</definedName>
    <definedName name="A125994970K_Data">Data7!$FF$11:$FF$19</definedName>
    <definedName name="A125994970K_Latest">Data7!$FF$19</definedName>
    <definedName name="A125994974V">Data7!$GD$1:$GD$10,Data7!$GD$11:$GD$19</definedName>
    <definedName name="A125994974V_Data">Data7!$GD$11:$GD$19</definedName>
    <definedName name="A125994974V_Latest">Data7!$GD$19</definedName>
    <definedName name="A125994978C">Data7!$GJ$1:$GJ$10,Data7!$GJ$11:$GJ$19</definedName>
    <definedName name="A125994978C_Data">Data7!$GJ$11:$GJ$19</definedName>
    <definedName name="A125994978C_Latest">Data7!$GJ$19</definedName>
    <definedName name="A125994982V">Data7!$HN$1:$HN$10,Data7!$HN$11:$HN$19</definedName>
    <definedName name="A125994982V_Data">Data7!$HN$11:$HN$19</definedName>
    <definedName name="A125994982V_Latest">Data7!$HN$19</definedName>
    <definedName name="A125994986C">Data7!$HT$1:$HT$10,Data7!$HT$11:$HT$19</definedName>
    <definedName name="A125994986C_Data">Data7!$HT$11:$HT$19</definedName>
    <definedName name="A125994986C_Latest">Data7!$HT$19</definedName>
    <definedName name="A125994990V">Data7!$R$1:$R$10,Data7!$R$11:$R$19</definedName>
    <definedName name="A125994990V_Data">Data7!$R$11:$R$19</definedName>
    <definedName name="A125994990V_Latest">Data7!$R$19</definedName>
    <definedName name="A125994994C">Data7!$DG$1:$DG$10,Data7!$DG$11:$DG$19</definedName>
    <definedName name="A125994994C_Data">Data7!$DG$11:$DG$19</definedName>
    <definedName name="A125994994C_Latest">Data7!$DG$19</definedName>
    <definedName name="A125994998L">Data7!$DM$1:$DM$10,Data7!$DM$11:$DM$19</definedName>
    <definedName name="A125994998L_Data">Data7!$DM$11:$DM$19</definedName>
    <definedName name="A125994998L_Latest">Data7!$DM$19</definedName>
    <definedName name="A125995002V">Data7!$FX$1:$FX$10,Data7!$FX$11:$FX$19</definedName>
    <definedName name="A125995002V_Data">Data7!$FX$11:$FX$19</definedName>
    <definedName name="A125995002V_Latest">Data7!$FX$19</definedName>
    <definedName name="A125995006C">Data8!$H$1:$H$10,Data8!$H$11:$H$19</definedName>
    <definedName name="A125995006C_Data">Data8!$H$11:$H$19</definedName>
    <definedName name="A125995006C_Latest">Data8!$H$19</definedName>
    <definedName name="A125995010V">Data6!$HX$1:$HX$10,Data6!$HX$11:$HX$19</definedName>
    <definedName name="A125995010V_Data">Data6!$HX$11:$HX$19</definedName>
    <definedName name="A125995010V_Latest">Data6!$HX$19</definedName>
    <definedName name="A125995014C">Data6!$IJ$1:$IJ$10,Data6!$IJ$11:$IJ$19</definedName>
    <definedName name="A125995014C_Data">Data6!$IJ$11:$IJ$19</definedName>
    <definedName name="A125995014C_Latest">Data6!$IJ$19</definedName>
    <definedName name="A125995018L">Data6!$IP$1:$IP$10,Data6!$IP$11:$IP$19</definedName>
    <definedName name="A125995018L_Data">Data6!$IP$11:$IP$19</definedName>
    <definedName name="A125995018L_Latest">Data6!$IP$19</definedName>
    <definedName name="A125995022C">Data7!$AD$1:$AD$10,Data7!$AD$11:$AD$19</definedName>
    <definedName name="A125995022C_Data">Data7!$AD$11:$AD$19</definedName>
    <definedName name="A125995022C_Latest">Data7!$AD$19</definedName>
    <definedName name="A125995026L">Data7!$BT$1:$BT$10,Data7!$BT$11:$BT$19</definedName>
    <definedName name="A125995026L_Data">Data7!$BT$11:$BT$19</definedName>
    <definedName name="A125995026L_Latest">Data7!$BT$19</definedName>
    <definedName name="A125995030C">Data7!$BZ$1:$BZ$10,Data7!$BZ$11:$BZ$19</definedName>
    <definedName name="A125995030C_Data">Data7!$BZ$11:$BZ$19</definedName>
    <definedName name="A125995030C_Latest">Data7!$BZ$19</definedName>
    <definedName name="A125995034L">Data7!$BH$1:$BH$10,Data7!$BH$11:$BH$19</definedName>
    <definedName name="A125995034L_Data">Data7!$BH$11:$BH$19</definedName>
    <definedName name="A125995034L_Latest">Data7!$BH$19</definedName>
    <definedName name="A125995038W">Data7!$CX$1:$CX$10,Data7!$CX$11:$CX$19</definedName>
    <definedName name="A125995038W_Data">Data7!$CX$11:$CX$19</definedName>
    <definedName name="A125995038W_Latest">Data7!$CX$19</definedName>
    <definedName name="A125995042L">Data7!$GP$1:$GP$10,Data7!$GP$11:$GP$19</definedName>
    <definedName name="A125995042L_Data">Data7!$GP$11:$GP$19</definedName>
    <definedName name="A125995042L_Latest">Data7!$GP$19</definedName>
    <definedName name="A125995046W">Data7!$IL$1:$IL$10,Data7!$IL$11:$IL$19</definedName>
    <definedName name="A125995046W_Data">Data7!$IL$11:$IL$19</definedName>
    <definedName name="A125995046W_Latest">Data7!$IL$19</definedName>
    <definedName name="A125995050L">Data8!$N$1:$N$10,Data8!$N$11:$N$19</definedName>
    <definedName name="A125995050L_Data">Data8!$N$11:$N$19</definedName>
    <definedName name="A125995050L_Latest">Data8!$N$19</definedName>
    <definedName name="A125995054W">Data8!$DF$1:$DF$10,Data8!$DF$11:$DF$19</definedName>
    <definedName name="A125995054W_Data">Data8!$DF$11:$DF$19</definedName>
    <definedName name="A125995054W_Latest">Data8!$DF$19</definedName>
    <definedName name="A125995058F">Data8!$DX$1:$DX$10,Data8!$DX$11:$DX$19</definedName>
    <definedName name="A125995058F_Data">Data8!$DX$11:$DX$19</definedName>
    <definedName name="A125995058F_Latest">Data8!$DX$19</definedName>
    <definedName name="A125995066F">Data8!$FQ$1:$FQ$10,Data8!$FQ$11:$FQ$19</definedName>
    <definedName name="A125995066F_Data">Data8!$FQ$11:$FQ$19</definedName>
    <definedName name="A125995066F_Latest">Data8!$FQ$19</definedName>
    <definedName name="A125995070W">Data8!$IN$1:$IN$10,Data8!$IN$11:$IN$19</definedName>
    <definedName name="A125995070W_Data">Data8!$IN$11:$IN$19</definedName>
    <definedName name="A125995070W_Latest">Data8!$IN$19</definedName>
    <definedName name="A125995074F">Data9!$AH$1:$AH$10,Data9!$AH$11:$AH$19</definedName>
    <definedName name="A125995074F_Data">Data9!$AH$11:$AH$19</definedName>
    <definedName name="A125995074F_Latest">Data9!$AH$19</definedName>
    <definedName name="A125995078R">Data8!$T$1:$T$10,Data8!$T$11:$T$19</definedName>
    <definedName name="A125995078R_Data">Data8!$T$11:$T$19</definedName>
    <definedName name="A125995078R_Latest">Data8!$T$19</definedName>
    <definedName name="A125995082F">Data8!$CH$1:$CH$10,Data8!$CH$11:$CH$19</definedName>
    <definedName name="A125995082F_Data">Data8!$CH$11:$CH$19</definedName>
    <definedName name="A125995082F_Latest">Data8!$CH$19</definedName>
    <definedName name="A125995086R">Data8!$FZ$1:$FZ$10,Data8!$FZ$11:$FZ$19</definedName>
    <definedName name="A125995086R_Data">Data8!$FZ$11:$FZ$19</definedName>
    <definedName name="A125995086R_Latest">Data8!$FZ$19</definedName>
    <definedName name="A125995090F">Data9!$J$1:$J$10,Data9!$J$11:$J$19</definedName>
    <definedName name="A125995090F_Data">Data9!$J$11:$J$19</definedName>
    <definedName name="A125995090F_Latest">Data9!$J$19</definedName>
    <definedName name="A125995094R">Data8!$FK$1:$FK$10,Data8!$FK$11:$FK$19</definedName>
    <definedName name="A125995094R_Data">Data8!$FK$11:$FK$19</definedName>
    <definedName name="A125995094R_Latest">Data8!$FK$19</definedName>
    <definedName name="A125995098X">Data8!$GL$1:$GL$10,Data8!$GL$11:$GL$19</definedName>
    <definedName name="A125995098X_Data">Data8!$GL$11:$GL$19</definedName>
    <definedName name="A125995098X_Latest">Data8!$GL$19</definedName>
    <definedName name="A125995102C">Data8!$HJ$1:$HJ$10,Data8!$HJ$11:$HJ$19</definedName>
    <definedName name="A125995102C_Data">Data8!$HJ$11:$HJ$19</definedName>
    <definedName name="A125995102C_Latest">Data8!$HJ$19</definedName>
    <definedName name="A125995106L">Data9!$AB$1:$AB$10,Data9!$AB$11:$AB$19</definedName>
    <definedName name="A125995106L_Data">Data9!$AB$11:$AB$19</definedName>
    <definedName name="A125995106L_Latest">Data9!$AB$19</definedName>
    <definedName name="A125995110C">Data8!$BP$1:$BP$10,Data8!$BP$11:$BP$19</definedName>
    <definedName name="A125995110C_Data">Data8!$BP$11:$BP$19</definedName>
    <definedName name="A125995110C_Latest">Data8!$BP$19</definedName>
    <definedName name="A125995114L">Data8!$ED$1:$ED$10,Data8!$ED$11:$ED$19</definedName>
    <definedName name="A125995114L_Data">Data8!$ED$11:$ED$19</definedName>
    <definedName name="A125995114L_Latest">Data8!$ED$19</definedName>
    <definedName name="A125995118W">Data8!$FT$1:$FT$10,Data8!$FT$11:$FT$19</definedName>
    <definedName name="A125995118W_Data">Data8!$FT$11:$FT$19</definedName>
    <definedName name="A125995118W_Latest">Data8!$FT$19</definedName>
    <definedName name="A125995122L">Data8!$GF$1:$GF$10,Data8!$GF$11:$GF$19</definedName>
    <definedName name="A125995122L_Data">Data8!$GF$11:$GF$19</definedName>
    <definedName name="A125995122L_Latest">Data8!$GF$19</definedName>
    <definedName name="A125995126W">Data8!$GR$1:$GR$10,Data8!$GR$11:$GR$19</definedName>
    <definedName name="A125995126W_Data">Data8!$GR$11:$GR$19</definedName>
    <definedName name="A125995126W_Latest">Data8!$GR$19</definedName>
    <definedName name="A125995130L">Data8!$HD$1:$HD$10,Data8!$HD$11:$HD$19</definedName>
    <definedName name="A125995130L_Data">Data8!$HD$11:$HD$19</definedName>
    <definedName name="A125995130L_Latest">Data8!$HD$19</definedName>
    <definedName name="A125995134W">Data9!$D$1:$D$10,Data9!$D$11:$D$19</definedName>
    <definedName name="A125995134W_Data">Data9!$D$11:$D$19</definedName>
    <definedName name="A125995134W_Latest">Data9!$D$19</definedName>
    <definedName name="A125995138F">Data9!$AT$1:$AT$10,Data9!$AT$11:$AT$19</definedName>
    <definedName name="A125995138F_Data">Data9!$AT$11:$AT$19</definedName>
    <definedName name="A125995138F_Latest">Data9!$AT$19</definedName>
    <definedName name="A125995142W">Data8!$AF$1:$AF$10,Data8!$AF$11:$AF$19</definedName>
    <definedName name="A125995142W_Data">Data8!$AF$11:$AF$19</definedName>
    <definedName name="A125995142W_Latest">Data8!$AF$19</definedName>
    <definedName name="A125995146F">Data8!$AX$1:$AX$10,Data8!$AX$11:$AX$19</definedName>
    <definedName name="A125995146F_Data">Data8!$AX$11:$AX$19</definedName>
    <definedName name="A125995146F_Latest">Data8!$AX$19</definedName>
    <definedName name="A125995150W">Data8!$BD$1:$BD$10,Data8!$BD$11:$BD$19</definedName>
    <definedName name="A125995150W_Data">Data8!$BD$11:$BD$19</definedName>
    <definedName name="A125995150W_Latest">Data8!$BD$19</definedName>
    <definedName name="A125995154F">Data8!$CB$1:$CB$10,Data8!$CB$11:$CB$19</definedName>
    <definedName name="A125995154F_Data">Data8!$CB$11:$CB$19</definedName>
    <definedName name="A125995154F_Latest">Data8!$CB$19</definedName>
    <definedName name="A125995158R">Data8!$CN$1:$CN$10,Data8!$CN$11:$CN$19</definedName>
    <definedName name="A125995158R_Data">Data8!$CN$11:$CN$19</definedName>
    <definedName name="A125995158R_Latest">Data8!$CN$19</definedName>
    <definedName name="A125995162F">Data8!$CT$1:$CT$10,Data8!$CT$11:$CT$19</definedName>
    <definedName name="A125995162F_Data">Data8!$CT$11:$CT$19</definedName>
    <definedName name="A125995162F_Latest">Data8!$CT$19</definedName>
    <definedName name="A125995166R">Data8!$EJ$1:$EJ$10,Data8!$EJ$11:$EJ$19</definedName>
    <definedName name="A125995166R_Data">Data8!$EJ$11:$EJ$19</definedName>
    <definedName name="A125995166R_Latest">Data8!$EJ$19</definedName>
    <definedName name="A125995170F">Data8!$GX$1:$GX$10,Data8!$GX$11:$GX$19</definedName>
    <definedName name="A125995170F_Data">Data8!$GX$11:$GX$19</definedName>
    <definedName name="A125995170F_Latest">Data8!$GX$19</definedName>
    <definedName name="A125995174R">Data8!$HV$1:$HV$10,Data8!$HV$11:$HV$19</definedName>
    <definedName name="A125995174R_Data">Data8!$HV$11:$HV$19</definedName>
    <definedName name="A125995174R_Latest">Data8!$HV$19</definedName>
    <definedName name="A125995178X">Data8!$IB$1:$IB$10,Data8!$IB$11:$IB$19</definedName>
    <definedName name="A125995178X_Data">Data8!$IB$11:$IB$19</definedName>
    <definedName name="A125995178X_Latest">Data8!$IB$19</definedName>
    <definedName name="A125995182R">Data9!$P$1:$P$10,Data9!$P$11:$P$19</definedName>
    <definedName name="A125995182R_Data">Data9!$P$11:$P$19</definedName>
    <definedName name="A125995182R_Latest">Data9!$P$19</definedName>
    <definedName name="A125995186X">Data9!$V$1:$V$10,Data9!$V$11:$V$19</definedName>
    <definedName name="A125995186X_Data">Data9!$V$11:$V$19</definedName>
    <definedName name="A125995186X_Latest">Data9!$V$19</definedName>
    <definedName name="A125995190R">Data8!$BJ$1:$BJ$10,Data8!$BJ$11:$BJ$19</definedName>
    <definedName name="A125995190R_Data">Data8!$BJ$11:$BJ$19</definedName>
    <definedName name="A125995190R_Latest">Data8!$BJ$19</definedName>
    <definedName name="A125995194X">Data8!$EY$1:$EY$10,Data8!$EY$11:$EY$19</definedName>
    <definedName name="A125995194X_Data">Data8!$EY$11:$EY$19</definedName>
    <definedName name="A125995194X_Latest">Data8!$EY$19</definedName>
    <definedName name="A125995198J">Data8!$FE$1:$FE$10,Data8!$FE$11:$FE$19</definedName>
    <definedName name="A125995198J_Data">Data8!$FE$11:$FE$19</definedName>
    <definedName name="A125995198J_Latest">Data8!$FE$19</definedName>
    <definedName name="A125995202L">Data8!$HP$1:$HP$10,Data8!$HP$11:$HP$19</definedName>
    <definedName name="A125995202L_Data">Data8!$HP$11:$HP$19</definedName>
    <definedName name="A125995202L_Latest">Data8!$HP$19</definedName>
    <definedName name="A125995206W">Data9!$AZ$1:$AZ$10,Data9!$AZ$11:$AZ$19</definedName>
    <definedName name="A125995206W_Data">Data9!$AZ$11:$AZ$19</definedName>
    <definedName name="A125995206W_Latest">Data9!$AZ$19</definedName>
    <definedName name="A125995210L">Data8!$Z$1:$Z$10,Data8!$Z$11:$Z$19</definedName>
    <definedName name="A125995210L_Data">Data8!$Z$11:$Z$19</definedName>
    <definedName name="A125995210L_Latest">Data8!$Z$19</definedName>
    <definedName name="A125995214W">Data8!$AL$1:$AL$10,Data8!$AL$11:$AL$19</definedName>
    <definedName name="A125995214W_Data">Data8!$AL$11:$AL$19</definedName>
    <definedName name="A125995214W_Latest">Data8!$AL$19</definedName>
    <definedName name="A125995218F">Data8!$AR$1:$AR$10,Data8!$AR$11:$AR$19</definedName>
    <definedName name="A125995218F_Data">Data8!$AR$11:$AR$19</definedName>
    <definedName name="A125995218F_Latest">Data8!$AR$19</definedName>
    <definedName name="A125995222W">Data8!$BV$1:$BV$10,Data8!$BV$11:$BV$19</definedName>
    <definedName name="A125995222W_Data">Data8!$BV$11:$BV$19</definedName>
    <definedName name="A125995222W_Latest">Data8!$BV$19</definedName>
    <definedName name="A125995226F">Data8!$DL$1:$DL$10,Data8!$DL$11:$DL$19</definedName>
    <definedName name="A125995226F_Data">Data8!$DL$11:$DL$19</definedName>
    <definedName name="A125995226F_Latest">Data8!$DL$19</definedName>
    <definedName name="A125995230W">Data8!$DR$1:$DR$10,Data8!$DR$11:$DR$19</definedName>
    <definedName name="A125995230W_Data">Data8!$DR$11:$DR$19</definedName>
    <definedName name="A125995230W_Latest">Data8!$DR$19</definedName>
    <definedName name="A125995234F">Data8!$CZ$1:$CZ$10,Data8!$CZ$11:$CZ$19</definedName>
    <definedName name="A125995234F_Data">Data8!$CZ$11:$CZ$19</definedName>
    <definedName name="A125995234F_Latest">Data8!$CZ$19</definedName>
    <definedName name="A125995238R">Data8!$EP$1:$EP$10,Data8!$EP$11:$EP$19</definedName>
    <definedName name="A125995238R_Data">Data8!$EP$11:$EP$19</definedName>
    <definedName name="A125995238R_Latest">Data8!$EP$19</definedName>
    <definedName name="A125995242F">Data8!$IH$1:$IH$10,Data8!$IH$11:$IH$19</definedName>
    <definedName name="A125995242F_Data">Data8!$IH$11:$IH$19</definedName>
    <definedName name="A125995242F_Latest">Data8!$IH$19</definedName>
    <definedName name="A125995246R">Data9!$AN$1:$AN$10,Data9!$AN$11:$AN$19</definedName>
    <definedName name="A125995246R_Data">Data9!$AN$11:$AN$19</definedName>
    <definedName name="A125995246R_Latest">Data9!$AN$19</definedName>
    <definedName name="A125995250F">Data9!$BF$1:$BF$10,Data9!$BF$11:$BF$19</definedName>
    <definedName name="A125995250F_Data">Data9!$BF$11:$BF$19</definedName>
    <definedName name="A125995250F_Latest">Data9!$BF$19</definedName>
    <definedName name="A125995254R">Data9!$EX$1:$EX$10,Data9!$EX$11:$EX$19</definedName>
    <definedName name="A125995254R_Data">Data9!$EX$11:$EX$19</definedName>
    <definedName name="A125995254R_Latest">Data9!$EX$19</definedName>
    <definedName name="A125995258X">Data9!$FP$1:$FP$10,Data9!$FP$11:$FP$19</definedName>
    <definedName name="A125995258X_Data">Data9!$FP$11:$FP$19</definedName>
    <definedName name="A125995258X_Latest">Data9!$FP$19</definedName>
    <definedName name="A125995266X">Data9!$HI$1:$HI$10,Data9!$HI$11:$HI$19</definedName>
    <definedName name="A125995266X_Data">Data9!$HI$11:$HI$19</definedName>
    <definedName name="A125995266X_Latest">Data9!$HI$19</definedName>
    <definedName name="A125995270R">Data10!$AP$1:$AP$10,Data10!$AP$11:$AP$19</definedName>
    <definedName name="A125995270R_Data">Data10!$AP$11:$AP$19</definedName>
    <definedName name="A125995270R_Latest">Data10!$AP$19</definedName>
    <definedName name="A125995274X">Data10!$BZ$1:$BZ$10,Data10!$BZ$11:$BZ$19</definedName>
    <definedName name="A125995274X_Data">Data10!$BZ$11:$BZ$19</definedName>
    <definedName name="A125995274X_Latest">Data10!$BZ$19</definedName>
    <definedName name="A125995278J">Data9!$BL$1:$BL$10,Data9!$BL$11:$BL$19</definedName>
    <definedName name="A125995278J_Data">Data9!$BL$11:$BL$19</definedName>
    <definedName name="A125995278J_Latest">Data9!$BL$19</definedName>
    <definedName name="A125995282X">Data9!$DZ$1:$DZ$10,Data9!$DZ$11:$DZ$19</definedName>
    <definedName name="A125995282X_Data">Data9!$DZ$11:$DZ$19</definedName>
    <definedName name="A125995282X_Latest">Data9!$DZ$19</definedName>
    <definedName name="A125995286J">Data9!$HR$1:$HR$10,Data9!$HR$11:$HR$19</definedName>
    <definedName name="A125995286J_Data">Data9!$HR$11:$HR$19</definedName>
    <definedName name="A125995286J_Latest">Data9!$HR$19</definedName>
    <definedName name="A125995290X">Data10!$BB$1:$BB$10,Data10!$BB$11:$BB$19</definedName>
    <definedName name="A125995290X_Data">Data10!$BB$11:$BB$19</definedName>
    <definedName name="A125995290X_Latest">Data10!$BB$19</definedName>
    <definedName name="A125995294J">Data9!$HC$1:$HC$10,Data9!$HC$11:$HC$19</definedName>
    <definedName name="A125995294J_Data">Data9!$HC$11:$HC$19</definedName>
    <definedName name="A125995294J_Latest">Data9!$HC$19</definedName>
    <definedName name="A125995298T">Data9!$ID$1:$ID$10,Data9!$ID$11:$ID$19</definedName>
    <definedName name="A125995298T_Data">Data9!$ID$11:$ID$19</definedName>
    <definedName name="A125995298T_Latest">Data9!$ID$19</definedName>
    <definedName name="A125995302W">Data10!$L$1:$L$10,Data10!$L$11:$L$19</definedName>
    <definedName name="A125995302W_Data">Data10!$L$11:$L$19</definedName>
    <definedName name="A125995302W_Latest">Data10!$L$19</definedName>
    <definedName name="A125995306F">Data10!$BT$1:$BT$10,Data10!$BT$11:$BT$19</definedName>
    <definedName name="A125995306F_Data">Data10!$BT$11:$BT$19</definedName>
    <definedName name="A125995306F_Latest">Data10!$BT$19</definedName>
    <definedName name="A125995310W">Data9!$DH$1:$DH$10,Data9!$DH$11:$DH$19</definedName>
    <definedName name="A125995310W_Data">Data9!$DH$11:$DH$19</definedName>
    <definedName name="A125995310W_Latest">Data9!$DH$19</definedName>
    <definedName name="A125995314F">Data9!$FV$1:$FV$10,Data9!$FV$11:$FV$19</definedName>
    <definedName name="A125995314F_Data">Data9!$FV$11:$FV$19</definedName>
    <definedName name="A125995314F_Latest">Data9!$FV$19</definedName>
    <definedName name="A125995318R">Data9!$HL$1:$HL$10,Data9!$HL$11:$HL$19</definedName>
    <definedName name="A125995318R_Data">Data9!$HL$11:$HL$19</definedName>
    <definedName name="A125995318R_Latest">Data9!$HL$19</definedName>
    <definedName name="A125995322F">Data9!$HX$1:$HX$10,Data9!$HX$11:$HX$19</definedName>
    <definedName name="A125995322F_Data">Data9!$HX$11:$HX$19</definedName>
    <definedName name="A125995322F_Latest">Data9!$HX$19</definedName>
    <definedName name="A125995326R">Data9!$IJ$1:$IJ$10,Data9!$IJ$11:$IJ$19</definedName>
    <definedName name="A125995326R_Data">Data9!$IJ$11:$IJ$19</definedName>
    <definedName name="A125995326R_Latest">Data9!$IJ$19</definedName>
    <definedName name="A125995330F">Data10!$F$1:$F$10,Data10!$F$11:$F$19</definedName>
    <definedName name="A125995330F_Data">Data10!$F$11:$F$19</definedName>
    <definedName name="A125995330F_Latest">Data10!$F$19</definedName>
    <definedName name="A125995334R">Data10!$AV$1:$AV$10,Data10!$AV$11:$AV$19</definedName>
    <definedName name="A125995334R_Data">Data10!$AV$11:$AV$19</definedName>
    <definedName name="A125995334R_Latest">Data10!$AV$19</definedName>
    <definedName name="A125995338X">Data10!$CL$1:$CL$10,Data10!$CL$11:$CL$19</definedName>
    <definedName name="A125995338X_Data">Data10!$CL$11:$CL$19</definedName>
    <definedName name="A125995338X_Latest">Data10!$CL$19</definedName>
    <definedName name="A125995342R">Data9!$BX$1:$BX$10,Data9!$BX$11:$BX$19</definedName>
    <definedName name="A125995342R_Data">Data9!$BX$11:$BX$19</definedName>
    <definedName name="A125995342R_Latest">Data9!$BX$19</definedName>
    <definedName name="A125995346X">Data9!$CP$1:$CP$10,Data9!$CP$11:$CP$19</definedName>
    <definedName name="A125995346X_Data">Data9!$CP$11:$CP$19</definedName>
    <definedName name="A125995346X_Latest">Data9!$CP$19</definedName>
    <definedName name="A125995350R">Data9!$CV$1:$CV$10,Data9!$CV$11:$CV$19</definedName>
    <definedName name="A125995350R_Data">Data9!$CV$11:$CV$19</definedName>
    <definedName name="A125995350R_Latest">Data9!$CV$19</definedName>
    <definedName name="A125995354X">Data9!$DT$1:$DT$10,Data9!$DT$11:$DT$19</definedName>
    <definedName name="A125995354X_Data">Data9!$DT$11:$DT$19</definedName>
    <definedName name="A125995354X_Latest">Data9!$DT$19</definedName>
    <definedName name="A125995358J">Data9!$EF$1:$EF$10,Data9!$EF$11:$EF$19</definedName>
    <definedName name="A125995358J_Data">Data9!$EF$11:$EF$19</definedName>
    <definedName name="A125995358J_Latest">Data9!$EF$19</definedName>
    <definedName name="A125995362X">Data9!$EL$1:$EL$10,Data9!$EL$11:$EL$19</definedName>
    <definedName name="A125995362X_Data">Data9!$EL$11:$EL$19</definedName>
    <definedName name="A125995362X_Latest">Data9!$EL$19</definedName>
    <definedName name="A125995366J">Data9!$GB$1:$GB$10,Data9!$GB$11:$GB$19</definedName>
    <definedName name="A125995366J_Data">Data9!$GB$11:$GB$19</definedName>
    <definedName name="A125995366J_Latest">Data9!$GB$19</definedName>
    <definedName name="A125995370X">Data9!$IP$1:$IP$10,Data9!$IP$11:$IP$19</definedName>
    <definedName name="A125995370X_Data">Data9!$IP$11:$IP$19</definedName>
    <definedName name="A125995370X_Latest">Data9!$IP$19</definedName>
    <definedName name="A125995374J">Data10!$X$1:$X$10,Data10!$X$11:$X$19</definedName>
    <definedName name="A125995374J_Data">Data10!$X$11:$X$19</definedName>
    <definedName name="A125995374J_Latest">Data10!$X$19</definedName>
    <definedName name="A125995378T">Data10!$AD$1:$AD$10,Data10!$AD$11:$AD$19</definedName>
    <definedName name="A125995378T_Data">Data10!$AD$11:$AD$19</definedName>
    <definedName name="A125995378T_Latest">Data10!$AD$19</definedName>
    <definedName name="A125995382J">Data10!$BH$1:$BH$10,Data10!$BH$11:$BH$19</definedName>
    <definedName name="A125995382J_Data">Data10!$BH$11:$BH$19</definedName>
    <definedName name="A125995382J_Latest">Data10!$BH$19</definedName>
    <definedName name="A125995386T">Data10!$BN$1:$BN$10,Data10!$BN$11:$BN$19</definedName>
    <definedName name="A125995386T_Data">Data10!$BN$11:$BN$19</definedName>
    <definedName name="A125995386T_Latest">Data10!$BN$19</definedName>
    <definedName name="A125995390J">Data9!$DB$1:$DB$10,Data9!$DB$11:$DB$19</definedName>
    <definedName name="A125995390J_Data">Data9!$DB$11:$DB$19</definedName>
    <definedName name="A125995390J_Latest">Data9!$DB$19</definedName>
    <definedName name="A125995394T">Data9!$GQ$1:$GQ$10,Data9!$GQ$11:$GQ$19</definedName>
    <definedName name="A125995394T_Data">Data9!$GQ$11:$GQ$19</definedName>
    <definedName name="A125995394T_Latest">Data9!$GQ$19</definedName>
    <definedName name="A125995398A">Data9!$GW$1:$GW$10,Data9!$GW$11:$GW$19</definedName>
    <definedName name="A125995398A_Data">Data9!$GW$11:$GW$19</definedName>
    <definedName name="A125995398A_Latest">Data9!$GW$19</definedName>
    <definedName name="A125995402F">Data10!$R$1:$R$10,Data10!$R$11:$R$19</definedName>
    <definedName name="A125995402F_Data">Data10!$R$11:$R$19</definedName>
    <definedName name="A125995402F_Latest">Data10!$R$19</definedName>
    <definedName name="A125995406R">Data10!$CR$1:$CR$10,Data10!$CR$11:$CR$19</definedName>
    <definedName name="A125995406R_Data">Data10!$CR$11:$CR$19</definedName>
    <definedName name="A125995406R_Latest">Data10!$CR$19</definedName>
    <definedName name="A125995410F">Data9!$BR$1:$BR$10,Data9!$BR$11:$BR$19</definedName>
    <definedName name="A125995410F_Data">Data9!$BR$11:$BR$19</definedName>
    <definedName name="A125995410F_Latest">Data9!$BR$19</definedName>
    <definedName name="A125995414R">Data9!$CD$1:$CD$10,Data9!$CD$11:$CD$19</definedName>
    <definedName name="A125995414R_Data">Data9!$CD$11:$CD$19</definedName>
    <definedName name="A125995414R_Latest">Data9!$CD$19</definedName>
    <definedName name="A125995418X">Data9!$CJ$1:$CJ$10,Data9!$CJ$11:$CJ$19</definedName>
    <definedName name="A125995418X_Data">Data9!$CJ$11:$CJ$19</definedName>
    <definedName name="A125995418X_Latest">Data9!$CJ$19</definedName>
    <definedName name="A125995422R">Data9!$DN$1:$DN$10,Data9!$DN$11:$DN$19</definedName>
    <definedName name="A125995422R_Data">Data9!$DN$11:$DN$19</definedName>
    <definedName name="A125995422R_Latest">Data9!$DN$19</definedName>
    <definedName name="A125995426X">Data9!$FD$1:$FD$10,Data9!$FD$11:$FD$19</definedName>
    <definedName name="A125995426X_Data">Data9!$FD$11:$FD$19</definedName>
    <definedName name="A125995426X_Latest">Data9!$FD$19</definedName>
    <definedName name="A125995430R">Data9!$FJ$1:$FJ$10,Data9!$FJ$11:$FJ$19</definedName>
    <definedName name="A125995430R_Data">Data9!$FJ$11:$FJ$19</definedName>
    <definedName name="A125995430R_Latest">Data9!$FJ$19</definedName>
    <definedName name="A125995434X">Data9!$ER$1:$ER$10,Data9!$ER$11:$ER$19</definedName>
    <definedName name="A125995434X_Data">Data9!$ER$11:$ER$19</definedName>
    <definedName name="A125995434X_Latest">Data9!$ER$19</definedName>
    <definedName name="A125995438J">Data9!$GH$1:$GH$10,Data9!$GH$11:$GH$19</definedName>
    <definedName name="A125995438J_Data">Data9!$GH$11:$GH$19</definedName>
    <definedName name="A125995438J_Latest">Data9!$GH$19</definedName>
    <definedName name="A125995442X">Data10!$AJ$1:$AJ$10,Data10!$AJ$11:$AJ$19</definedName>
    <definedName name="A125995442X_Data">Data10!$AJ$11:$AJ$19</definedName>
    <definedName name="A125995442X_Latest">Data10!$AJ$19</definedName>
    <definedName name="A125995446J">Data10!$CF$1:$CF$10,Data10!$CF$11:$CF$19</definedName>
    <definedName name="A125995446J_Data">Data10!$CF$11:$CF$19</definedName>
    <definedName name="A125995446J_Latest">Data10!$CF$19</definedName>
    <definedName name="A125995450X">Data10!$CX$1:$CX$10,Data10!$CX$11:$CX$19</definedName>
    <definedName name="A125995450X_Data">Data10!$CX$11:$CX$19</definedName>
    <definedName name="A125995450X_Latest">Data10!$CX$19</definedName>
    <definedName name="A125995454J">Data2!$EJ$1:$EJ$10,Data2!$EJ$11:$EJ$19</definedName>
    <definedName name="A125995454J_Data">Data2!$EJ$11:$EJ$19</definedName>
    <definedName name="A125995454J_Latest">Data2!$EJ$19</definedName>
    <definedName name="A125995458T">Data2!$FB$1:$FB$10,Data2!$FB$11:$FB$19</definedName>
    <definedName name="A125995458T_Data">Data2!$FB$11:$FB$19</definedName>
    <definedName name="A125995458T_Latest">Data2!$FB$19</definedName>
    <definedName name="A125995466T">Data2!$GU$1:$GU$10,Data2!$GU$11:$GU$19</definedName>
    <definedName name="A125995466T_Data">Data2!$GU$11:$GU$19</definedName>
    <definedName name="A125995466T_Latest">Data2!$GU$19</definedName>
    <definedName name="A125995470J">Data3!$AB$1:$AB$10,Data3!$AB$11:$AB$19</definedName>
    <definedName name="A125995470J_Data">Data3!$AB$11:$AB$19</definedName>
    <definedName name="A125995470J_Latest">Data3!$AB$19</definedName>
    <definedName name="A125995474T">Data3!$BL$1:$BL$10,Data3!$BL$11:$BL$19</definedName>
    <definedName name="A125995474T_Data">Data3!$BL$11:$BL$19</definedName>
    <definedName name="A125995474T_Latest">Data3!$BL$19</definedName>
    <definedName name="A125995478A">Data2!$AX$1:$AX$10,Data2!$AX$11:$AX$19</definedName>
    <definedName name="A125995478A_Data">Data2!$AX$11:$AX$19</definedName>
    <definedName name="A125995478A_Latest">Data2!$AX$19</definedName>
    <definedName name="A125995482T">Data2!$DL$1:$DL$10,Data2!$DL$11:$DL$19</definedName>
    <definedName name="A125995482T_Data">Data2!$DL$11:$DL$19</definedName>
    <definedName name="A125995482T_Latest">Data2!$DL$19</definedName>
    <definedName name="A125995486A">Data2!$HD$1:$HD$10,Data2!$HD$11:$HD$19</definedName>
    <definedName name="A125995486A_Data">Data2!$HD$11:$HD$19</definedName>
    <definedName name="A125995486A_Latest">Data2!$HD$19</definedName>
    <definedName name="A125995490T">Data3!$AN$1:$AN$10,Data3!$AN$11:$AN$19</definedName>
    <definedName name="A125995490T_Data">Data3!$AN$11:$AN$19</definedName>
    <definedName name="A125995490T_Latest">Data3!$AN$19</definedName>
    <definedName name="A125995494A">Data2!$GO$1:$GO$10,Data2!$GO$11:$GO$19</definedName>
    <definedName name="A125995494A_Data">Data2!$GO$11:$GO$19</definedName>
    <definedName name="A125995494A_Latest">Data2!$GO$19</definedName>
    <definedName name="A125995498K">Data2!$HP$1:$HP$10,Data2!$HP$11:$HP$19</definedName>
    <definedName name="A125995498K_Data">Data2!$HP$11:$HP$19</definedName>
    <definedName name="A125995498K_Latest">Data2!$HP$19</definedName>
    <definedName name="A125995502R">Data2!$IN$1:$IN$10,Data2!$IN$11:$IN$19</definedName>
    <definedName name="A125995502R_Data">Data2!$IN$11:$IN$19</definedName>
    <definedName name="A125995502R_Latest">Data2!$IN$19</definedName>
    <definedName name="A125995506X">Data3!$BF$1:$BF$10,Data3!$BF$11:$BF$19</definedName>
    <definedName name="A125995506X_Data">Data3!$BF$11:$BF$19</definedName>
    <definedName name="A125995506X_Latest">Data3!$BF$19</definedName>
    <definedName name="A125995510R">Data2!$CT$1:$CT$10,Data2!$CT$11:$CT$19</definedName>
    <definedName name="A125995510R_Data">Data2!$CT$11:$CT$19</definedName>
    <definedName name="A125995510R_Latest">Data2!$CT$19</definedName>
    <definedName name="A125995514X">Data2!$FH$1:$FH$10,Data2!$FH$11:$FH$19</definedName>
    <definedName name="A125995514X_Data">Data2!$FH$11:$FH$19</definedName>
    <definedName name="A125995514X_Latest">Data2!$FH$19</definedName>
    <definedName name="A125995518J">Data2!$GX$1:$GX$10,Data2!$GX$11:$GX$19</definedName>
    <definedName name="A125995518J_Data">Data2!$GX$11:$GX$19</definedName>
    <definedName name="A125995518J_Latest">Data2!$GX$19</definedName>
    <definedName name="A125995522X">Data2!$HJ$1:$HJ$10,Data2!$HJ$11:$HJ$19</definedName>
    <definedName name="A125995522X_Data">Data2!$HJ$11:$HJ$19</definedName>
    <definedName name="A125995522X_Latest">Data2!$HJ$19</definedName>
    <definedName name="A125995526J">Data2!$HV$1:$HV$10,Data2!$HV$11:$HV$19</definedName>
    <definedName name="A125995526J_Data">Data2!$HV$11:$HV$19</definedName>
    <definedName name="A125995526J_Latest">Data2!$HV$19</definedName>
    <definedName name="A125995530X">Data2!$IH$1:$IH$10,Data2!$IH$11:$IH$19</definedName>
    <definedName name="A125995530X_Data">Data2!$IH$11:$IH$19</definedName>
    <definedName name="A125995530X_Latest">Data2!$IH$19</definedName>
    <definedName name="A125995534J">Data3!$AH$1:$AH$10,Data3!$AH$11:$AH$19</definedName>
    <definedName name="A125995534J_Data">Data3!$AH$11:$AH$19</definedName>
    <definedName name="A125995534J_Latest">Data3!$AH$19</definedName>
    <definedName name="A125995538T">Data3!$BX$1:$BX$10,Data3!$BX$11:$BX$19</definedName>
    <definedName name="A125995538T_Data">Data3!$BX$11:$BX$19</definedName>
    <definedName name="A125995538T_Latest">Data3!$BX$19</definedName>
    <definedName name="A125995542J">Data2!$BJ$1:$BJ$10,Data2!$BJ$11:$BJ$19</definedName>
    <definedName name="A125995542J_Data">Data2!$BJ$11:$BJ$19</definedName>
    <definedName name="A125995542J_Latest">Data2!$BJ$19</definedName>
    <definedName name="A125995546T">Data2!$CB$1:$CB$10,Data2!$CB$11:$CB$19</definedName>
    <definedName name="A125995546T_Data">Data2!$CB$11:$CB$19</definedName>
    <definedName name="A125995546T_Latest">Data2!$CB$19</definedName>
    <definedName name="A125995550J">Data2!$CH$1:$CH$10,Data2!$CH$11:$CH$19</definedName>
    <definedName name="A125995550J_Data">Data2!$CH$11:$CH$19</definedName>
    <definedName name="A125995550J_Latest">Data2!$CH$19</definedName>
    <definedName name="A125995554T">Data2!$DF$1:$DF$10,Data2!$DF$11:$DF$19</definedName>
    <definedName name="A125995554T_Data">Data2!$DF$11:$DF$19</definedName>
    <definedName name="A125995554T_Latest">Data2!$DF$19</definedName>
    <definedName name="A125995558A">Data2!$DR$1:$DR$10,Data2!$DR$11:$DR$19</definedName>
    <definedName name="A125995558A_Data">Data2!$DR$11:$DR$19</definedName>
    <definedName name="A125995558A_Latest">Data2!$DR$19</definedName>
    <definedName name="A125995562T">Data2!$DX$1:$DX$10,Data2!$DX$11:$DX$19</definedName>
    <definedName name="A125995562T_Data">Data2!$DX$11:$DX$19</definedName>
    <definedName name="A125995562T_Latest">Data2!$DX$19</definedName>
    <definedName name="A125995566A">Data2!$FN$1:$FN$10,Data2!$FN$11:$FN$19</definedName>
    <definedName name="A125995566A_Data">Data2!$FN$11:$FN$19</definedName>
    <definedName name="A125995566A_Latest">Data2!$FN$19</definedName>
    <definedName name="A125995570T">Data2!$IB$1:$IB$10,Data2!$IB$11:$IB$19</definedName>
    <definedName name="A125995570T_Data">Data2!$IB$11:$IB$19</definedName>
    <definedName name="A125995570T_Latest">Data2!$IB$19</definedName>
    <definedName name="A125995574A">Data3!$J$1:$J$10,Data3!$J$11:$J$19</definedName>
    <definedName name="A125995574A_Data">Data3!$J$11:$J$19</definedName>
    <definedName name="A125995574A_Latest">Data3!$J$19</definedName>
    <definedName name="A125995578K">Data3!$P$1:$P$10,Data3!$P$11:$P$19</definedName>
    <definedName name="A125995578K_Data">Data3!$P$11:$P$19</definedName>
    <definedName name="A125995578K_Latest">Data3!$P$19</definedName>
    <definedName name="A125995582A">Data3!$AT$1:$AT$10,Data3!$AT$11:$AT$19</definedName>
    <definedName name="A125995582A_Data">Data3!$AT$11:$AT$19</definedName>
    <definedName name="A125995582A_Latest">Data3!$AT$19</definedName>
    <definedName name="A125995586K">Data3!$AZ$1:$AZ$10,Data3!$AZ$11:$AZ$19</definedName>
    <definedName name="A125995586K_Data">Data3!$AZ$11:$AZ$19</definedName>
    <definedName name="A125995586K_Latest">Data3!$AZ$19</definedName>
    <definedName name="A125995590A">Data2!$CN$1:$CN$10,Data2!$CN$11:$CN$19</definedName>
    <definedName name="A125995590A_Data">Data2!$CN$11:$CN$19</definedName>
    <definedName name="A125995590A_Latest">Data2!$CN$19</definedName>
    <definedName name="A125995594K">Data2!$GC$1:$GC$10,Data2!$GC$11:$GC$19</definedName>
    <definedName name="A125995594K_Data">Data2!$GC$11:$GC$19</definedName>
    <definedName name="A125995594K_Latest">Data2!$GC$19</definedName>
    <definedName name="A125995598V">Data2!$GI$1:$GI$10,Data2!$GI$11:$GI$19</definedName>
    <definedName name="A125995598V_Data">Data2!$GI$11:$GI$19</definedName>
    <definedName name="A125995598V_Latest">Data2!$GI$19</definedName>
    <definedName name="A125995602X">Data3!$D$1:$D$10,Data3!$D$11:$D$19</definedName>
    <definedName name="A125995602X_Data">Data3!$D$11:$D$19</definedName>
    <definedName name="A125995602X_Latest">Data3!$D$19</definedName>
    <definedName name="A125995606J">Data3!$CD$1:$CD$10,Data3!$CD$11:$CD$19</definedName>
    <definedName name="A125995606J_Data">Data3!$CD$11:$CD$19</definedName>
    <definedName name="A125995606J_Latest">Data3!$CD$19</definedName>
    <definedName name="A125995610X">Data2!$BD$1:$BD$10,Data2!$BD$11:$BD$19</definedName>
    <definedName name="A125995610X_Data">Data2!$BD$11:$BD$19</definedName>
    <definedName name="A125995610X_Latest">Data2!$BD$19</definedName>
    <definedName name="A125995614J">Data2!$BP$1:$BP$10,Data2!$BP$11:$BP$19</definedName>
    <definedName name="A125995614J_Data">Data2!$BP$11:$BP$19</definedName>
    <definedName name="A125995614J_Latest">Data2!$BP$19</definedName>
    <definedName name="A125995618T">Data2!$BV$1:$BV$10,Data2!$BV$11:$BV$19</definedName>
    <definedName name="A125995618T_Data">Data2!$BV$11:$BV$19</definedName>
    <definedName name="A125995618T_Latest">Data2!$BV$19</definedName>
    <definedName name="A125995622J">Data2!$CZ$1:$CZ$10,Data2!$CZ$11:$CZ$19</definedName>
    <definedName name="A125995622J_Data">Data2!$CZ$11:$CZ$19</definedName>
    <definedName name="A125995622J_Latest">Data2!$CZ$19</definedName>
    <definedName name="A125995626T">Data2!$EP$1:$EP$10,Data2!$EP$11:$EP$19</definedName>
    <definedName name="A125995626T_Data">Data2!$EP$11:$EP$19</definedName>
    <definedName name="A125995626T_Latest">Data2!$EP$19</definedName>
    <definedName name="A125995630J">Data2!$EV$1:$EV$10,Data2!$EV$11:$EV$19</definedName>
    <definedName name="A125995630J_Data">Data2!$EV$11:$EV$19</definedName>
    <definedName name="A125995630J_Latest">Data2!$EV$19</definedName>
    <definedName name="A125995634T">Data2!$ED$1:$ED$10,Data2!$ED$11:$ED$19</definedName>
    <definedName name="A125995634T_Data">Data2!$ED$11:$ED$19</definedName>
    <definedName name="A125995634T_Latest">Data2!$ED$19</definedName>
    <definedName name="A125995638A">Data2!$FT$1:$FT$10,Data2!$FT$11:$FT$19</definedName>
    <definedName name="A125995638A_Data">Data2!$FT$11:$FT$19</definedName>
    <definedName name="A125995638A_Latest">Data2!$FT$19</definedName>
    <definedName name="A125995642T">Data3!$V$1:$V$10,Data3!$V$11:$V$19</definedName>
    <definedName name="A125995642T_Data">Data3!$V$11:$V$19</definedName>
    <definedName name="A125995642T_Latest">Data3!$V$19</definedName>
    <definedName name="A125995646A">Data3!$BR$1:$BR$10,Data3!$BR$11:$BR$19</definedName>
    <definedName name="A125995646A_Data">Data3!$BR$11:$BR$19</definedName>
    <definedName name="A125995646A_Latest">Data3!$BR$19</definedName>
    <definedName name="A125995650T">Data3!$CJ$1:$CJ$10,Data3!$CJ$11:$CJ$19</definedName>
    <definedName name="A125995650T_Data">Data3!$CJ$11:$CJ$19</definedName>
    <definedName name="A125995650T_Latest">Data3!$CJ$19</definedName>
    <definedName name="A125995654A">Data4!$HT$1:$HT$10,Data4!$HT$11:$HT$19</definedName>
    <definedName name="A125995654A_Data">Data4!$HT$11:$HT$19</definedName>
    <definedName name="A125995654A_Latest">Data4!$HT$19</definedName>
    <definedName name="A125995658K">Data4!$IL$1:$IL$10,Data4!$IL$11:$IL$19</definedName>
    <definedName name="A125995658K_Data">Data4!$IL$11:$IL$19</definedName>
    <definedName name="A125995658K_Latest">Data4!$IL$19</definedName>
    <definedName name="A125995666K">Data5!$AO$1:$AO$10,Data5!$AO$11:$AO$19</definedName>
    <definedName name="A125995666K_Data">Data5!$AO$11:$AO$19</definedName>
    <definedName name="A125995666K_Latest">Data5!$AO$19</definedName>
    <definedName name="A125995670A">Data5!$DL$1:$DL$10,Data5!$DL$11:$DL$19</definedName>
    <definedName name="A125995670A_Data">Data5!$DL$11:$DL$19</definedName>
    <definedName name="A125995670A_Latest">Data5!$DL$19</definedName>
    <definedName name="A125995674K">Data5!$EV$1:$EV$10,Data5!$EV$11:$EV$19</definedName>
    <definedName name="A125995674K_Data">Data5!$EV$11:$EV$19</definedName>
    <definedName name="A125995674K_Latest">Data5!$EV$19</definedName>
    <definedName name="A125995678V">Data4!$EH$1:$EH$10,Data4!$EH$11:$EH$19</definedName>
    <definedName name="A125995678V_Data">Data4!$EH$11:$EH$19</definedName>
    <definedName name="A125995678V_Latest">Data4!$EH$19</definedName>
    <definedName name="A125995682K">Data4!$GV$1:$GV$10,Data4!$GV$11:$GV$19</definedName>
    <definedName name="A125995682K_Data">Data4!$GV$11:$GV$19</definedName>
    <definedName name="A125995682K_Latest">Data4!$GV$19</definedName>
    <definedName name="A125995686V">Data5!$AX$1:$AX$10,Data5!$AX$11:$AX$19</definedName>
    <definedName name="A125995686V_Data">Data5!$AX$11:$AX$19</definedName>
    <definedName name="A125995686V_Latest">Data5!$AX$19</definedName>
    <definedName name="A125995690K">Data5!$DX$1:$DX$10,Data5!$DX$11:$DX$19</definedName>
    <definedName name="A125995690K_Data">Data5!$DX$11:$DX$19</definedName>
    <definedName name="A125995690K_Latest">Data5!$DX$19</definedName>
    <definedName name="A125995694V">Data5!$AI$1:$AI$10,Data5!$AI$11:$AI$19</definedName>
    <definedName name="A125995694V_Data">Data5!$AI$11:$AI$19</definedName>
    <definedName name="A125995694V_Latest">Data5!$AI$19</definedName>
    <definedName name="A125995698C">Data5!$BJ$1:$BJ$10,Data5!$BJ$11:$BJ$19</definedName>
    <definedName name="A125995698C_Data">Data5!$BJ$11:$BJ$19</definedName>
    <definedName name="A125995698C_Latest">Data5!$BJ$19</definedName>
    <definedName name="A125995702J">Data5!$CH$1:$CH$10,Data5!$CH$11:$CH$19</definedName>
    <definedName name="A125995702J_Data">Data5!$CH$11:$CH$19</definedName>
    <definedName name="A125995702J_Latest">Data5!$CH$19</definedName>
    <definedName name="A125995706T">Data5!$EP$1:$EP$10,Data5!$EP$11:$EP$19</definedName>
    <definedName name="A125995706T_Data">Data5!$EP$11:$EP$19</definedName>
    <definedName name="A125995706T_Latest">Data5!$EP$19</definedName>
    <definedName name="A125995710J">Data4!$GD$1:$GD$10,Data4!$GD$11:$GD$19</definedName>
    <definedName name="A125995710J_Data">Data4!$GD$11:$GD$19</definedName>
    <definedName name="A125995710J_Latest">Data4!$GD$19</definedName>
    <definedName name="A125995714T">Data5!$B$1:$B$10,Data5!$B$11:$B$19</definedName>
    <definedName name="A125995714T_Data">Data5!$B$11:$B$19</definedName>
    <definedName name="A125995714T_Latest">Data5!$B$19</definedName>
    <definedName name="A125995718A">Data5!$AR$1:$AR$10,Data5!$AR$11:$AR$19</definedName>
    <definedName name="A125995718A_Data">Data5!$AR$11:$AR$19</definedName>
    <definedName name="A125995718A_Latest">Data5!$AR$19</definedName>
    <definedName name="A125995722T">Data5!$BD$1:$BD$10,Data5!$BD$11:$BD$19</definedName>
    <definedName name="A125995722T_Data">Data5!$BD$11:$BD$19</definedName>
    <definedName name="A125995722T_Latest">Data5!$BD$19</definedName>
    <definedName name="A125995726A">Data5!$BP$1:$BP$10,Data5!$BP$11:$BP$19</definedName>
    <definedName name="A125995726A_Data">Data5!$BP$11:$BP$19</definedName>
    <definedName name="A125995726A_Latest">Data5!$BP$19</definedName>
    <definedName name="A125995730T">Data5!$CB$1:$CB$10,Data5!$CB$11:$CB$19</definedName>
    <definedName name="A125995730T_Data">Data5!$CB$11:$CB$19</definedName>
    <definedName name="A125995730T_Latest">Data5!$CB$19</definedName>
    <definedName name="A125995734A">Data5!$DR$1:$DR$10,Data5!$DR$11:$DR$19</definedName>
    <definedName name="A125995734A_Data">Data5!$DR$11:$DR$19</definedName>
    <definedName name="A125995734A_Latest">Data5!$DR$19</definedName>
    <definedName name="A125995738K">Data5!$FH$1:$FH$10,Data5!$FH$11:$FH$19</definedName>
    <definedName name="A125995738K_Data">Data5!$FH$11:$FH$19</definedName>
    <definedName name="A125995738K_Latest">Data5!$FH$19</definedName>
    <definedName name="A125995742A">Data4!$ET$1:$ET$10,Data4!$ET$11:$ET$19</definedName>
    <definedName name="A125995742A_Data">Data4!$ET$11:$ET$19</definedName>
    <definedName name="A125995742A_Latest">Data4!$ET$19</definedName>
    <definedName name="A125995746K">Data4!$FL$1:$FL$10,Data4!$FL$11:$FL$19</definedName>
    <definedName name="A125995746K_Data">Data4!$FL$11:$FL$19</definedName>
    <definedName name="A125995746K_Latest">Data4!$FL$19</definedName>
    <definedName name="A125995750A">Data4!$FR$1:$FR$10,Data4!$FR$11:$FR$19</definedName>
    <definedName name="A125995750A_Data">Data4!$FR$11:$FR$19</definedName>
    <definedName name="A125995750A_Latest">Data4!$FR$19</definedName>
    <definedName name="A125995754K">Data4!$GP$1:$GP$10,Data4!$GP$11:$GP$19</definedName>
    <definedName name="A125995754K_Data">Data4!$GP$11:$GP$19</definedName>
    <definedName name="A125995754K_Latest">Data4!$GP$19</definedName>
    <definedName name="A125995758V">Data4!$HB$1:$HB$10,Data4!$HB$11:$HB$19</definedName>
    <definedName name="A125995758V_Data">Data4!$HB$11:$HB$19</definedName>
    <definedName name="A125995758V_Latest">Data4!$HB$19</definedName>
    <definedName name="A125995762K">Data4!$HH$1:$HH$10,Data4!$HH$11:$HH$19</definedName>
    <definedName name="A125995762K_Data">Data4!$HH$11:$HH$19</definedName>
    <definedName name="A125995762K_Latest">Data4!$HH$19</definedName>
    <definedName name="A125995766V">Data5!$H$1:$H$10,Data5!$H$11:$H$19</definedName>
    <definedName name="A125995766V_Data">Data5!$H$11:$H$19</definedName>
    <definedName name="A125995766V_Latest">Data5!$H$19</definedName>
    <definedName name="A125995770K">Data5!$BV$1:$BV$10,Data5!$BV$11:$BV$19</definedName>
    <definedName name="A125995770K_Data">Data5!$BV$11:$BV$19</definedName>
    <definedName name="A125995770K_Latest">Data5!$BV$19</definedName>
    <definedName name="A125995774V">Data5!$CT$1:$CT$10,Data5!$CT$11:$CT$19</definedName>
    <definedName name="A125995774V_Data">Data5!$CT$11:$CT$19</definedName>
    <definedName name="A125995774V_Latest">Data5!$CT$19</definedName>
    <definedName name="A125995778C">Data5!$CZ$1:$CZ$10,Data5!$CZ$11:$CZ$19</definedName>
    <definedName name="A125995778C_Data">Data5!$CZ$11:$CZ$19</definedName>
    <definedName name="A125995778C_Latest">Data5!$CZ$19</definedName>
    <definedName name="A125995782V">Data5!$ED$1:$ED$10,Data5!$ED$11:$ED$19</definedName>
    <definedName name="A125995782V_Data">Data5!$ED$11:$ED$19</definedName>
    <definedName name="A125995782V_Latest">Data5!$ED$19</definedName>
    <definedName name="A125995786C">Data5!$EJ$1:$EJ$10,Data5!$EJ$11:$EJ$19</definedName>
    <definedName name="A125995786C_Data">Data5!$EJ$11:$EJ$19</definedName>
    <definedName name="A125995786C_Latest">Data5!$EJ$19</definedName>
    <definedName name="A125995790V">Data4!$FX$1:$FX$10,Data4!$FX$11:$FX$19</definedName>
    <definedName name="A125995790V_Data">Data4!$FX$11:$FX$19</definedName>
    <definedName name="A125995790V_Latest">Data4!$FX$19</definedName>
    <definedName name="A125995794C">Data5!$W$1:$W$10,Data5!$W$11:$W$19</definedName>
    <definedName name="A125995794C_Data">Data5!$W$11:$W$19</definedName>
    <definedName name="A125995794C_Latest">Data5!$W$19</definedName>
    <definedName name="A125995798L">Data5!$AC$1:$AC$10,Data5!$AC$11:$AC$19</definedName>
    <definedName name="A125995798L_Data">Data5!$AC$11:$AC$19</definedName>
    <definedName name="A125995798L_Latest">Data5!$AC$19</definedName>
    <definedName name="A125995802T">Data5!$CN$1:$CN$10,Data5!$CN$11:$CN$19</definedName>
    <definedName name="A125995802T_Data">Data5!$CN$11:$CN$19</definedName>
    <definedName name="A125995802T_Latest">Data5!$CN$19</definedName>
    <definedName name="A125995806A">Data5!$FN$1:$FN$10,Data5!$FN$11:$FN$19</definedName>
    <definedName name="A125995806A_Data">Data5!$FN$11:$FN$19</definedName>
    <definedName name="A125995806A_Latest">Data5!$FN$19</definedName>
    <definedName name="A125995810T">Data4!$EN$1:$EN$10,Data4!$EN$11:$EN$19</definedName>
    <definedName name="A125995810T_Data">Data4!$EN$11:$EN$19</definedName>
    <definedName name="A125995810T_Latest">Data4!$EN$19</definedName>
    <definedName name="A125995814A">Data4!$EZ$1:$EZ$10,Data4!$EZ$11:$EZ$19</definedName>
    <definedName name="A125995814A_Data">Data4!$EZ$11:$EZ$19</definedName>
    <definedName name="A125995814A_Latest">Data4!$EZ$19</definedName>
    <definedName name="A125995818K">Data4!$FF$1:$FF$10,Data4!$FF$11:$FF$19</definedName>
    <definedName name="A125995818K_Data">Data4!$FF$11:$FF$19</definedName>
    <definedName name="A125995818K_Latest">Data4!$FF$19</definedName>
    <definedName name="A125995822A">Data4!$GJ$1:$GJ$10,Data4!$GJ$11:$GJ$19</definedName>
    <definedName name="A125995822A_Data">Data4!$GJ$11:$GJ$19</definedName>
    <definedName name="A125995822A_Latest">Data4!$GJ$19</definedName>
    <definedName name="A125995826K">Data4!$HZ$1:$HZ$10,Data4!$HZ$11:$HZ$19</definedName>
    <definedName name="A125995826K_Data">Data4!$HZ$11:$HZ$19</definedName>
    <definedName name="A125995826K_Latest">Data4!$HZ$19</definedName>
    <definedName name="A125995830A">Data4!$IF$1:$IF$10,Data4!$IF$11:$IF$19</definedName>
    <definedName name="A125995830A_Data">Data4!$IF$11:$IF$19</definedName>
    <definedName name="A125995830A_Latest">Data4!$IF$19</definedName>
    <definedName name="A125995834K">Data4!$HN$1:$HN$10,Data4!$HN$11:$HN$19</definedName>
    <definedName name="A125995834K_Data">Data4!$HN$11:$HN$19</definedName>
    <definedName name="A125995834K_Latest">Data4!$HN$19</definedName>
    <definedName name="A125995838V">Data5!$N$1:$N$10,Data5!$N$11:$N$19</definedName>
    <definedName name="A125995838V_Data">Data5!$N$11:$N$19</definedName>
    <definedName name="A125995838V_Latest">Data5!$N$19</definedName>
    <definedName name="A125995842K">Data5!$DF$1:$DF$10,Data5!$DF$11:$DF$19</definedName>
    <definedName name="A125995842K_Data">Data5!$DF$11:$DF$19</definedName>
    <definedName name="A125995842K_Latest">Data5!$DF$19</definedName>
    <definedName name="A125995846V">Data5!$FB$1:$FB$10,Data5!$FB$11:$FB$19</definedName>
    <definedName name="A125995846V_Data">Data5!$FB$11:$FB$19</definedName>
    <definedName name="A125995846V_Latest">Data5!$FB$19</definedName>
    <definedName name="A125995850K">Data5!$FT$1:$FT$10,Data5!$FT$11:$FT$19</definedName>
    <definedName name="A125995850K_Data">Data5!$FT$11:$FT$19</definedName>
    <definedName name="A125995850K_Latest">Data5!$FT$19</definedName>
    <definedName name="A125995854V">Data6!$V$1:$V$10,Data6!$V$11:$V$19</definedName>
    <definedName name="A125995854V_Data">Data6!$V$11:$V$19</definedName>
    <definedName name="A125995854V_Latest">Data6!$V$19</definedName>
    <definedName name="A125995858C">Data6!$AN$1:$AN$10,Data6!$AN$11:$AN$19</definedName>
    <definedName name="A125995858C_Data">Data6!$AN$11:$AN$19</definedName>
    <definedName name="A125995858C_Latest">Data6!$AN$19</definedName>
    <definedName name="A125995866C">Data6!$CG$1:$CG$10,Data6!$CG$11:$CG$19</definedName>
    <definedName name="A125995866C_Data">Data6!$CG$11:$CG$19</definedName>
    <definedName name="A125995866C_Latest">Data6!$CG$19</definedName>
    <definedName name="A125995870V">Data6!$FD$1:$FD$10,Data6!$FD$11:$FD$19</definedName>
    <definedName name="A125995870V_Data">Data6!$FD$11:$FD$19</definedName>
    <definedName name="A125995870V_Latest">Data6!$FD$19</definedName>
    <definedName name="A125995874C">Data6!$GN$1:$GN$10,Data6!$GN$11:$GN$19</definedName>
    <definedName name="A125995874C_Data">Data6!$GN$11:$GN$19</definedName>
    <definedName name="A125995874C_Latest">Data6!$GN$19</definedName>
    <definedName name="A125995878L">Data5!$FZ$1:$FZ$10,Data5!$FZ$11:$FZ$19</definedName>
    <definedName name="A125995878L_Data">Data5!$FZ$11:$FZ$19</definedName>
    <definedName name="A125995878L_Latest">Data5!$FZ$19</definedName>
    <definedName name="A125995882C">Data5!$IN$1:$IN$10,Data5!$IN$11:$IN$19</definedName>
    <definedName name="A125995882C_Data">Data5!$IN$11:$IN$19</definedName>
    <definedName name="A125995882C_Latest">Data5!$IN$19</definedName>
    <definedName name="A125995886L">Data6!$CP$1:$CP$10,Data6!$CP$11:$CP$19</definedName>
    <definedName name="A125995886L_Data">Data6!$CP$11:$CP$19</definedName>
    <definedName name="A125995886L_Latest">Data6!$CP$19</definedName>
    <definedName name="A125995890C">Data6!$FP$1:$FP$10,Data6!$FP$11:$FP$19</definedName>
    <definedName name="A125995890C_Data">Data6!$FP$11:$FP$19</definedName>
    <definedName name="A125995890C_Latest">Data6!$FP$19</definedName>
    <definedName name="A125995894L">Data6!$CA$1:$CA$10,Data6!$CA$11:$CA$19</definedName>
    <definedName name="A125995894L_Data">Data6!$CA$11:$CA$19</definedName>
    <definedName name="A125995894L_Latest">Data6!$CA$19</definedName>
    <definedName name="A125995898W">Data6!$DB$1:$DB$10,Data6!$DB$11:$DB$19</definedName>
    <definedName name="A125995898W_Data">Data6!$DB$11:$DB$19</definedName>
    <definedName name="A125995898W_Latest">Data6!$DB$19</definedName>
    <definedName name="A125995902A">Data6!$DZ$1:$DZ$10,Data6!$DZ$11:$DZ$19</definedName>
    <definedName name="A125995902A_Data">Data6!$DZ$11:$DZ$19</definedName>
    <definedName name="A125995902A_Latest">Data6!$DZ$19</definedName>
    <definedName name="A125995906K">Data6!$GH$1:$GH$10,Data6!$GH$11:$GH$19</definedName>
    <definedName name="A125995906K_Data">Data6!$GH$11:$GH$19</definedName>
    <definedName name="A125995906K_Latest">Data6!$GH$19</definedName>
    <definedName name="A125995910A">Data5!$HV$1:$HV$10,Data5!$HV$11:$HV$19</definedName>
    <definedName name="A125995910A_Data">Data5!$HV$11:$HV$19</definedName>
    <definedName name="A125995910A_Latest">Data5!$HV$19</definedName>
    <definedName name="A125995914K">Data6!$AT$1:$AT$10,Data6!$AT$11:$AT$19</definedName>
    <definedName name="A125995914K_Data">Data6!$AT$11:$AT$19</definedName>
    <definedName name="A125995914K_Latest">Data6!$AT$19</definedName>
    <definedName name="A125995918V">Data6!$CJ$1:$CJ$10,Data6!$CJ$11:$CJ$19</definedName>
    <definedName name="A125995918V_Data">Data6!$CJ$11:$CJ$19</definedName>
    <definedName name="A125995918V_Latest">Data6!$CJ$19</definedName>
    <definedName name="A125995922K">Data6!$CV$1:$CV$10,Data6!$CV$11:$CV$19</definedName>
    <definedName name="A125995922K_Data">Data6!$CV$11:$CV$19</definedName>
    <definedName name="A125995922K_Latest">Data6!$CV$19</definedName>
    <definedName name="A125995926V">Data6!$DH$1:$DH$10,Data6!$DH$11:$DH$19</definedName>
    <definedName name="A125995926V_Data">Data6!$DH$11:$DH$19</definedName>
    <definedName name="A125995926V_Latest">Data6!$DH$19</definedName>
    <definedName name="A125995930K">Data6!$DT$1:$DT$10,Data6!$DT$11:$DT$19</definedName>
    <definedName name="A125995930K_Data">Data6!$DT$11:$DT$19</definedName>
    <definedName name="A125995930K_Latest">Data6!$DT$19</definedName>
    <definedName name="A125995934V">Data6!$FJ$1:$FJ$10,Data6!$FJ$11:$FJ$19</definedName>
    <definedName name="A125995934V_Data">Data6!$FJ$11:$FJ$19</definedName>
    <definedName name="A125995934V_Latest">Data6!$FJ$19</definedName>
    <definedName name="A125995938C">Data6!$GZ$1:$GZ$10,Data6!$GZ$11:$GZ$19</definedName>
    <definedName name="A125995938C_Data">Data6!$GZ$11:$GZ$19</definedName>
    <definedName name="A125995938C_Latest">Data6!$GZ$19</definedName>
    <definedName name="A125995942V">Data5!$GL$1:$GL$10,Data5!$GL$11:$GL$19</definedName>
    <definedName name="A125995942V_Data">Data5!$GL$11:$GL$19</definedName>
    <definedName name="A125995942V_Latest">Data5!$GL$19</definedName>
    <definedName name="A125995946C">Data5!$HD$1:$HD$10,Data5!$HD$11:$HD$19</definedName>
    <definedName name="A125995946C_Data">Data5!$HD$11:$HD$19</definedName>
    <definedName name="A125995946C_Latest">Data5!$HD$19</definedName>
    <definedName name="A125995950V">Data5!$HJ$1:$HJ$10,Data5!$HJ$11:$HJ$19</definedName>
    <definedName name="A125995950V_Data">Data5!$HJ$11:$HJ$19</definedName>
    <definedName name="A125995950V_Latest">Data5!$HJ$19</definedName>
    <definedName name="A125995954C">Data5!$IH$1:$IH$10,Data5!$IH$11:$IH$19</definedName>
    <definedName name="A125995954C_Data">Data5!$IH$11:$IH$19</definedName>
    <definedName name="A125995954C_Latest">Data5!$IH$19</definedName>
    <definedName name="A125995958L">Data6!$D$1:$D$10,Data6!$D$11:$D$19</definedName>
    <definedName name="A125995958L_Data">Data6!$D$11:$D$19</definedName>
    <definedName name="A125995958L_Latest">Data6!$D$19</definedName>
    <definedName name="A125995962C">Data6!$J$1:$J$10,Data6!$J$11:$J$19</definedName>
    <definedName name="A125995962C_Data">Data6!$J$11:$J$19</definedName>
    <definedName name="A125995962C_Latest">Data6!$J$19</definedName>
    <definedName name="A125995966L">Data6!$AZ$1:$AZ$10,Data6!$AZ$11:$AZ$19</definedName>
    <definedName name="A125995966L_Data">Data6!$AZ$11:$AZ$19</definedName>
    <definedName name="A125995966L_Latest">Data6!$AZ$19</definedName>
    <definedName name="A125995970C">Data6!$DN$1:$DN$10,Data6!$DN$11:$DN$19</definedName>
    <definedName name="A125995970C_Data">Data6!$DN$11:$DN$19</definedName>
    <definedName name="A125995970C_Latest">Data6!$DN$19</definedName>
    <definedName name="A125995974L">Data6!$EL$1:$EL$10,Data6!$EL$11:$EL$19</definedName>
    <definedName name="A125995974L_Data">Data6!$EL$11:$EL$19</definedName>
    <definedName name="A125995974L_Latest">Data6!$EL$19</definedName>
    <definedName name="A125995978W">Data6!$ER$1:$ER$10,Data6!$ER$11:$ER$19</definedName>
    <definedName name="A125995978W_Data">Data6!$ER$11:$ER$19</definedName>
    <definedName name="A125995978W_Latest">Data6!$ER$19</definedName>
    <definedName name="A125995982L">Data6!$FV$1:$FV$10,Data6!$FV$11:$FV$19</definedName>
    <definedName name="A125995982L_Data">Data6!$FV$11:$FV$19</definedName>
    <definedName name="A125995982L_Latest">Data6!$FV$19</definedName>
    <definedName name="A125995986W">Data6!$GB$1:$GB$10,Data6!$GB$11:$GB$19</definedName>
    <definedName name="A125995986W_Data">Data6!$GB$11:$GB$19</definedName>
    <definedName name="A125995986W_Latest">Data6!$GB$19</definedName>
    <definedName name="A125995990L">Data5!$HP$1:$HP$10,Data5!$HP$11:$HP$19</definedName>
    <definedName name="A125995990L_Data">Data5!$HP$11:$HP$19</definedName>
    <definedName name="A125995990L_Latest">Data5!$HP$19</definedName>
    <definedName name="A125995994W">Data6!$BO$1:$BO$10,Data6!$BO$11:$BO$19</definedName>
    <definedName name="A125995994W_Data">Data6!$BO$11:$BO$19</definedName>
    <definedName name="A125995994W_Latest">Data6!$BO$19</definedName>
    <definedName name="A125995998F">Data6!$BU$1:$BU$10,Data6!$BU$11:$BU$19</definedName>
    <definedName name="A125995998F_Data">Data6!$BU$11:$BU$19</definedName>
    <definedName name="A125995998F_Latest">Data6!$BU$19</definedName>
    <definedName name="A125996002L">Data6!$EF$1:$EF$10,Data6!$EF$11:$EF$19</definedName>
    <definedName name="A125996002L_Data">Data6!$EF$11:$EF$19</definedName>
    <definedName name="A125996002L_Latest">Data6!$EF$19</definedName>
    <definedName name="A125996006W">Data6!$HF$1:$HF$10,Data6!$HF$11:$HF$19</definedName>
    <definedName name="A125996006W_Data">Data6!$HF$11:$HF$19</definedName>
    <definedName name="A125996006W_Latest">Data6!$HF$19</definedName>
    <definedName name="A125996010L">Data5!$GF$1:$GF$10,Data5!$GF$11:$GF$19</definedName>
    <definedName name="A125996010L_Data">Data5!$GF$11:$GF$19</definedName>
    <definedName name="A125996010L_Latest">Data5!$GF$19</definedName>
    <definedName name="A125996014W">Data5!$GR$1:$GR$10,Data5!$GR$11:$GR$19</definedName>
    <definedName name="A125996014W_Data">Data5!$GR$11:$GR$19</definedName>
    <definedName name="A125996014W_Latest">Data5!$GR$19</definedName>
    <definedName name="A125996018F">Data5!$GX$1:$GX$10,Data5!$GX$11:$GX$19</definedName>
    <definedName name="A125996018F_Data">Data5!$GX$11:$GX$19</definedName>
    <definedName name="A125996018F_Latest">Data5!$GX$19</definedName>
    <definedName name="A125996022W">Data5!$IB$1:$IB$10,Data5!$IB$11:$IB$19</definedName>
    <definedName name="A125996022W_Data">Data5!$IB$11:$IB$19</definedName>
    <definedName name="A125996022W_Latest">Data5!$IB$19</definedName>
    <definedName name="A125996026F">Data6!$AB$1:$AB$10,Data6!$AB$11:$AB$19</definedName>
    <definedName name="A125996026F_Data">Data6!$AB$11:$AB$19</definedName>
    <definedName name="A125996026F_Latest">Data6!$AB$19</definedName>
    <definedName name="A125996030W">Data6!$AH$1:$AH$10,Data6!$AH$11:$AH$19</definedName>
    <definedName name="A125996030W_Data">Data6!$AH$11:$AH$19</definedName>
    <definedName name="A125996030W_Latest">Data6!$AH$19</definedName>
    <definedName name="A125996034F">Data6!$P$1:$P$10,Data6!$P$11:$P$19</definedName>
    <definedName name="A125996034F_Data">Data6!$P$11:$P$19</definedName>
    <definedName name="A125996034F_Latest">Data6!$P$19</definedName>
    <definedName name="A125996038R">Data6!$BF$1:$BF$10,Data6!$BF$11:$BF$19</definedName>
    <definedName name="A125996038R_Data">Data6!$BF$11:$BF$19</definedName>
    <definedName name="A125996038R_Latest">Data6!$BF$19</definedName>
    <definedName name="A125996042F">Data6!$EX$1:$EX$10,Data6!$EX$11:$EX$19</definedName>
    <definedName name="A125996042F_Data">Data6!$EX$11:$EX$19</definedName>
    <definedName name="A125996042F_Latest">Data6!$EX$19</definedName>
    <definedName name="A125996046R">Data6!$GT$1:$GT$10,Data6!$GT$11:$GT$19</definedName>
    <definedName name="A125996046R_Data">Data6!$GT$11:$GT$19</definedName>
    <definedName name="A125996046R_Latest">Data6!$GT$19</definedName>
    <definedName name="A125996050F">Data6!$HL$1:$HL$10,Data6!$HL$11:$HL$19</definedName>
    <definedName name="A125996050F_Data">Data6!$HL$11:$HL$19</definedName>
    <definedName name="A125996050F_Latest">Data6!$HL$19</definedName>
    <definedName name="A125996054R">Data1!$CN$1:$CN$10,Data1!$CN$11:$CN$19</definedName>
    <definedName name="A125996054R_Data">Data1!$CN$11:$CN$19</definedName>
    <definedName name="A125996054R_Latest">Data1!$CN$19</definedName>
    <definedName name="A125996058X">Data1!$DF$1:$DF$10,Data1!$DF$11:$DF$19</definedName>
    <definedName name="A125996058X_Data">Data1!$DF$11:$DF$19</definedName>
    <definedName name="A125996058X_Latest">Data1!$DF$19</definedName>
    <definedName name="A125996062R">Data1!$ED$1:$ED$10,Data1!$ED$11:$ED$19</definedName>
    <definedName name="A125996062R_Data">Data1!$ED$11:$ED$19</definedName>
    <definedName name="A125996062R_Latest">Data1!$ED$19</definedName>
    <definedName name="A125996066X">Data1!$EY$1:$EY$10,Data1!$EY$11:$EY$19</definedName>
    <definedName name="A125996066X_Data">Data1!$EY$11:$EY$19</definedName>
    <definedName name="A125996066X_Latest">Data1!$EY$19</definedName>
    <definedName name="A125996070R">Data1!$HV$1:$HV$10,Data1!$HV$11:$HV$19</definedName>
    <definedName name="A125996070R_Data">Data1!$HV$11:$HV$19</definedName>
    <definedName name="A125996070R_Latest">Data1!$HV$19</definedName>
    <definedName name="A125996074X">Data2!$P$1:$P$10,Data2!$P$11:$P$19</definedName>
    <definedName name="A125996074X_Data">Data2!$P$11:$P$19</definedName>
    <definedName name="A125996074X_Latest">Data2!$P$19</definedName>
    <definedName name="A125996078J">Data1!$B$1:$B$10,Data1!$B$11:$B$19</definedName>
    <definedName name="A125996078J_Data">Data1!$B$11:$B$19</definedName>
    <definedName name="A125996078J_Latest">Data1!$B$19</definedName>
    <definedName name="A125996082X">Data1!$BP$1:$BP$10,Data1!$BP$11:$BP$19</definedName>
    <definedName name="A125996082X_Data">Data1!$BP$11:$BP$19</definedName>
    <definedName name="A125996082X_Latest">Data1!$BP$19</definedName>
    <definedName name="A125996086J">Data1!$FH$1:$FH$10,Data1!$FH$11:$FH$19</definedName>
    <definedName name="A125996086J_Data">Data1!$FH$11:$FH$19</definedName>
    <definedName name="A125996086J_Latest">Data1!$FH$19</definedName>
    <definedName name="A125996090X">Data1!$IH$1:$IH$10,Data1!$IH$11:$IH$19</definedName>
    <definedName name="A125996090X_Data">Data1!$IH$11:$IH$19</definedName>
    <definedName name="A125996090X_Latest">Data1!$IH$19</definedName>
    <definedName name="A125996094J">Data1!$ES$1:$ES$10,Data1!$ES$11:$ES$19</definedName>
    <definedName name="A125996094J_Data">Data1!$ES$11:$ES$19</definedName>
    <definedName name="A125996094J_Latest">Data1!$ES$19</definedName>
    <definedName name="A125996098T">Data1!$FT$1:$FT$10,Data1!$FT$11:$FT$19</definedName>
    <definedName name="A125996098T_Data">Data1!$FT$11:$FT$19</definedName>
    <definedName name="A125996098T_Latest">Data1!$FT$19</definedName>
    <definedName name="A125996102W">Data1!$GR$1:$GR$10,Data1!$GR$11:$GR$19</definedName>
    <definedName name="A125996102W_Data">Data1!$GR$11:$GR$19</definedName>
    <definedName name="A125996102W_Latest">Data1!$GR$19</definedName>
    <definedName name="A125996106F">Data2!$J$1:$J$10,Data2!$J$11:$J$19</definedName>
    <definedName name="A125996106F_Data">Data2!$J$11:$J$19</definedName>
    <definedName name="A125996106F_Latest">Data2!$J$19</definedName>
    <definedName name="A125996110W">Data1!$AX$1:$AX$10,Data1!$AX$11:$AX$19</definedName>
    <definedName name="A125996110W_Data">Data1!$AX$11:$AX$19</definedName>
    <definedName name="A125996110W_Latest">Data1!$AX$19</definedName>
    <definedName name="A125996114F">Data1!$DL$1:$DL$10,Data1!$DL$11:$DL$19</definedName>
    <definedName name="A125996114F_Data">Data1!$DL$11:$DL$19</definedName>
    <definedName name="A125996114F_Latest">Data1!$DL$19</definedName>
    <definedName name="A125996122F">Data1!$FN$1:$FN$10,Data1!$FN$11:$FN$19</definedName>
    <definedName name="A125996122F_Data">Data1!$FN$11:$FN$19</definedName>
    <definedName name="A125996122F_Latest">Data1!$FN$19</definedName>
    <definedName name="A125996126R">Data1!$FZ$1:$FZ$10,Data1!$FZ$11:$FZ$19</definedName>
    <definedName name="A125996126R_Data">Data1!$FZ$11:$FZ$19</definedName>
    <definedName name="A125996126R_Latest">Data1!$FZ$19</definedName>
    <definedName name="A125996130F">Data1!$GL$1:$GL$10,Data1!$GL$11:$GL$19</definedName>
    <definedName name="A125996130F_Data">Data1!$GL$11:$GL$19</definedName>
    <definedName name="A125996130F_Latest">Data1!$GL$19</definedName>
    <definedName name="A125996134R">Data1!$IB$1:$IB$10,Data1!$IB$11:$IB$19</definedName>
    <definedName name="A125996134R_Data">Data1!$IB$11:$IB$19</definedName>
    <definedName name="A125996134R_Latest">Data1!$IB$19</definedName>
    <definedName name="A125996138X">Data2!$AB$1:$AB$10,Data2!$AB$11:$AB$19</definedName>
    <definedName name="A125996138X_Data">Data2!$AB$11:$AB$19</definedName>
    <definedName name="A125996138X_Latest">Data2!$AB$19</definedName>
    <definedName name="A125996142R">Data1!$N$1:$N$10,Data1!$N$11:$N$19</definedName>
    <definedName name="A125996142R_Data">Data1!$N$11:$N$19</definedName>
    <definedName name="A125996142R_Latest">Data1!$N$19</definedName>
    <definedName name="A125996146X">Data1!$AF$1:$AF$10,Data1!$AF$11:$AF$19</definedName>
    <definedName name="A125996146X_Data">Data1!$AF$11:$AF$19</definedName>
    <definedName name="A125996146X_Latest">Data1!$AF$19</definedName>
    <definedName name="A125996150R">Data1!$AL$1:$AL$10,Data1!$AL$11:$AL$19</definedName>
    <definedName name="A125996150R_Data">Data1!$AL$11:$AL$19</definedName>
    <definedName name="A125996150R_Latest">Data1!$AL$19</definedName>
    <definedName name="A125996154X">Data1!$BJ$1:$BJ$10,Data1!$BJ$11:$BJ$19</definedName>
    <definedName name="A125996154X_Data">Data1!$BJ$11:$BJ$19</definedName>
    <definedName name="A125996154X_Latest">Data1!$BJ$19</definedName>
    <definedName name="A125996158J">Data1!$BV$1:$BV$10,Data1!$BV$11:$BV$19</definedName>
    <definedName name="A125996158J_Data">Data1!$BV$11:$BV$19</definedName>
    <definedName name="A125996158J_Latest">Data1!$BV$19</definedName>
    <definedName name="A125996162X">Data1!$CB$1:$CB$10,Data1!$CB$11:$CB$19</definedName>
    <definedName name="A125996162X_Data">Data1!$CB$11:$CB$19</definedName>
    <definedName name="A125996162X_Latest">Data1!$CB$19</definedName>
    <definedName name="A125996166J">Data1!$DR$1:$DR$10,Data1!$DR$11:$DR$19</definedName>
    <definedName name="A125996166J_Data">Data1!$DR$11:$DR$19</definedName>
    <definedName name="A125996166J_Latest">Data1!$DR$19</definedName>
    <definedName name="A125996170X">Data1!$GF$1:$GF$10,Data1!$GF$11:$GF$19</definedName>
    <definedName name="A125996170X_Data">Data1!$GF$11:$GF$19</definedName>
    <definedName name="A125996170X_Latest">Data1!$GF$19</definedName>
    <definedName name="A125996174J">Data1!$HD$1:$HD$10,Data1!$HD$11:$HD$19</definedName>
    <definedName name="A125996174J_Data">Data1!$HD$11:$HD$19</definedName>
    <definedName name="A125996174J_Latest">Data1!$HD$19</definedName>
    <definedName name="A125996178T">Data1!$HJ$1:$HJ$10,Data1!$HJ$11:$HJ$19</definedName>
    <definedName name="A125996178T_Data">Data1!$HJ$11:$HJ$19</definedName>
    <definedName name="A125996178T_Latest">Data1!$HJ$19</definedName>
    <definedName name="A125996182J">Data1!$IN$1:$IN$10,Data1!$IN$11:$IN$19</definedName>
    <definedName name="A125996182J_Data">Data1!$IN$11:$IN$19</definedName>
    <definedName name="A125996182J_Latest">Data1!$IN$19</definedName>
    <definedName name="A125996186T">Data2!$D$1:$D$10,Data2!$D$11:$D$19</definedName>
    <definedName name="A125996186T_Data">Data2!$D$11:$D$19</definedName>
    <definedName name="A125996186T_Latest">Data2!$D$19</definedName>
    <definedName name="A125996190J">Data1!$AR$1:$AR$10,Data1!$AR$11:$AR$19</definedName>
    <definedName name="A125996190J_Data">Data1!$AR$11:$AR$19</definedName>
    <definedName name="A125996190J_Latest">Data1!$AR$19</definedName>
    <definedName name="A125996194T">Data1!$EG$1:$EG$10,Data1!$EG$11:$EG$19</definedName>
    <definedName name="A125996194T_Data">Data1!$EG$11:$EG$19</definedName>
    <definedName name="A125996194T_Latest">Data1!$EG$19</definedName>
    <definedName name="A125996198A">Data1!$EM$1:$EM$10,Data1!$EM$11:$EM$19</definedName>
    <definedName name="A125996198A_Data">Data1!$EM$11:$EM$19</definedName>
    <definedName name="A125996198A_Latest">Data1!$EM$19</definedName>
    <definedName name="A125996202F">Data1!$GX$1:$GX$10,Data1!$GX$11:$GX$19</definedName>
    <definedName name="A125996202F_Data">Data1!$GX$11:$GX$19</definedName>
    <definedName name="A125996202F_Latest">Data1!$GX$19</definedName>
    <definedName name="A125996206R">Data2!$AH$1:$AH$10,Data2!$AH$11:$AH$19</definedName>
    <definedName name="A125996206R_Data">Data2!$AH$11:$AH$19</definedName>
    <definedName name="A125996206R_Latest">Data2!$AH$19</definedName>
    <definedName name="A125996210F">Data1!$H$1:$H$10,Data1!$H$11:$H$19</definedName>
    <definedName name="A125996210F_Data">Data1!$H$11:$H$19</definedName>
    <definedName name="A125996210F_Latest">Data1!$H$19</definedName>
    <definedName name="A125996214R">Data1!$T$1:$T$10,Data1!$T$11:$T$19</definedName>
    <definedName name="A125996214R_Data">Data1!$T$11:$T$19</definedName>
    <definedName name="A125996214R_Latest">Data1!$T$19</definedName>
    <definedName name="A125996218X">Data1!$Z$1:$Z$10,Data1!$Z$11:$Z$19</definedName>
    <definedName name="A125996218X_Data">Data1!$Z$11:$Z$19</definedName>
    <definedName name="A125996218X_Latest">Data1!$Z$19</definedName>
    <definedName name="A125996222R">Data1!$BD$1:$BD$10,Data1!$BD$11:$BD$19</definedName>
    <definedName name="A125996222R_Data">Data1!$BD$11:$BD$19</definedName>
    <definedName name="A125996222R_Latest">Data1!$BD$19</definedName>
    <definedName name="A125996226X">Data1!$CT$1:$CT$10,Data1!$CT$11:$CT$19</definedName>
    <definedName name="A125996226X_Data">Data1!$CT$11:$CT$19</definedName>
    <definedName name="A125996226X_Latest">Data1!$CT$19</definedName>
    <definedName name="A125996230R">Data1!$CZ$1:$CZ$10,Data1!$CZ$11:$CZ$19</definedName>
    <definedName name="A125996230R_Data">Data1!$CZ$11:$CZ$19</definedName>
    <definedName name="A125996230R_Latest">Data1!$CZ$19</definedName>
    <definedName name="A125996234X">Data1!$CH$1:$CH$10,Data1!$CH$11:$CH$19</definedName>
    <definedName name="A125996234X_Data">Data1!$CH$11:$CH$19</definedName>
    <definedName name="A125996234X_Latest">Data1!$CH$19</definedName>
    <definedName name="A125996238J">Data1!$DX$1:$DX$10,Data1!$DX$11:$DX$19</definedName>
    <definedName name="A125996238J_Data">Data1!$DX$11:$DX$19</definedName>
    <definedName name="A125996238J_Latest">Data1!$DX$19</definedName>
    <definedName name="A125996242X">Data1!$HP$1:$HP$10,Data1!$HP$11:$HP$19</definedName>
    <definedName name="A125996242X_Data">Data1!$HP$11:$HP$19</definedName>
    <definedName name="A125996242X_Latest">Data1!$HP$19</definedName>
    <definedName name="A125996246J">Data2!$V$1:$V$10,Data2!$V$11:$V$19</definedName>
    <definedName name="A125996246J_Data">Data2!$V$11:$V$19</definedName>
    <definedName name="A125996246J_Latest">Data2!$V$19</definedName>
    <definedName name="A125996250X">Data2!$AN$1:$AN$10,Data2!$AN$11:$AN$19</definedName>
    <definedName name="A125996250X_Data">Data2!$AN$11:$AN$19</definedName>
    <definedName name="A125996250X_Latest">Data2!$AN$19</definedName>
    <definedName name="A125996254J">Data10!$GL$1:$GL$10,Data10!$GL$11:$GL$19</definedName>
    <definedName name="A125996254J_Data">Data10!$GL$11:$GL$19</definedName>
    <definedName name="A125996254J_Latest">Data10!$GL$19</definedName>
    <definedName name="A125996258T">Data10!$HD$1:$HD$10,Data10!$HD$11:$HD$19</definedName>
    <definedName name="A125996258T_Data">Data10!$HD$11:$HD$19</definedName>
    <definedName name="A125996258T_Latest">Data10!$HD$19</definedName>
    <definedName name="A125996262J">Data10!$IB$1:$IB$10,Data10!$IB$11:$IB$19</definedName>
    <definedName name="A125996262J_Data">Data10!$IB$11:$IB$19</definedName>
    <definedName name="A125996262J_Latest">Data10!$IB$19</definedName>
    <definedName name="A125996266T">Data11!$G$1:$G$10,Data11!$G$11:$G$19</definedName>
    <definedName name="A125996266T_Data">Data11!$G$11:$G$19</definedName>
    <definedName name="A125996266T_Latest">Data11!$G$19</definedName>
    <definedName name="A125996270J">Data11!$CD$1:$CD$10,Data11!$CD$11:$CD$19</definedName>
    <definedName name="A125996270J_Data">Data11!$CD$11:$CD$19</definedName>
    <definedName name="A125996270J_Latest">Data11!$CD$19</definedName>
    <definedName name="A125996274T">Data11!$DN$1:$DN$10,Data11!$DN$11:$DN$19</definedName>
    <definedName name="A125996274T_Data">Data11!$DN$11:$DN$19</definedName>
    <definedName name="A125996274T_Latest">Data11!$DN$19</definedName>
    <definedName name="A125996278A">Data10!$CZ$1:$CZ$10,Data10!$CZ$11:$CZ$19</definedName>
    <definedName name="A125996278A_Data">Data10!$CZ$11:$CZ$19</definedName>
    <definedName name="A125996278A_Latest">Data10!$CZ$19</definedName>
    <definedName name="A125996282T">Data10!$FN$1:$FN$10,Data10!$FN$11:$FN$19</definedName>
    <definedName name="A125996282T_Data">Data10!$FN$11:$FN$19</definedName>
    <definedName name="A125996282T_Latest">Data10!$FN$19</definedName>
    <definedName name="A125996286A">Data11!$P$1:$P$10,Data11!$P$11:$P$19</definedName>
    <definedName name="A125996286A_Data">Data11!$P$11:$P$19</definedName>
    <definedName name="A125996286A_Latest">Data11!$P$19</definedName>
    <definedName name="A125996290T">Data11!$CP$1:$CP$10,Data11!$CP$11:$CP$19</definedName>
    <definedName name="A125996290T_Data">Data11!$CP$11:$CP$19</definedName>
    <definedName name="A125996290T_Latest">Data11!$CP$19</definedName>
    <definedName name="A125996294A">Data10!$IQ$1:$IQ$10,Data10!$IQ$11:$IQ$19</definedName>
    <definedName name="A125996294A_Data">Data10!$IQ$11:$IQ$19</definedName>
    <definedName name="A125996294A_Latest">Data10!$IQ$19</definedName>
    <definedName name="A125996298K">Data11!$AB$1:$AB$10,Data11!$AB$11:$AB$19</definedName>
    <definedName name="A125996298K_Data">Data11!$AB$11:$AB$19</definedName>
    <definedName name="A125996298K_Latest">Data11!$AB$19</definedName>
    <definedName name="A125996302R">Data11!$AZ$1:$AZ$10,Data11!$AZ$11:$AZ$19</definedName>
    <definedName name="A125996302R_Data">Data11!$AZ$11:$AZ$19</definedName>
    <definedName name="A125996302R_Latest">Data11!$AZ$19</definedName>
    <definedName name="A125996306X">Data11!$DH$1:$DH$10,Data11!$DH$11:$DH$19</definedName>
    <definedName name="A125996306X_Data">Data11!$DH$11:$DH$19</definedName>
    <definedName name="A125996306X_Latest">Data11!$DH$19</definedName>
    <definedName name="A125996310R">Data10!$EV$1:$EV$10,Data10!$EV$11:$EV$19</definedName>
    <definedName name="A125996310R_Data">Data10!$EV$11:$EV$19</definedName>
    <definedName name="A125996310R_Latest">Data10!$EV$19</definedName>
    <definedName name="A125996314X">Data10!$HJ$1:$HJ$10,Data10!$HJ$11:$HJ$19</definedName>
    <definedName name="A125996314X_Data">Data10!$HJ$11:$HJ$19</definedName>
    <definedName name="A125996314X_Latest">Data10!$HJ$19</definedName>
    <definedName name="A125996322X">Data11!$V$1:$V$10,Data11!$V$11:$V$19</definedName>
    <definedName name="A125996322X_Data">Data11!$V$11:$V$19</definedName>
    <definedName name="A125996322X_Latest">Data11!$V$19</definedName>
    <definedName name="A125996326J">Data11!$AH$1:$AH$10,Data11!$AH$11:$AH$19</definedName>
    <definedName name="A125996326J_Data">Data11!$AH$11:$AH$19</definedName>
    <definedName name="A125996326J_Latest">Data11!$AH$19</definedName>
    <definedName name="A125996330X">Data11!$AT$1:$AT$10,Data11!$AT$11:$AT$19</definedName>
    <definedName name="A125996330X_Data">Data11!$AT$11:$AT$19</definedName>
    <definedName name="A125996330X_Latest">Data11!$AT$19</definedName>
    <definedName name="A125996334J">Data11!$CJ$1:$CJ$10,Data11!$CJ$11:$CJ$19</definedName>
    <definedName name="A125996334J_Data">Data11!$CJ$11:$CJ$19</definedName>
    <definedName name="A125996334J_Latest">Data11!$CJ$19</definedName>
    <definedName name="A125996338T">Data11!$DZ$1:$DZ$10,Data11!$DZ$11:$DZ$19</definedName>
    <definedName name="A125996338T_Data">Data11!$DZ$11:$DZ$19</definedName>
    <definedName name="A125996338T_Latest">Data11!$DZ$19</definedName>
    <definedName name="A125996342J">Data10!$DL$1:$DL$10,Data10!$DL$11:$DL$19</definedName>
    <definedName name="A125996342J_Data">Data10!$DL$11:$DL$19</definedName>
    <definedName name="A125996342J_Latest">Data10!$DL$19</definedName>
    <definedName name="A125996346T">Data10!$ED$1:$ED$10,Data10!$ED$11:$ED$19</definedName>
    <definedName name="A125996346T_Data">Data10!$ED$11:$ED$19</definedName>
    <definedName name="A125996346T_Latest">Data10!$ED$19</definedName>
    <definedName name="A125996350J">Data10!$EJ$1:$EJ$10,Data10!$EJ$11:$EJ$19</definedName>
    <definedName name="A125996350J_Data">Data10!$EJ$11:$EJ$19</definedName>
    <definedName name="A125996350J_Latest">Data10!$EJ$19</definedName>
    <definedName name="A125996354T">Data10!$FH$1:$FH$10,Data10!$FH$11:$FH$19</definedName>
    <definedName name="A125996354T_Data">Data10!$FH$11:$FH$19</definedName>
    <definedName name="A125996354T_Latest">Data10!$FH$19</definedName>
    <definedName name="A125996358A">Data10!$FT$1:$FT$10,Data10!$FT$11:$FT$19</definedName>
    <definedName name="A125996358A_Data">Data10!$FT$11:$FT$19</definedName>
    <definedName name="A125996358A_Latest">Data10!$FT$19</definedName>
    <definedName name="A125996362T">Data10!$FZ$1:$FZ$10,Data10!$FZ$11:$FZ$19</definedName>
    <definedName name="A125996362T_Data">Data10!$FZ$11:$FZ$19</definedName>
    <definedName name="A125996362T_Latest">Data10!$FZ$19</definedName>
    <definedName name="A125996366A">Data10!$HP$1:$HP$10,Data10!$HP$11:$HP$19</definedName>
    <definedName name="A125996366A_Data">Data10!$HP$11:$HP$19</definedName>
    <definedName name="A125996366A_Latest">Data10!$HP$19</definedName>
    <definedName name="A125996370T">Data11!$AN$1:$AN$10,Data11!$AN$11:$AN$19</definedName>
    <definedName name="A125996370T_Data">Data11!$AN$11:$AN$19</definedName>
    <definedName name="A125996370T_Latest">Data11!$AN$19</definedName>
    <definedName name="A125996374A">Data11!$BL$1:$BL$10,Data11!$BL$11:$BL$19</definedName>
    <definedName name="A125996374A_Data">Data11!$BL$11:$BL$19</definedName>
    <definedName name="A125996374A_Latest">Data11!$BL$19</definedName>
    <definedName name="A125996378K">Data11!$BR$1:$BR$10,Data11!$BR$11:$BR$19</definedName>
    <definedName name="A125996378K_Data">Data11!$BR$11:$BR$19</definedName>
    <definedName name="A125996378K_Latest">Data11!$BR$19</definedName>
    <definedName name="A125996382A">Data11!$CV$1:$CV$10,Data11!$CV$11:$CV$19</definedName>
    <definedName name="A125996382A_Data">Data11!$CV$11:$CV$19</definedName>
    <definedName name="A125996382A_Latest">Data11!$CV$19</definedName>
    <definedName name="A125996386K">Data11!$DB$1:$DB$10,Data11!$DB$11:$DB$19</definedName>
    <definedName name="A125996386K_Data">Data11!$DB$11:$DB$19</definedName>
    <definedName name="A125996386K_Latest">Data11!$DB$19</definedName>
    <definedName name="A125996390A">Data10!$EP$1:$EP$10,Data10!$EP$11:$EP$19</definedName>
    <definedName name="A125996390A_Data">Data10!$EP$11:$EP$19</definedName>
    <definedName name="A125996390A_Latest">Data10!$EP$19</definedName>
    <definedName name="A125996394K">Data10!$IE$1:$IE$10,Data10!$IE$11:$IE$19</definedName>
    <definedName name="A125996394K_Data">Data10!$IE$11:$IE$19</definedName>
    <definedName name="A125996394K_Latest">Data10!$IE$19</definedName>
    <definedName name="A125996398V">Data10!$IK$1:$IK$10,Data10!$IK$11:$IK$19</definedName>
    <definedName name="A125996398V_Data">Data10!$IK$11:$IK$19</definedName>
    <definedName name="A125996398V_Latest">Data10!$IK$19</definedName>
    <definedName name="A125996402X">Data11!$BF$1:$BF$10,Data11!$BF$11:$BF$19</definedName>
    <definedName name="A125996402X_Data">Data11!$BF$11:$BF$19</definedName>
    <definedName name="A125996402X_Latest">Data11!$BF$19</definedName>
    <definedName name="A125996406J">Data11!$EF$1:$EF$10,Data11!$EF$11:$EF$19</definedName>
    <definedName name="A125996406J_Data">Data11!$EF$11:$EF$19</definedName>
    <definedName name="A125996406J_Latest">Data11!$EF$19</definedName>
    <definedName name="A125996410X">Data10!$DF$1:$DF$10,Data10!$DF$11:$DF$19</definedName>
    <definedName name="A125996410X_Data">Data10!$DF$11:$DF$19</definedName>
    <definedName name="A125996410X_Latest">Data10!$DF$19</definedName>
    <definedName name="A125996414J">Data10!$DR$1:$DR$10,Data10!$DR$11:$DR$19</definedName>
    <definedName name="A125996414J_Data">Data10!$DR$11:$DR$19</definedName>
    <definedName name="A125996414J_Latest">Data10!$DR$19</definedName>
    <definedName name="A125996418T">Data10!$DX$1:$DX$10,Data10!$DX$11:$DX$19</definedName>
    <definedName name="A125996418T_Data">Data10!$DX$11:$DX$19</definedName>
    <definedName name="A125996418T_Latest">Data10!$DX$19</definedName>
    <definedName name="A125996422J">Data10!$FB$1:$FB$10,Data10!$FB$11:$FB$19</definedName>
    <definedName name="A125996422J_Data">Data10!$FB$11:$FB$19</definedName>
    <definedName name="A125996422J_Latest">Data10!$FB$19</definedName>
    <definedName name="A125996426T">Data10!$GR$1:$GR$10,Data10!$GR$11:$GR$19</definedName>
    <definedName name="A125996426T_Data">Data10!$GR$11:$GR$19</definedName>
    <definedName name="A125996426T_Latest">Data10!$GR$19</definedName>
    <definedName name="A125996430J">Data10!$GX$1:$GX$10,Data10!$GX$11:$GX$19</definedName>
    <definedName name="A125996430J_Data">Data10!$GX$11:$GX$19</definedName>
    <definedName name="A125996430J_Latest">Data10!$GX$19</definedName>
    <definedName name="A125996434T">Data10!$GF$1:$GF$10,Data10!$GF$11:$GF$19</definedName>
    <definedName name="A125996434T_Data">Data10!$GF$11:$GF$19</definedName>
    <definedName name="A125996434T_Latest">Data10!$GF$19</definedName>
    <definedName name="A125996438A">Data10!$HV$1:$HV$10,Data10!$HV$11:$HV$19</definedName>
    <definedName name="A125996438A_Data">Data10!$HV$11:$HV$19</definedName>
    <definedName name="A125996438A_Latest">Data10!$HV$19</definedName>
    <definedName name="A125996442T">Data11!$BX$1:$BX$10,Data11!$BX$11:$BX$19</definedName>
    <definedName name="A125996442T_Data">Data11!$BX$11:$BX$19</definedName>
    <definedName name="A125996442T_Latest">Data11!$BX$19</definedName>
    <definedName name="A125996446A">Data11!$DT$1:$DT$10,Data11!$DT$11:$DT$19</definedName>
    <definedName name="A125996446A_Data">Data11!$DT$11:$DT$19</definedName>
    <definedName name="A125996446A_Latest">Data11!$DT$19</definedName>
    <definedName name="A125996450T">Data11!$EL$1:$EL$10,Data11!$EL$11:$EL$19</definedName>
    <definedName name="A125996450T_Data">Data11!$EL$11:$EL$19</definedName>
    <definedName name="A125996450T_Latest">Data11!$EL$19</definedName>
    <definedName name="A125996454A">Data3!$FX$1:$FX$10,Data3!$FX$11:$FX$19</definedName>
    <definedName name="A125996454A_Data">Data3!$FX$11:$FX$19</definedName>
    <definedName name="A125996454A_Latest">Data3!$FX$19</definedName>
    <definedName name="A125996458K">Data3!$GP$1:$GP$10,Data3!$GP$11:$GP$19</definedName>
    <definedName name="A125996458K_Data">Data3!$GP$11:$GP$19</definedName>
    <definedName name="A125996458K_Latest">Data3!$GP$19</definedName>
    <definedName name="A125996462A">Data3!$HN$1:$HN$10,Data3!$HN$11:$HN$19</definedName>
    <definedName name="A125996462A_Data">Data3!$HN$11:$HN$19</definedName>
    <definedName name="A125996462A_Latest">Data3!$HN$19</definedName>
    <definedName name="A125996466K">Data3!$II$1:$II$10,Data3!$II$11:$II$19</definedName>
    <definedName name="A125996466K_Data">Data3!$II$11:$II$19</definedName>
    <definedName name="A125996466K_Latest">Data3!$II$19</definedName>
    <definedName name="A125996470A">Data4!$BP$1:$BP$10,Data4!$BP$11:$BP$19</definedName>
    <definedName name="A125996470A_Data">Data4!$BP$11:$BP$19</definedName>
    <definedName name="A125996470A_Latest">Data4!$BP$19</definedName>
    <definedName name="A125996474K">Data4!$CZ$1:$CZ$10,Data4!$CZ$11:$CZ$19</definedName>
    <definedName name="A125996474K_Data">Data4!$CZ$11:$CZ$19</definedName>
    <definedName name="A125996474K_Latest">Data4!$CZ$19</definedName>
    <definedName name="A125996478V">Data3!$CL$1:$CL$10,Data3!$CL$11:$CL$19</definedName>
    <definedName name="A125996478V_Data">Data3!$CL$11:$CL$19</definedName>
    <definedName name="A125996478V_Latest">Data3!$CL$19</definedName>
    <definedName name="A125996482K">Data3!$EZ$1:$EZ$10,Data3!$EZ$11:$EZ$19</definedName>
    <definedName name="A125996482K_Data">Data3!$EZ$11:$EZ$19</definedName>
    <definedName name="A125996482K_Latest">Data3!$EZ$19</definedName>
    <definedName name="A125996486V">Data4!$B$1:$B$10,Data4!$B$11:$B$19</definedName>
    <definedName name="A125996486V_Data">Data4!$B$11:$B$19</definedName>
    <definedName name="A125996486V_Latest">Data4!$B$19</definedName>
    <definedName name="A125996490K">Data4!$CB$1:$CB$10,Data4!$CB$11:$CB$19</definedName>
    <definedName name="A125996490K_Data">Data4!$CB$11:$CB$19</definedName>
    <definedName name="A125996490K_Latest">Data4!$CB$19</definedName>
    <definedName name="A125996494V">Data3!$IC$1:$IC$10,Data3!$IC$11:$IC$19</definedName>
    <definedName name="A125996494V_Data">Data3!$IC$11:$IC$19</definedName>
    <definedName name="A125996494V_Latest">Data3!$IC$19</definedName>
    <definedName name="A125996498C">Data4!$N$1:$N$10,Data4!$N$11:$N$19</definedName>
    <definedName name="A125996498C_Data">Data4!$N$11:$N$19</definedName>
    <definedName name="A125996498C_Latest">Data4!$N$19</definedName>
    <definedName name="A125996502J">Data4!$AL$1:$AL$10,Data4!$AL$11:$AL$19</definedName>
    <definedName name="A125996502J_Data">Data4!$AL$11:$AL$19</definedName>
    <definedName name="A125996502J_Latest">Data4!$AL$19</definedName>
    <definedName name="A125996506T">Data4!$CT$1:$CT$10,Data4!$CT$11:$CT$19</definedName>
    <definedName name="A125996506T_Data">Data4!$CT$11:$CT$19</definedName>
    <definedName name="A125996506T_Latest">Data4!$CT$19</definedName>
    <definedName name="A125996510J">Data3!$EH$1:$EH$10,Data3!$EH$11:$EH$19</definedName>
    <definedName name="A125996510J_Data">Data3!$EH$11:$EH$19</definedName>
    <definedName name="A125996510J_Latest">Data3!$EH$19</definedName>
    <definedName name="A125996514T">Data3!$GV$1:$GV$10,Data3!$GV$11:$GV$19</definedName>
    <definedName name="A125996514T_Data">Data3!$GV$11:$GV$19</definedName>
    <definedName name="A125996514T_Latest">Data3!$GV$19</definedName>
    <definedName name="A125996522T">Data4!$H$1:$H$10,Data4!$H$11:$H$19</definedName>
    <definedName name="A125996522T_Data">Data4!$H$11:$H$19</definedName>
    <definedName name="A125996522T_Latest">Data4!$H$19</definedName>
    <definedName name="A125996526A">Data4!$T$1:$T$10,Data4!$T$11:$T$19</definedName>
    <definedName name="A125996526A_Data">Data4!$T$11:$T$19</definedName>
    <definedName name="A125996526A_Latest">Data4!$T$19</definedName>
    <definedName name="A125996530T">Data4!$AF$1:$AF$10,Data4!$AF$11:$AF$19</definedName>
    <definedName name="A125996530T_Data">Data4!$AF$11:$AF$19</definedName>
    <definedName name="A125996530T_Latest">Data4!$AF$19</definedName>
    <definedName name="A125996534A">Data4!$BV$1:$BV$10,Data4!$BV$11:$BV$19</definedName>
    <definedName name="A125996534A_Data">Data4!$BV$11:$BV$19</definedName>
    <definedName name="A125996534A_Latest">Data4!$BV$19</definedName>
    <definedName name="A125996538K">Data4!$DL$1:$DL$10,Data4!$DL$11:$DL$19</definedName>
    <definedName name="A125996538K_Data">Data4!$DL$11:$DL$19</definedName>
    <definedName name="A125996538K_Latest">Data4!$DL$19</definedName>
    <definedName name="A125996542A">Data3!$CX$1:$CX$10,Data3!$CX$11:$CX$19</definedName>
    <definedName name="A125996542A_Data">Data3!$CX$11:$CX$19</definedName>
    <definedName name="A125996542A_Latest">Data3!$CX$19</definedName>
    <definedName name="A125996546K">Data3!$DP$1:$DP$10,Data3!$DP$11:$DP$19</definedName>
    <definedName name="A125996546K_Data">Data3!$DP$11:$DP$19</definedName>
    <definedName name="A125996546K_Latest">Data3!$DP$19</definedName>
    <definedName name="A125996550A">Data3!$DV$1:$DV$10,Data3!$DV$11:$DV$19</definedName>
    <definedName name="A125996550A_Data">Data3!$DV$11:$DV$19</definedName>
    <definedName name="A125996550A_Latest">Data3!$DV$19</definedName>
    <definedName name="A125996554K">Data3!$ET$1:$ET$10,Data3!$ET$11:$ET$19</definedName>
    <definedName name="A125996554K_Data">Data3!$ET$11:$ET$19</definedName>
    <definedName name="A125996554K_Latest">Data3!$ET$19</definedName>
    <definedName name="A125996558V">Data3!$FF$1:$FF$10,Data3!$FF$11:$FF$19</definedName>
    <definedName name="A125996558V_Data">Data3!$FF$11:$FF$19</definedName>
    <definedName name="A125996558V_Latest">Data3!$FF$19</definedName>
    <definedName name="A125996562K">Data3!$FL$1:$FL$10,Data3!$FL$11:$FL$19</definedName>
    <definedName name="A125996562K_Data">Data3!$FL$11:$FL$19</definedName>
    <definedName name="A125996562K_Latest">Data3!$FL$19</definedName>
    <definedName name="A125996566V">Data3!$HB$1:$HB$10,Data3!$HB$11:$HB$19</definedName>
    <definedName name="A125996566V_Data">Data3!$HB$11:$HB$19</definedName>
    <definedName name="A125996566V_Latest">Data3!$HB$19</definedName>
    <definedName name="A125996570K">Data4!$Z$1:$Z$10,Data4!$Z$11:$Z$19</definedName>
    <definedName name="A125996570K_Data">Data4!$Z$11:$Z$19</definedName>
    <definedName name="A125996570K_Latest">Data4!$Z$19</definedName>
    <definedName name="A125996574V">Data4!$AX$1:$AX$10,Data4!$AX$11:$AX$19</definedName>
    <definedName name="A125996574V_Data">Data4!$AX$11:$AX$19</definedName>
    <definedName name="A125996574V_Latest">Data4!$AX$19</definedName>
    <definedName name="A125996578C">Data4!$BD$1:$BD$10,Data4!$BD$11:$BD$19</definedName>
    <definedName name="A125996578C_Data">Data4!$BD$11:$BD$19</definedName>
    <definedName name="A125996578C_Latest">Data4!$BD$19</definedName>
    <definedName name="A125996582V">Data4!$CH$1:$CH$10,Data4!$CH$11:$CH$19</definedName>
    <definedName name="A125996582V_Data">Data4!$CH$11:$CH$19</definedName>
    <definedName name="A125996582V_Latest">Data4!$CH$19</definedName>
    <definedName name="A125996586C">Data4!$CN$1:$CN$10,Data4!$CN$11:$CN$19</definedName>
    <definedName name="A125996586C_Data">Data4!$CN$11:$CN$19</definedName>
    <definedName name="A125996586C_Latest">Data4!$CN$19</definedName>
    <definedName name="A125996590V">Data3!$EB$1:$EB$10,Data3!$EB$11:$EB$19</definedName>
    <definedName name="A125996590V_Data">Data3!$EB$11:$EB$19</definedName>
    <definedName name="A125996590V_Latest">Data3!$EB$19</definedName>
    <definedName name="A125996594C">Data3!$HQ$1:$HQ$10,Data3!$HQ$11:$HQ$19</definedName>
    <definedName name="A125996594C_Data">Data3!$HQ$11:$HQ$19</definedName>
    <definedName name="A125996594C_Latest">Data3!$HQ$19</definedName>
    <definedName name="A125996598L">Data3!$HW$1:$HW$10,Data3!$HW$11:$HW$19</definedName>
    <definedName name="A125996598L_Data">Data3!$HW$11:$HW$19</definedName>
    <definedName name="A125996598L_Latest">Data3!$HW$19</definedName>
    <definedName name="A125996602T">Data4!$AR$1:$AR$10,Data4!$AR$11:$AR$19</definedName>
    <definedName name="A125996602T_Data">Data4!$AR$11:$AR$19</definedName>
    <definedName name="A125996602T_Latest">Data4!$AR$19</definedName>
    <definedName name="A125996606A">Data4!$DR$1:$DR$10,Data4!$DR$11:$DR$19</definedName>
    <definedName name="A125996606A_Data">Data4!$DR$11:$DR$19</definedName>
    <definedName name="A125996606A_Latest">Data4!$DR$19</definedName>
    <definedName name="A125996610T">Data3!$CR$1:$CR$10,Data3!$CR$11:$CR$19</definedName>
    <definedName name="A125996610T_Data">Data3!$CR$11:$CR$19</definedName>
    <definedName name="A125996610T_Latest">Data3!$CR$19</definedName>
    <definedName name="A125996614A">Data3!$DD$1:$DD$10,Data3!$DD$11:$DD$19</definedName>
    <definedName name="A125996614A_Data">Data3!$DD$11:$DD$19</definedName>
    <definedName name="A125996614A_Latest">Data3!$DD$19</definedName>
    <definedName name="A125996618K">Data3!$DJ$1:$DJ$10,Data3!$DJ$11:$DJ$19</definedName>
    <definedName name="A125996618K_Data">Data3!$DJ$11:$DJ$19</definedName>
    <definedName name="A125996618K_Latest">Data3!$DJ$19</definedName>
    <definedName name="A125996622A">Data3!$EN$1:$EN$10,Data3!$EN$11:$EN$19</definedName>
    <definedName name="A125996622A_Data">Data3!$EN$11:$EN$19</definedName>
    <definedName name="A125996622A_Latest">Data3!$EN$19</definedName>
    <definedName name="A125996626K">Data3!$GD$1:$GD$10,Data3!$GD$11:$GD$19</definedName>
    <definedName name="A125996626K_Data">Data3!$GD$11:$GD$19</definedName>
    <definedName name="A125996626K_Latest">Data3!$GD$19</definedName>
    <definedName name="A125996630A">Data3!$GJ$1:$GJ$10,Data3!$GJ$11:$GJ$19</definedName>
    <definedName name="A125996630A_Data">Data3!$GJ$11:$GJ$19</definedName>
    <definedName name="A125996630A_Latest">Data3!$GJ$19</definedName>
    <definedName name="A125996634K">Data3!$FR$1:$FR$10,Data3!$FR$11:$FR$19</definedName>
    <definedName name="A125996634K_Data">Data3!$FR$11:$FR$19</definedName>
    <definedName name="A125996634K_Latest">Data3!$FR$19</definedName>
    <definedName name="A125996638V">Data3!$HH$1:$HH$10,Data3!$HH$11:$HH$19</definedName>
    <definedName name="A125996638V_Data">Data3!$HH$11:$HH$19</definedName>
    <definedName name="A125996638V_Latest">Data3!$HH$19</definedName>
    <definedName name="A125996642K">Data4!$BJ$1:$BJ$10,Data4!$BJ$11:$BJ$19</definedName>
    <definedName name="A125996642K_Data">Data4!$BJ$11:$BJ$19</definedName>
    <definedName name="A125996642K_Latest">Data4!$BJ$19</definedName>
    <definedName name="A125996646V">Data4!$DF$1:$DF$10,Data4!$DF$11:$DF$19</definedName>
    <definedName name="A125996646V_Data">Data4!$DF$11:$DF$19</definedName>
    <definedName name="A125996646V_Latest">Data4!$DF$19</definedName>
    <definedName name="A125996650K">Data4!$DX$1:$DX$10,Data4!$DX$11:$DX$19</definedName>
    <definedName name="A125996650K_Data">Data4!$DX$11:$DX$19</definedName>
    <definedName name="A125996650K_Latest">Data4!$DX$19</definedName>
    <definedName name="A125996654V">Data7!$BJ$1:$BJ$10,Data7!$BJ$11:$BJ$19</definedName>
    <definedName name="A125996654V_Data">Data7!$BJ$11:$BJ$19</definedName>
    <definedName name="A125996654V_Latest">Data7!$BJ$19</definedName>
    <definedName name="A125996658C">Data7!$CB$1:$CB$10,Data7!$CB$11:$CB$19</definedName>
    <definedName name="A125996658C_Data">Data7!$CB$11:$CB$19</definedName>
    <definedName name="A125996658C_Latest">Data7!$CB$19</definedName>
    <definedName name="A125996662V">Data7!$CZ$1:$CZ$10,Data7!$CZ$11:$CZ$19</definedName>
    <definedName name="A125996662V_Data">Data7!$CZ$11:$CZ$19</definedName>
    <definedName name="A125996662V_Latest">Data7!$CZ$19</definedName>
    <definedName name="A125996666C">Data7!$DU$1:$DU$10,Data7!$DU$11:$DU$19</definedName>
    <definedName name="A125996666C_Data">Data7!$DU$11:$DU$19</definedName>
    <definedName name="A125996666C_Latest">Data7!$DU$19</definedName>
    <definedName name="A125996670V">Data7!$GR$1:$GR$10,Data7!$GR$11:$GR$19</definedName>
    <definedName name="A125996670V_Data">Data7!$GR$11:$GR$19</definedName>
    <definedName name="A125996670V_Latest">Data7!$GR$19</definedName>
    <definedName name="A125996674C">Data7!$IB$1:$IB$10,Data7!$IB$11:$IB$19</definedName>
    <definedName name="A125996674C_Data">Data7!$IB$11:$IB$19</definedName>
    <definedName name="A125996674C_Latest">Data7!$IB$19</definedName>
    <definedName name="A125996678L">Data6!$HN$1:$HN$10,Data6!$HN$11:$HN$19</definedName>
    <definedName name="A125996678L_Data">Data6!$HN$11:$HN$19</definedName>
    <definedName name="A125996678L_Latest">Data6!$HN$19</definedName>
    <definedName name="A125996682C">Data7!$AL$1:$AL$10,Data7!$AL$11:$AL$19</definedName>
    <definedName name="A125996682C_Data">Data7!$AL$11:$AL$19</definedName>
    <definedName name="A125996682C_Latest">Data7!$AL$19</definedName>
    <definedName name="A125996686L">Data7!$ED$1:$ED$10,Data7!$ED$11:$ED$19</definedName>
    <definedName name="A125996686L_Data">Data7!$ED$11:$ED$19</definedName>
    <definedName name="A125996686L_Latest">Data7!$ED$19</definedName>
    <definedName name="A125996690C">Data7!$HD$1:$HD$10,Data7!$HD$11:$HD$19</definedName>
    <definedName name="A125996690C_Data">Data7!$HD$11:$HD$19</definedName>
    <definedName name="A125996690C_Latest">Data7!$HD$19</definedName>
    <definedName name="A125996694L">Data7!$DO$1:$DO$10,Data7!$DO$11:$DO$19</definedName>
    <definedName name="A125996694L_Data">Data7!$DO$11:$DO$19</definedName>
    <definedName name="A125996694L_Latest">Data7!$DO$19</definedName>
    <definedName name="A125996698W">Data7!$EP$1:$EP$10,Data7!$EP$11:$EP$19</definedName>
    <definedName name="A125996698W_Data">Data7!$EP$11:$EP$19</definedName>
    <definedName name="A125996698W_Latest">Data7!$EP$19</definedName>
    <definedName name="A125996702A">Data7!$FN$1:$FN$10,Data7!$FN$11:$FN$19</definedName>
    <definedName name="A125996702A_Data">Data7!$FN$11:$FN$19</definedName>
    <definedName name="A125996702A_Latest">Data7!$FN$19</definedName>
    <definedName name="A125996706K">Data7!$HV$1:$HV$10,Data7!$HV$11:$HV$19</definedName>
    <definedName name="A125996706K_Data">Data7!$HV$11:$HV$19</definedName>
    <definedName name="A125996706K_Latest">Data7!$HV$19</definedName>
    <definedName name="A125996710A">Data7!$T$1:$T$10,Data7!$T$11:$T$19</definedName>
    <definedName name="A125996710A_Data">Data7!$T$11:$T$19</definedName>
    <definedName name="A125996710A_Latest">Data7!$T$19</definedName>
    <definedName name="A125996714K">Data7!$CH$1:$CH$10,Data7!$CH$11:$CH$19</definedName>
    <definedName name="A125996714K_Data">Data7!$CH$11:$CH$19</definedName>
    <definedName name="A125996714K_Latest">Data7!$CH$19</definedName>
    <definedName name="A125996722K">Data7!$EJ$1:$EJ$10,Data7!$EJ$11:$EJ$19</definedName>
    <definedName name="A125996722K_Data">Data7!$EJ$11:$EJ$19</definedName>
    <definedName name="A125996722K_Latest">Data7!$EJ$19</definedName>
    <definedName name="A125996726V">Data7!$EV$1:$EV$10,Data7!$EV$11:$EV$19</definedName>
    <definedName name="A125996726V_Data">Data7!$EV$11:$EV$19</definedName>
    <definedName name="A125996726V_Latest">Data7!$EV$19</definedName>
    <definedName name="A125996730K">Data7!$FH$1:$FH$10,Data7!$FH$11:$FH$19</definedName>
    <definedName name="A125996730K_Data">Data7!$FH$11:$FH$19</definedName>
    <definedName name="A125996730K_Latest">Data7!$FH$19</definedName>
    <definedName name="A125996734V">Data7!$GX$1:$GX$10,Data7!$GX$11:$GX$19</definedName>
    <definedName name="A125996734V_Data">Data7!$GX$11:$GX$19</definedName>
    <definedName name="A125996734V_Latest">Data7!$GX$19</definedName>
    <definedName name="A125996738C">Data7!$IN$1:$IN$10,Data7!$IN$11:$IN$19</definedName>
    <definedName name="A125996738C_Data">Data7!$IN$11:$IN$19</definedName>
    <definedName name="A125996738C_Latest">Data7!$IN$19</definedName>
    <definedName name="A125996742V">Data6!$HZ$1:$HZ$10,Data6!$HZ$11:$HZ$19</definedName>
    <definedName name="A125996742V_Data">Data6!$HZ$11:$HZ$19</definedName>
    <definedName name="A125996742V_Latest">Data6!$HZ$19</definedName>
    <definedName name="A125996746C">Data7!$B$1:$B$10,Data7!$B$11:$B$19</definedName>
    <definedName name="A125996746C_Data">Data7!$B$11:$B$19</definedName>
    <definedName name="A125996746C_Latest">Data7!$B$19</definedName>
    <definedName name="A125996750V">Data7!$H$1:$H$10,Data7!$H$11:$H$19</definedName>
    <definedName name="A125996750V_Data">Data7!$H$11:$H$19</definedName>
    <definedName name="A125996750V_Latest">Data7!$H$19</definedName>
    <definedName name="A125996754C">Data7!$AF$1:$AF$10,Data7!$AF$11:$AF$19</definedName>
    <definedName name="A125996754C_Data">Data7!$AF$11:$AF$19</definedName>
    <definedName name="A125996754C_Latest">Data7!$AF$19</definedName>
    <definedName name="A125996758L">Data7!$AR$1:$AR$10,Data7!$AR$11:$AR$19</definedName>
    <definedName name="A125996758L_Data">Data7!$AR$11:$AR$19</definedName>
    <definedName name="A125996758L_Latest">Data7!$AR$19</definedName>
    <definedName name="A125996762C">Data7!$AX$1:$AX$10,Data7!$AX$11:$AX$19</definedName>
    <definedName name="A125996762C_Data">Data7!$AX$11:$AX$19</definedName>
    <definedName name="A125996762C_Latest">Data7!$AX$19</definedName>
    <definedName name="A125996766L">Data7!$CN$1:$CN$10,Data7!$CN$11:$CN$19</definedName>
    <definedName name="A125996766L_Data">Data7!$CN$11:$CN$19</definedName>
    <definedName name="A125996766L_Latest">Data7!$CN$19</definedName>
    <definedName name="A125996770C">Data7!$FB$1:$FB$10,Data7!$FB$11:$FB$19</definedName>
    <definedName name="A125996770C_Data">Data7!$FB$11:$FB$19</definedName>
    <definedName name="A125996770C_Latest">Data7!$FB$19</definedName>
    <definedName name="A125996774L">Data7!$FZ$1:$FZ$10,Data7!$FZ$11:$FZ$19</definedName>
    <definedName name="A125996774L_Data">Data7!$FZ$11:$FZ$19</definedName>
    <definedName name="A125996774L_Latest">Data7!$FZ$19</definedName>
    <definedName name="A125996778W">Data7!$GF$1:$GF$10,Data7!$GF$11:$GF$19</definedName>
    <definedName name="A125996778W_Data">Data7!$GF$11:$GF$19</definedName>
    <definedName name="A125996778W_Latest">Data7!$GF$19</definedName>
    <definedName name="A125996782L">Data7!$HJ$1:$HJ$10,Data7!$HJ$11:$HJ$19</definedName>
    <definedName name="A125996782L_Data">Data7!$HJ$11:$HJ$19</definedName>
    <definedName name="A125996782L_Latest">Data7!$HJ$19</definedName>
    <definedName name="A125996786W">Data7!$HP$1:$HP$10,Data7!$HP$11:$HP$19</definedName>
    <definedName name="A125996786W_Data">Data7!$HP$11:$HP$19</definedName>
    <definedName name="A125996786W_Latest">Data7!$HP$19</definedName>
    <definedName name="A125996790L">Data7!$N$1:$N$10,Data7!$N$11:$N$19</definedName>
    <definedName name="A125996790L_Data">Data7!$N$11:$N$19</definedName>
    <definedName name="A125996790L_Latest">Data7!$N$19</definedName>
    <definedName name="A125996794W">Data7!$DC$1:$DC$10,Data7!$DC$11:$DC$19</definedName>
    <definedName name="A125996794W_Data">Data7!$DC$11:$DC$19</definedName>
    <definedName name="A125996794W_Latest">Data7!$DC$19</definedName>
    <definedName name="A125996798F">Data7!$DI$1:$DI$10,Data7!$DI$11:$DI$19</definedName>
    <definedName name="A125996798F_Data">Data7!$DI$11:$DI$19</definedName>
    <definedName name="A125996798F_Latest">Data7!$DI$19</definedName>
    <definedName name="A125996802K">Data7!$FT$1:$FT$10,Data7!$FT$11:$FT$19</definedName>
    <definedName name="A125996802K_Data">Data7!$FT$11:$FT$19</definedName>
    <definedName name="A125996802K_Latest">Data7!$FT$19</definedName>
    <definedName name="A125996806V">Data8!$D$1:$D$10,Data8!$D$11:$D$19</definedName>
    <definedName name="A125996806V_Data">Data8!$D$11:$D$19</definedName>
    <definedName name="A125996806V_Latest">Data8!$D$19</definedName>
    <definedName name="A125996810K">Data6!$HT$1:$HT$10,Data6!$HT$11:$HT$19</definedName>
    <definedName name="A125996810K_Data">Data6!$HT$11:$HT$19</definedName>
    <definedName name="A125996810K_Latest">Data6!$HT$19</definedName>
    <definedName name="A125996814V">Data6!$IF$1:$IF$10,Data6!$IF$11:$IF$19</definedName>
    <definedName name="A125996814V_Data">Data6!$IF$11:$IF$19</definedName>
    <definedName name="A125996814V_Latest">Data6!$IF$19</definedName>
    <definedName name="A125996818C">Data6!$IL$1:$IL$10,Data6!$IL$11:$IL$19</definedName>
    <definedName name="A125996818C_Data">Data6!$IL$11:$IL$19</definedName>
    <definedName name="A125996818C_Latest">Data6!$IL$19</definedName>
    <definedName name="A125996822V">Data7!$Z$1:$Z$10,Data7!$Z$11:$Z$19</definedName>
    <definedName name="A125996822V_Data">Data7!$Z$11:$Z$19</definedName>
    <definedName name="A125996822V_Latest">Data7!$Z$19</definedName>
    <definedName name="A125996826C">Data7!$BP$1:$BP$10,Data7!$BP$11:$BP$19</definedName>
    <definedName name="A125996826C_Data">Data7!$BP$11:$BP$19</definedName>
    <definedName name="A125996826C_Latest">Data7!$BP$19</definedName>
    <definedName name="A125996830V">Data7!$BV$1:$BV$10,Data7!$BV$11:$BV$19</definedName>
    <definedName name="A125996830V_Data">Data7!$BV$11:$BV$19</definedName>
    <definedName name="A125996830V_Latest">Data7!$BV$19</definedName>
    <definedName name="A125996834C">Data7!$BD$1:$BD$10,Data7!$BD$11:$BD$19</definedName>
    <definedName name="A125996834C_Data">Data7!$BD$11:$BD$19</definedName>
    <definedName name="A125996834C_Latest">Data7!$BD$19</definedName>
    <definedName name="A125996838L">Data7!$CT$1:$CT$10,Data7!$CT$11:$CT$19</definedName>
    <definedName name="A125996838L_Data">Data7!$CT$11:$CT$19</definedName>
    <definedName name="A125996838L_Latest">Data7!$CT$19</definedName>
    <definedName name="A125996842C">Data7!$GL$1:$GL$10,Data7!$GL$11:$GL$19</definedName>
    <definedName name="A125996842C_Data">Data7!$GL$11:$GL$19</definedName>
    <definedName name="A125996842C_Latest">Data7!$GL$19</definedName>
    <definedName name="A125996846L">Data7!$IH$1:$IH$10,Data7!$IH$11:$IH$19</definedName>
    <definedName name="A125996846L_Data">Data7!$IH$11:$IH$19</definedName>
    <definedName name="A125996846L_Latest">Data7!$IH$19</definedName>
    <definedName name="A125996850C">Data8!$J$1:$J$10,Data8!$J$11:$J$19</definedName>
    <definedName name="A125996850C_Data">Data8!$J$11:$J$19</definedName>
    <definedName name="A125996850C_Latest">Data8!$J$19</definedName>
    <definedName name="A125996854L">Data8!$DB$1:$DB$10,Data8!$DB$11:$DB$19</definedName>
    <definedName name="A125996854L_Data">Data8!$DB$11:$DB$19</definedName>
    <definedName name="A125996854L_Latest">Data8!$DB$19</definedName>
    <definedName name="A125996858W">Data8!$DT$1:$DT$10,Data8!$DT$11:$DT$19</definedName>
    <definedName name="A125996858W_Data">Data8!$DT$11:$DT$19</definedName>
    <definedName name="A125996858W_Latest">Data8!$DT$19</definedName>
    <definedName name="A125996862L">Data8!$ER$1:$ER$10,Data8!$ER$11:$ER$19</definedName>
    <definedName name="A125996862L_Data">Data8!$ER$11:$ER$19</definedName>
    <definedName name="A125996862L_Latest">Data8!$ER$19</definedName>
    <definedName name="A125996866W">Data8!$FM$1:$FM$10,Data8!$FM$11:$FM$19</definedName>
    <definedName name="A125996866W_Data">Data8!$FM$11:$FM$19</definedName>
    <definedName name="A125996866W_Latest">Data8!$FM$19</definedName>
    <definedName name="A125996870L">Data8!$IJ$1:$IJ$10,Data8!$IJ$11:$IJ$19</definedName>
    <definedName name="A125996870L_Data">Data8!$IJ$11:$IJ$19</definedName>
    <definedName name="A125996870L_Latest">Data8!$IJ$19</definedName>
    <definedName name="A125996874W">Data9!$AD$1:$AD$10,Data9!$AD$11:$AD$19</definedName>
    <definedName name="A125996874W_Data">Data9!$AD$11:$AD$19</definedName>
    <definedName name="A125996874W_Latest">Data9!$AD$19</definedName>
    <definedName name="A125996878F">Data8!$P$1:$P$10,Data8!$P$11:$P$19</definedName>
    <definedName name="A125996878F_Data">Data8!$P$11:$P$19</definedName>
    <definedName name="A125996878F_Latest">Data8!$P$19</definedName>
    <definedName name="A125996882W">Data8!$CD$1:$CD$10,Data8!$CD$11:$CD$19</definedName>
    <definedName name="A125996882W_Data">Data8!$CD$11:$CD$19</definedName>
    <definedName name="A125996882W_Latest">Data8!$CD$19</definedName>
    <definedName name="A125996886F">Data8!$FV$1:$FV$10,Data8!$FV$11:$FV$19</definedName>
    <definedName name="A125996886F_Data">Data8!$FV$11:$FV$19</definedName>
    <definedName name="A125996886F_Latest">Data8!$FV$19</definedName>
    <definedName name="A125996890W">Data9!$F$1:$F$10,Data9!$F$11:$F$19</definedName>
    <definedName name="A125996890W_Data">Data9!$F$11:$F$19</definedName>
    <definedName name="A125996890W_Latest">Data9!$F$19</definedName>
    <definedName name="A125996894F">Data8!$FG$1:$FG$10,Data8!$FG$11:$FG$19</definedName>
    <definedName name="A125996894F_Data">Data8!$FG$11:$FG$19</definedName>
    <definedName name="A125996894F_Latest">Data8!$FG$19</definedName>
    <definedName name="A125996898R">Data8!$GH$1:$GH$10,Data8!$GH$11:$GH$19</definedName>
    <definedName name="A125996898R_Data">Data8!$GH$11:$GH$19</definedName>
    <definedName name="A125996898R_Latest">Data8!$GH$19</definedName>
    <definedName name="A125996902V">Data8!$HF$1:$HF$10,Data8!$HF$11:$HF$19</definedName>
    <definedName name="A125996902V_Data">Data8!$HF$11:$HF$19</definedName>
    <definedName name="A125996902V_Latest">Data8!$HF$19</definedName>
    <definedName name="A125996906C">Data9!$X$1:$X$10,Data9!$X$11:$X$19</definedName>
    <definedName name="A125996906C_Data">Data9!$X$11:$X$19</definedName>
    <definedName name="A125996906C_Latest">Data9!$X$19</definedName>
    <definedName name="A125996910V">Data8!$BL$1:$BL$10,Data8!$BL$11:$BL$19</definedName>
    <definedName name="A125996910V_Data">Data8!$BL$11:$BL$19</definedName>
    <definedName name="A125996910V_Latest">Data8!$BL$19</definedName>
    <definedName name="A125996914C">Data8!$DZ$1:$DZ$10,Data8!$DZ$11:$DZ$19</definedName>
    <definedName name="A125996914C_Data">Data8!$DZ$11:$DZ$19</definedName>
    <definedName name="A125996914C_Latest">Data8!$DZ$19</definedName>
    <definedName name="A125996922C">Data8!$GB$1:$GB$10,Data8!$GB$11:$GB$19</definedName>
    <definedName name="A125996922C_Data">Data8!$GB$11:$GB$19</definedName>
    <definedName name="A125996922C_Latest">Data8!$GB$19</definedName>
    <definedName name="A125996926L">Data8!$GN$1:$GN$10,Data8!$GN$11:$GN$19</definedName>
    <definedName name="A125996926L_Data">Data8!$GN$11:$GN$19</definedName>
    <definedName name="A125996926L_Latest">Data8!$GN$19</definedName>
    <definedName name="A125996930C">Data8!$GZ$1:$GZ$10,Data8!$GZ$11:$GZ$19</definedName>
    <definedName name="A125996930C_Data">Data8!$GZ$11:$GZ$19</definedName>
    <definedName name="A125996930C_Latest">Data8!$GZ$19</definedName>
    <definedName name="A125996934L">Data8!$IP$1:$IP$10,Data8!$IP$11:$IP$19</definedName>
    <definedName name="A125996934L_Data">Data8!$IP$11:$IP$19</definedName>
    <definedName name="A125996934L_Latest">Data8!$IP$19</definedName>
    <definedName name="A125996938W">Data9!$AP$1:$AP$10,Data9!$AP$11:$AP$19</definedName>
    <definedName name="A125996938W_Data">Data9!$AP$11:$AP$19</definedName>
    <definedName name="A125996938W_Latest">Data9!$AP$19</definedName>
    <definedName name="A125996942L">Data8!$AB$1:$AB$10,Data8!$AB$11:$AB$19</definedName>
    <definedName name="A125996942L_Data">Data8!$AB$11:$AB$19</definedName>
    <definedName name="A125996942L_Latest">Data8!$AB$19</definedName>
    <definedName name="A125996946W">Data8!$AT$1:$AT$10,Data8!$AT$11:$AT$19</definedName>
    <definedName name="A125996946W_Data">Data8!$AT$11:$AT$19</definedName>
    <definedName name="A125996946W_Latest">Data8!$AT$19</definedName>
    <definedName name="A125996950L">Data8!$AZ$1:$AZ$10,Data8!$AZ$11:$AZ$19</definedName>
    <definedName name="A125996950L_Data">Data8!$AZ$11:$AZ$19</definedName>
    <definedName name="A125996950L_Latest">Data8!$AZ$19</definedName>
    <definedName name="A125996954W">Data8!$BX$1:$BX$10,Data8!$BX$11:$BX$19</definedName>
    <definedName name="A125996954W_Data">Data8!$BX$11:$BX$19</definedName>
    <definedName name="A125996954W_Latest">Data8!$BX$19</definedName>
    <definedName name="A125996958F">Data8!$CJ$1:$CJ$10,Data8!$CJ$11:$CJ$19</definedName>
    <definedName name="A125996958F_Data">Data8!$CJ$11:$CJ$19</definedName>
    <definedName name="A125996958F_Latest">Data8!$CJ$19</definedName>
    <definedName name="A125996962W">Data8!$CP$1:$CP$10,Data8!$CP$11:$CP$19</definedName>
    <definedName name="A125996962W_Data">Data8!$CP$11:$CP$19</definedName>
    <definedName name="A125996962W_Latest">Data8!$CP$19</definedName>
    <definedName name="A125996966F">Data8!$EF$1:$EF$10,Data8!$EF$11:$EF$19</definedName>
    <definedName name="A125996966F_Data">Data8!$EF$11:$EF$19</definedName>
    <definedName name="A125996966F_Latest">Data8!$EF$19</definedName>
    <definedName name="A125996970W">Data8!$GT$1:$GT$10,Data8!$GT$11:$GT$19</definedName>
    <definedName name="A125996970W_Data">Data8!$GT$11:$GT$19</definedName>
    <definedName name="A125996970W_Latest">Data8!$GT$19</definedName>
    <definedName name="A125996974F">Data8!$HR$1:$HR$10,Data8!$HR$11:$HR$19</definedName>
    <definedName name="A125996974F_Data">Data8!$HR$11:$HR$19</definedName>
    <definedName name="A125996974F_Latest">Data8!$HR$19</definedName>
    <definedName name="A125996978R">Data8!$HX$1:$HX$10,Data8!$HX$11:$HX$19</definedName>
    <definedName name="A125996978R_Data">Data8!$HX$11:$HX$19</definedName>
    <definedName name="A125996978R_Latest">Data8!$HX$19</definedName>
    <definedName name="A125996982F">Data9!$L$1:$L$10,Data9!$L$11:$L$19</definedName>
    <definedName name="A125996982F_Data">Data9!$L$11:$L$19</definedName>
    <definedName name="A125996982F_Latest">Data9!$L$19</definedName>
    <definedName name="A125996986R">Data9!$R$1:$R$10,Data9!$R$11:$R$19</definedName>
    <definedName name="A125996986R_Data">Data9!$R$11:$R$19</definedName>
    <definedName name="A125996986R_Latest">Data9!$R$19</definedName>
    <definedName name="A125996990F">Data8!$BF$1:$BF$10,Data8!$BF$11:$BF$19</definedName>
    <definedName name="A125996990F_Data">Data8!$BF$11:$BF$19</definedName>
    <definedName name="A125996990F_Latest">Data8!$BF$19</definedName>
    <definedName name="A125996994R">Data8!$EU$1:$EU$10,Data8!$EU$11:$EU$19</definedName>
    <definedName name="A125996994R_Data">Data8!$EU$11:$EU$19</definedName>
    <definedName name="A125996994R_Latest">Data8!$EU$19</definedName>
    <definedName name="A125996998X">Data8!$FA$1:$FA$10,Data8!$FA$11:$FA$19</definedName>
    <definedName name="A125996998X_Data">Data8!$FA$11:$FA$19</definedName>
    <definedName name="A125996998X_Latest">Data8!$FA$19</definedName>
    <definedName name="A125997002F">Data8!$HL$1:$HL$10,Data8!$HL$11:$HL$19</definedName>
    <definedName name="A125997002F_Data">Data8!$HL$11:$HL$19</definedName>
    <definedName name="A125997002F_Latest">Data8!$HL$19</definedName>
    <definedName name="A125997006R">Data9!$AV$1:$AV$10,Data9!$AV$11:$AV$19</definedName>
    <definedName name="A125997006R_Data">Data9!$AV$11:$AV$19</definedName>
    <definedName name="A125997006R_Latest">Data9!$AV$19</definedName>
    <definedName name="A125997010F">Data8!$V$1:$V$10,Data8!$V$11:$V$19</definedName>
    <definedName name="A125997010F_Data">Data8!$V$11:$V$19</definedName>
    <definedName name="A125997010F_Latest">Data8!$V$19</definedName>
    <definedName name="A125997014R">Data8!$AH$1:$AH$10,Data8!$AH$11:$AH$19</definedName>
    <definedName name="A125997014R_Data">Data8!$AH$11:$AH$19</definedName>
    <definedName name="A125997014R_Latest">Data8!$AH$19</definedName>
    <definedName name="A125997018X">Data8!$AN$1:$AN$10,Data8!$AN$11:$AN$19</definedName>
    <definedName name="A125997018X_Data">Data8!$AN$11:$AN$19</definedName>
    <definedName name="A125997018X_Latest">Data8!$AN$19</definedName>
    <definedName name="A125997022R">Data8!$BR$1:$BR$10,Data8!$BR$11:$BR$19</definedName>
    <definedName name="A125997022R_Data">Data8!$BR$11:$BR$19</definedName>
    <definedName name="A125997022R_Latest">Data8!$BR$19</definedName>
    <definedName name="A125997026X">Data8!$DH$1:$DH$10,Data8!$DH$11:$DH$19</definedName>
    <definedName name="A125997026X_Data">Data8!$DH$11:$DH$19</definedName>
    <definedName name="A125997026X_Latest">Data8!$DH$19</definedName>
    <definedName name="A125997030R">Data8!$DN$1:$DN$10,Data8!$DN$11:$DN$19</definedName>
    <definedName name="A125997030R_Data">Data8!$DN$11:$DN$19</definedName>
    <definedName name="A125997030R_Latest">Data8!$DN$19</definedName>
    <definedName name="A125997034X">Data8!$CV$1:$CV$10,Data8!$CV$11:$CV$19</definedName>
    <definedName name="A125997034X_Data">Data8!$CV$11:$CV$19</definedName>
    <definedName name="A125997034X_Latest">Data8!$CV$19</definedName>
    <definedName name="A125997038J">Data8!$EL$1:$EL$10,Data8!$EL$11:$EL$19</definedName>
    <definedName name="A125997038J_Data">Data8!$EL$11:$EL$19</definedName>
    <definedName name="A125997038J_Latest">Data8!$EL$19</definedName>
    <definedName name="A125997042X">Data8!$ID$1:$ID$10,Data8!$ID$11:$ID$19</definedName>
    <definedName name="A125997042X_Data">Data8!$ID$11:$ID$19</definedName>
    <definedName name="A125997042X_Latest">Data8!$ID$19</definedName>
    <definedName name="A125997046J">Data9!$AJ$1:$AJ$10,Data9!$AJ$11:$AJ$19</definedName>
    <definedName name="A125997046J_Data">Data9!$AJ$11:$AJ$19</definedName>
    <definedName name="A125997046J_Latest">Data9!$AJ$19</definedName>
    <definedName name="A125997050X">Data9!$BB$1:$BB$10,Data9!$BB$11:$BB$19</definedName>
    <definedName name="A125997050X_Data">Data9!$BB$11:$BB$19</definedName>
    <definedName name="A125997050X_Latest">Data9!$BB$19</definedName>
    <definedName name="A125997054J">Data9!$ET$1:$ET$10,Data9!$ET$11:$ET$19</definedName>
    <definedName name="A125997054J_Data">Data9!$ET$11:$ET$19</definedName>
    <definedName name="A125997054J_Latest">Data9!$ET$19</definedName>
    <definedName name="A125997058T">Data9!$FL$1:$FL$10,Data9!$FL$11:$FL$19</definedName>
    <definedName name="A125997058T_Data">Data9!$FL$11:$FL$19</definedName>
    <definedName name="A125997058T_Latest">Data9!$FL$19</definedName>
    <definedName name="A125997062J">Data9!$GJ$1:$GJ$10,Data9!$GJ$11:$GJ$19</definedName>
    <definedName name="A125997062J_Data">Data9!$GJ$11:$GJ$19</definedName>
    <definedName name="A125997062J_Latest">Data9!$GJ$19</definedName>
    <definedName name="A125997066T">Data9!$HE$1:$HE$10,Data9!$HE$11:$HE$19</definedName>
    <definedName name="A125997066T_Data">Data9!$HE$11:$HE$19</definedName>
    <definedName name="A125997066T_Latest">Data9!$HE$19</definedName>
    <definedName name="A125997070J">Data10!$AL$1:$AL$10,Data10!$AL$11:$AL$19</definedName>
    <definedName name="A125997070J_Data">Data10!$AL$11:$AL$19</definedName>
    <definedName name="A125997070J_Latest">Data10!$AL$19</definedName>
    <definedName name="A125997074T">Data10!$BV$1:$BV$10,Data10!$BV$11:$BV$19</definedName>
    <definedName name="A125997074T_Data">Data10!$BV$11:$BV$19</definedName>
    <definedName name="A125997074T_Latest">Data10!$BV$19</definedName>
    <definedName name="A125997078A">Data9!$BH$1:$BH$10,Data9!$BH$11:$BH$19</definedName>
    <definedName name="A125997078A_Data">Data9!$BH$11:$BH$19</definedName>
    <definedName name="A125997078A_Latest">Data9!$BH$19</definedName>
    <definedName name="A125997082T">Data9!$DV$1:$DV$10,Data9!$DV$11:$DV$19</definedName>
    <definedName name="A125997082T_Data">Data9!$DV$11:$DV$19</definedName>
    <definedName name="A125997082T_Latest">Data9!$DV$19</definedName>
    <definedName name="A125997086A">Data9!$HN$1:$HN$10,Data9!$HN$11:$HN$19</definedName>
    <definedName name="A125997086A_Data">Data9!$HN$11:$HN$19</definedName>
    <definedName name="A125997086A_Latest">Data9!$HN$19</definedName>
    <definedName name="A125997090T">Data10!$AX$1:$AX$10,Data10!$AX$11:$AX$19</definedName>
    <definedName name="A125997090T_Data">Data10!$AX$11:$AX$19</definedName>
    <definedName name="A125997090T_Latest">Data10!$AX$19</definedName>
    <definedName name="A125997094A">Data9!$GY$1:$GY$10,Data9!$GY$11:$GY$19</definedName>
    <definedName name="A125997094A_Data">Data9!$GY$11:$GY$19</definedName>
    <definedName name="A125997094A_Latest">Data9!$GY$19</definedName>
    <definedName name="A125997098K">Data9!$HZ$1:$HZ$10,Data9!$HZ$11:$HZ$19</definedName>
    <definedName name="A125997098K_Data">Data9!$HZ$11:$HZ$19</definedName>
    <definedName name="A125997098K_Latest">Data9!$HZ$19</definedName>
    <definedName name="A125997102R">Data10!$H$1:$H$10,Data10!$H$11:$H$19</definedName>
    <definedName name="A125997102R_Data">Data10!$H$11:$H$19</definedName>
    <definedName name="A125997102R_Latest">Data10!$H$19</definedName>
    <definedName name="A125997106X">Data10!$BP$1:$BP$10,Data10!$BP$11:$BP$19</definedName>
    <definedName name="A125997106X_Data">Data10!$BP$11:$BP$19</definedName>
    <definedName name="A125997106X_Latest">Data10!$BP$19</definedName>
    <definedName name="A125997110R">Data9!$DD$1:$DD$10,Data9!$DD$11:$DD$19</definedName>
    <definedName name="A125997110R_Data">Data9!$DD$11:$DD$19</definedName>
    <definedName name="A125997110R_Latest">Data9!$DD$19</definedName>
    <definedName name="A125997114X">Data9!$FR$1:$FR$10,Data9!$FR$11:$FR$19</definedName>
    <definedName name="A125997114X_Data">Data9!$FR$11:$FR$19</definedName>
    <definedName name="A125997114X_Latest">Data9!$FR$19</definedName>
    <definedName name="A125997122X">Data9!$HT$1:$HT$10,Data9!$HT$11:$HT$19</definedName>
    <definedName name="A125997122X_Data">Data9!$HT$11:$HT$19</definedName>
    <definedName name="A125997122X_Latest">Data9!$HT$19</definedName>
    <definedName name="A125997126J">Data9!$IF$1:$IF$10,Data9!$IF$11:$IF$19</definedName>
    <definedName name="A125997126J_Data">Data9!$IF$11:$IF$19</definedName>
    <definedName name="A125997126J_Latest">Data9!$IF$19</definedName>
    <definedName name="A125997130X">Data10!$B$1:$B$10,Data10!$B$11:$B$19</definedName>
    <definedName name="A125997130X_Data">Data10!$B$11:$B$19</definedName>
    <definedName name="A125997130X_Latest">Data10!$B$19</definedName>
    <definedName name="A125997134J">Data10!$AR$1:$AR$10,Data10!$AR$11:$AR$19</definedName>
    <definedName name="A125997134J_Data">Data10!$AR$11:$AR$19</definedName>
    <definedName name="A125997134J_Latest">Data10!$AR$19</definedName>
    <definedName name="A125997138T">Data10!$CH$1:$CH$10,Data10!$CH$11:$CH$19</definedName>
    <definedName name="A125997138T_Data">Data10!$CH$11:$CH$19</definedName>
    <definedName name="A125997138T_Latest">Data10!$CH$19</definedName>
    <definedName name="A125997142J">Data9!$BT$1:$BT$10,Data9!$BT$11:$BT$19</definedName>
    <definedName name="A125997142J_Data">Data9!$BT$11:$BT$19</definedName>
    <definedName name="A125997142J_Latest">Data9!$BT$19</definedName>
    <definedName name="A125997146T">Data9!$CL$1:$CL$10,Data9!$CL$11:$CL$19</definedName>
    <definedName name="A125997146T_Data">Data9!$CL$11:$CL$19</definedName>
    <definedName name="A125997146T_Latest">Data9!$CL$19</definedName>
    <definedName name="A125997150J">Data9!$CR$1:$CR$10,Data9!$CR$11:$CR$19</definedName>
    <definedName name="A125997150J_Data">Data9!$CR$11:$CR$19</definedName>
    <definedName name="A125997150J_Latest">Data9!$CR$19</definedName>
    <definedName name="A125997154T">Data9!$DP$1:$DP$10,Data9!$DP$11:$DP$19</definedName>
    <definedName name="A125997154T_Data">Data9!$DP$11:$DP$19</definedName>
    <definedName name="A125997154T_Latest">Data9!$DP$19</definedName>
    <definedName name="A125997158A">Data9!$EB$1:$EB$10,Data9!$EB$11:$EB$19</definedName>
    <definedName name="A125997158A_Data">Data9!$EB$11:$EB$19</definedName>
    <definedName name="A125997158A_Latest">Data9!$EB$19</definedName>
    <definedName name="A125997162T">Data9!$EH$1:$EH$10,Data9!$EH$11:$EH$19</definedName>
    <definedName name="A125997162T_Data">Data9!$EH$11:$EH$19</definedName>
    <definedName name="A125997162T_Latest">Data9!$EH$19</definedName>
    <definedName name="A125997166A">Data9!$FX$1:$FX$10,Data9!$FX$11:$FX$19</definedName>
    <definedName name="A125997166A_Data">Data9!$FX$11:$FX$19</definedName>
    <definedName name="A125997166A_Latest">Data9!$FX$19</definedName>
    <definedName name="A125997170T">Data9!$IL$1:$IL$10,Data9!$IL$11:$IL$19</definedName>
    <definedName name="A125997170T_Data">Data9!$IL$11:$IL$19</definedName>
    <definedName name="A125997170T_Latest">Data9!$IL$19</definedName>
    <definedName name="A125997174A">Data10!$T$1:$T$10,Data10!$T$11:$T$19</definedName>
    <definedName name="A125997174A_Data">Data10!$T$11:$T$19</definedName>
    <definedName name="A125997174A_Latest">Data10!$T$19</definedName>
    <definedName name="A125997178K">Data10!$Z$1:$Z$10,Data10!$Z$11:$Z$19</definedName>
    <definedName name="A125997178K_Data">Data10!$Z$11:$Z$19</definedName>
    <definedName name="A125997178K_Latest">Data10!$Z$19</definedName>
    <definedName name="A125997182A">Data10!$BD$1:$BD$10,Data10!$BD$11:$BD$19</definedName>
    <definedName name="A125997182A_Data">Data10!$BD$11:$BD$19</definedName>
    <definedName name="A125997182A_Latest">Data10!$BD$19</definedName>
    <definedName name="A125997186K">Data10!$BJ$1:$BJ$10,Data10!$BJ$11:$BJ$19</definedName>
    <definedName name="A125997186K_Data">Data10!$BJ$11:$BJ$19</definedName>
    <definedName name="A125997186K_Latest">Data10!$BJ$19</definedName>
    <definedName name="A125997190A">Data9!$CX$1:$CX$10,Data9!$CX$11:$CX$19</definedName>
    <definedName name="A125997190A_Data">Data9!$CX$11:$CX$19</definedName>
    <definedName name="A125997190A_Latest">Data9!$CX$19</definedName>
    <definedName name="A125997194K">Data9!$GM$1:$GM$10,Data9!$GM$11:$GM$19</definedName>
    <definedName name="A125997194K_Data">Data9!$GM$11:$GM$19</definedName>
    <definedName name="A125997194K_Latest">Data9!$GM$19</definedName>
    <definedName name="A125997198V">Data9!$GS$1:$GS$10,Data9!$GS$11:$GS$19</definedName>
    <definedName name="A125997198V_Data">Data9!$GS$11:$GS$19</definedName>
    <definedName name="A125997198V_Latest">Data9!$GS$19</definedName>
    <definedName name="A125997202X">Data10!$N$1:$N$10,Data10!$N$11:$N$19</definedName>
    <definedName name="A125997202X_Data">Data10!$N$11:$N$19</definedName>
    <definedName name="A125997202X_Latest">Data10!$N$19</definedName>
    <definedName name="A125997206J">Data10!$CN$1:$CN$10,Data10!$CN$11:$CN$19</definedName>
    <definedName name="A125997206J_Data">Data10!$CN$11:$CN$19</definedName>
    <definedName name="A125997206J_Latest">Data10!$CN$19</definedName>
    <definedName name="A125997210X">Data9!$BN$1:$BN$10,Data9!$BN$11:$BN$19</definedName>
    <definedName name="A125997210X_Data">Data9!$BN$11:$BN$19</definedName>
    <definedName name="A125997210X_Latest">Data9!$BN$19</definedName>
    <definedName name="A125997214J">Data9!$BZ$1:$BZ$10,Data9!$BZ$11:$BZ$19</definedName>
    <definedName name="A125997214J_Data">Data9!$BZ$11:$BZ$19</definedName>
    <definedName name="A125997214J_Latest">Data9!$BZ$19</definedName>
    <definedName name="A125997218T">Data9!$CF$1:$CF$10,Data9!$CF$11:$CF$19</definedName>
    <definedName name="A125997218T_Data">Data9!$CF$11:$CF$19</definedName>
    <definedName name="A125997218T_Latest">Data9!$CF$19</definedName>
    <definedName name="A125997222J">Data9!$DJ$1:$DJ$10,Data9!$DJ$11:$DJ$19</definedName>
    <definedName name="A125997222J_Data">Data9!$DJ$11:$DJ$19</definedName>
    <definedName name="A125997222J_Latest">Data9!$DJ$19</definedName>
    <definedName name="A125997226T">Data9!$EZ$1:$EZ$10,Data9!$EZ$11:$EZ$19</definedName>
    <definedName name="A125997226T_Data">Data9!$EZ$11:$EZ$19</definedName>
    <definedName name="A125997226T_Latest">Data9!$EZ$19</definedName>
    <definedName name="A125997230J">Data9!$FF$1:$FF$10,Data9!$FF$11:$FF$19</definedName>
    <definedName name="A125997230J_Data">Data9!$FF$11:$FF$19</definedName>
    <definedName name="A125997230J_Latest">Data9!$FF$19</definedName>
    <definedName name="A125997234T">Data9!$EN$1:$EN$10,Data9!$EN$11:$EN$19</definedName>
    <definedName name="A125997234T_Data">Data9!$EN$11:$EN$19</definedName>
    <definedName name="A125997234T_Latest">Data9!$EN$19</definedName>
    <definedName name="A125997238A">Data9!$GD$1:$GD$10,Data9!$GD$11:$GD$19</definedName>
    <definedName name="A125997238A_Data">Data9!$GD$11:$GD$19</definedName>
    <definedName name="A125997238A_Latest">Data9!$GD$19</definedName>
    <definedName name="A125997242T">Data10!$AF$1:$AF$10,Data10!$AF$11:$AF$19</definedName>
    <definedName name="A125997242T_Data">Data10!$AF$11:$AF$19</definedName>
    <definedName name="A125997242T_Latest">Data10!$AF$19</definedName>
    <definedName name="A125997246A">Data10!$CB$1:$CB$10,Data10!$CB$11:$CB$19</definedName>
    <definedName name="A125997246A_Data">Data10!$CB$11:$CB$19</definedName>
    <definedName name="A125997246A_Latest">Data10!$CB$19</definedName>
    <definedName name="A125997250T">Data10!$CT$1:$CT$10,Data10!$CT$11:$CT$19</definedName>
    <definedName name="A125997250T_Data">Data10!$CT$11:$CT$19</definedName>
    <definedName name="A125997250T_Latest">Data10!$CT$19</definedName>
    <definedName name="A125997254A">Data2!$EF$1:$EF$10,Data2!$EF$11:$EF$19</definedName>
    <definedName name="A125997254A_Data">Data2!$EF$11:$EF$19</definedName>
    <definedName name="A125997254A_Latest">Data2!$EF$19</definedName>
    <definedName name="A125997258K">Data2!$EX$1:$EX$10,Data2!$EX$11:$EX$19</definedName>
    <definedName name="A125997258K_Data">Data2!$EX$11:$EX$19</definedName>
    <definedName name="A125997258K_Latest">Data2!$EX$19</definedName>
    <definedName name="A125997262A">Data2!$FV$1:$FV$10,Data2!$FV$11:$FV$19</definedName>
    <definedName name="A125997262A_Data">Data2!$FV$11:$FV$19</definedName>
    <definedName name="A125997262A_Latest">Data2!$FV$19</definedName>
    <definedName name="A125997266K">Data2!$GQ$1:$GQ$10,Data2!$GQ$11:$GQ$19</definedName>
    <definedName name="A125997266K_Data">Data2!$GQ$11:$GQ$19</definedName>
    <definedName name="A125997266K_Latest">Data2!$GQ$19</definedName>
    <definedName name="A125997270A">Data3!$X$1:$X$10,Data3!$X$11:$X$19</definedName>
    <definedName name="A125997270A_Data">Data3!$X$11:$X$19</definedName>
    <definedName name="A125997270A_Latest">Data3!$X$19</definedName>
    <definedName name="A125997274K">Data3!$BH$1:$BH$10,Data3!$BH$11:$BH$19</definedName>
    <definedName name="A125997274K_Data">Data3!$BH$11:$BH$19</definedName>
    <definedName name="A125997274K_Latest">Data3!$BH$19</definedName>
    <definedName name="A125997278V">Data2!$AT$1:$AT$10,Data2!$AT$11:$AT$19</definedName>
    <definedName name="A125997278V_Data">Data2!$AT$11:$AT$19</definedName>
    <definedName name="A125997278V_Latest">Data2!$AT$19</definedName>
    <definedName name="A125997282K">Data2!$DH$1:$DH$10,Data2!$DH$11:$DH$19</definedName>
    <definedName name="A125997282K_Data">Data2!$DH$11:$DH$19</definedName>
    <definedName name="A125997282K_Latest">Data2!$DH$19</definedName>
    <definedName name="A125997286V">Data2!$GZ$1:$GZ$10,Data2!$GZ$11:$GZ$19</definedName>
    <definedName name="A125997286V_Data">Data2!$GZ$11:$GZ$19</definedName>
    <definedName name="A125997286V_Latest">Data2!$GZ$19</definedName>
    <definedName name="A125997290K">Data3!$AJ$1:$AJ$10,Data3!$AJ$11:$AJ$19</definedName>
    <definedName name="A125997290K_Data">Data3!$AJ$11:$AJ$19</definedName>
    <definedName name="A125997290K_Latest">Data3!$AJ$19</definedName>
    <definedName name="A125997294V">Data2!$GK$1:$GK$10,Data2!$GK$11:$GK$19</definedName>
    <definedName name="A125997294V_Data">Data2!$GK$11:$GK$19</definedName>
    <definedName name="A125997294V_Latest">Data2!$GK$19</definedName>
    <definedName name="A125997298C">Data2!$HL$1:$HL$10,Data2!$HL$11:$HL$19</definedName>
    <definedName name="A125997298C_Data">Data2!$HL$11:$HL$19</definedName>
    <definedName name="A125997298C_Latest">Data2!$HL$19</definedName>
    <definedName name="A125997302J">Data2!$IJ$1:$IJ$10,Data2!$IJ$11:$IJ$19</definedName>
    <definedName name="A125997302J_Data">Data2!$IJ$11:$IJ$19</definedName>
    <definedName name="A125997302J_Latest">Data2!$IJ$19</definedName>
    <definedName name="A125997306T">Data3!$BB$1:$BB$10,Data3!$BB$11:$BB$19</definedName>
    <definedName name="A125997306T_Data">Data3!$BB$11:$BB$19</definedName>
    <definedName name="A125997306T_Latest">Data3!$BB$19</definedName>
    <definedName name="A125997310J">Data2!$CP$1:$CP$10,Data2!$CP$11:$CP$19</definedName>
    <definedName name="A125997310J_Data">Data2!$CP$11:$CP$19</definedName>
    <definedName name="A125997310J_Latest">Data2!$CP$19</definedName>
    <definedName name="A125997314T">Data2!$FD$1:$FD$10,Data2!$FD$11:$FD$19</definedName>
    <definedName name="A125997314T_Data">Data2!$FD$11:$FD$19</definedName>
    <definedName name="A125997314T_Latest">Data2!$FD$19</definedName>
    <definedName name="A125997322T">Data2!$HF$1:$HF$10,Data2!$HF$11:$HF$19</definedName>
    <definedName name="A125997322T_Data">Data2!$HF$11:$HF$19</definedName>
    <definedName name="A125997322T_Latest">Data2!$HF$19</definedName>
    <definedName name="A125997326A">Data2!$HR$1:$HR$10,Data2!$HR$11:$HR$19</definedName>
    <definedName name="A125997326A_Data">Data2!$HR$11:$HR$19</definedName>
    <definedName name="A125997326A_Latest">Data2!$HR$19</definedName>
    <definedName name="A125997330T">Data2!$ID$1:$ID$10,Data2!$ID$11:$ID$19</definedName>
    <definedName name="A125997330T_Data">Data2!$ID$11:$ID$19</definedName>
    <definedName name="A125997330T_Latest">Data2!$ID$19</definedName>
    <definedName name="A125997334A">Data3!$AD$1:$AD$10,Data3!$AD$11:$AD$19</definedName>
    <definedName name="A125997334A_Data">Data3!$AD$11:$AD$19</definedName>
    <definedName name="A125997334A_Latest">Data3!$AD$19</definedName>
    <definedName name="A125997338K">Data3!$BT$1:$BT$10,Data3!$BT$11:$BT$19</definedName>
    <definedName name="A125997338K_Data">Data3!$BT$11:$BT$19</definedName>
    <definedName name="A125997338K_Latest">Data3!$BT$19</definedName>
    <definedName name="A125997342A">Data2!$BF$1:$BF$10,Data2!$BF$11:$BF$19</definedName>
    <definedName name="A125997342A_Data">Data2!$BF$11:$BF$19</definedName>
    <definedName name="A125997342A_Latest">Data2!$BF$19</definedName>
    <definedName name="A125997346K">Data2!$BX$1:$BX$10,Data2!$BX$11:$BX$19</definedName>
    <definedName name="A125997346K_Data">Data2!$BX$11:$BX$19</definedName>
    <definedName name="A125997346K_Latest">Data2!$BX$19</definedName>
    <definedName name="A125997350A">Data2!$CD$1:$CD$10,Data2!$CD$11:$CD$19</definedName>
    <definedName name="A125997350A_Data">Data2!$CD$11:$CD$19</definedName>
    <definedName name="A125997350A_Latest">Data2!$CD$19</definedName>
    <definedName name="A125997354K">Data2!$DB$1:$DB$10,Data2!$DB$11:$DB$19</definedName>
    <definedName name="A125997354K_Data">Data2!$DB$11:$DB$19</definedName>
    <definedName name="A125997354K_Latest">Data2!$DB$19</definedName>
    <definedName name="A125997358V">Data2!$DN$1:$DN$10,Data2!$DN$11:$DN$19</definedName>
    <definedName name="A125997358V_Data">Data2!$DN$11:$DN$19</definedName>
    <definedName name="A125997358V_Latest">Data2!$DN$19</definedName>
    <definedName name="A125997362K">Data2!$DT$1:$DT$10,Data2!$DT$11:$DT$19</definedName>
    <definedName name="A125997362K_Data">Data2!$DT$11:$DT$19</definedName>
    <definedName name="A125997362K_Latest">Data2!$DT$19</definedName>
    <definedName name="A125997366V">Data2!$FJ$1:$FJ$10,Data2!$FJ$11:$FJ$19</definedName>
    <definedName name="A125997366V_Data">Data2!$FJ$11:$FJ$19</definedName>
    <definedName name="A125997366V_Latest">Data2!$FJ$19</definedName>
    <definedName name="A125997370K">Data2!$HX$1:$HX$10,Data2!$HX$11:$HX$19</definedName>
    <definedName name="A125997370K_Data">Data2!$HX$11:$HX$19</definedName>
    <definedName name="A125997370K_Latest">Data2!$HX$19</definedName>
    <definedName name="A125997374V">Data3!$F$1:$F$10,Data3!$F$11:$F$19</definedName>
    <definedName name="A125997374V_Data">Data3!$F$11:$F$19</definedName>
    <definedName name="A125997374V_Latest">Data3!$F$19</definedName>
    <definedName name="A125997378C">Data3!$L$1:$L$10,Data3!$L$11:$L$19</definedName>
    <definedName name="A125997378C_Data">Data3!$L$11:$L$19</definedName>
    <definedName name="A125997378C_Latest">Data3!$L$19</definedName>
    <definedName name="A125997382V">Data3!$AP$1:$AP$10,Data3!$AP$11:$AP$19</definedName>
    <definedName name="A125997382V_Data">Data3!$AP$11:$AP$19</definedName>
    <definedName name="A125997382V_Latest">Data3!$AP$19</definedName>
    <definedName name="A125997386C">Data3!$AV$1:$AV$10,Data3!$AV$11:$AV$19</definedName>
    <definedName name="A125997386C_Data">Data3!$AV$11:$AV$19</definedName>
    <definedName name="A125997386C_Latest">Data3!$AV$19</definedName>
    <definedName name="A125997390V">Data2!$CJ$1:$CJ$10,Data2!$CJ$11:$CJ$19</definedName>
    <definedName name="A125997390V_Data">Data2!$CJ$11:$CJ$19</definedName>
    <definedName name="A125997390V_Latest">Data2!$CJ$19</definedName>
    <definedName name="A125997394C">Data2!$FY$1:$FY$10,Data2!$FY$11:$FY$19</definedName>
    <definedName name="A125997394C_Data">Data2!$FY$11:$FY$19</definedName>
    <definedName name="A125997394C_Latest">Data2!$FY$19</definedName>
    <definedName name="A125997398L">Data2!$GE$1:$GE$10,Data2!$GE$11:$GE$19</definedName>
    <definedName name="A125997398L_Data">Data2!$GE$11:$GE$19</definedName>
    <definedName name="A125997398L_Latest">Data2!$GE$19</definedName>
    <definedName name="A125997402T">Data2!$IP$1:$IP$10,Data2!$IP$11:$IP$19</definedName>
    <definedName name="A125997402T_Data">Data2!$IP$11:$IP$19</definedName>
    <definedName name="A125997402T_Latest">Data2!$IP$19</definedName>
    <definedName name="A125997406A">Data3!$BZ$1:$BZ$10,Data3!$BZ$11:$BZ$19</definedName>
    <definedName name="A125997406A_Data">Data3!$BZ$11:$BZ$19</definedName>
    <definedName name="A125997406A_Latest">Data3!$BZ$19</definedName>
    <definedName name="A125997410T">Data2!$AZ$1:$AZ$10,Data2!$AZ$11:$AZ$19</definedName>
    <definedName name="A125997410T_Data">Data2!$AZ$11:$AZ$19</definedName>
    <definedName name="A125997410T_Latest">Data2!$AZ$19</definedName>
    <definedName name="A125997414A">Data2!$BL$1:$BL$10,Data2!$BL$11:$BL$19</definedName>
    <definedName name="A125997414A_Data">Data2!$BL$11:$BL$19</definedName>
    <definedName name="A125997414A_Latest">Data2!$BL$19</definedName>
    <definedName name="A125997418K">Data2!$BR$1:$BR$10,Data2!$BR$11:$BR$19</definedName>
    <definedName name="A125997418K_Data">Data2!$BR$11:$BR$19</definedName>
    <definedName name="A125997418K_Latest">Data2!$BR$19</definedName>
    <definedName name="A125997422A">Data2!$CV$1:$CV$10,Data2!$CV$11:$CV$19</definedName>
    <definedName name="A125997422A_Data">Data2!$CV$11:$CV$19</definedName>
    <definedName name="A125997422A_Latest">Data2!$CV$19</definedName>
    <definedName name="A125997426K">Data2!$EL$1:$EL$10,Data2!$EL$11:$EL$19</definedName>
    <definedName name="A125997426K_Data">Data2!$EL$11:$EL$19</definedName>
    <definedName name="A125997426K_Latest">Data2!$EL$19</definedName>
    <definedName name="A125997430A">Data2!$ER$1:$ER$10,Data2!$ER$11:$ER$19</definedName>
    <definedName name="A125997430A_Data">Data2!$ER$11:$ER$19</definedName>
    <definedName name="A125997430A_Latest">Data2!$ER$19</definedName>
    <definedName name="A125997434K">Data2!$DZ$1:$DZ$10,Data2!$DZ$11:$DZ$19</definedName>
    <definedName name="A125997434K_Data">Data2!$DZ$11:$DZ$19</definedName>
    <definedName name="A125997434K_Latest">Data2!$DZ$19</definedName>
    <definedName name="A125997438V">Data2!$FP$1:$FP$10,Data2!$FP$11:$FP$19</definedName>
    <definedName name="A125997438V_Data">Data2!$FP$11:$FP$19</definedName>
    <definedName name="A125997438V_Latest">Data2!$FP$19</definedName>
    <definedName name="A125997442K">Data3!$R$1:$R$10,Data3!$R$11:$R$19</definedName>
    <definedName name="A125997442K_Data">Data3!$R$11:$R$19</definedName>
    <definedName name="A125997442K_Latest">Data3!$R$19</definedName>
    <definedName name="A125997446V">Data3!$BN$1:$BN$10,Data3!$BN$11:$BN$19</definedName>
    <definedName name="A125997446V_Data">Data3!$BN$11:$BN$19</definedName>
    <definedName name="A125997446V_Latest">Data3!$BN$19</definedName>
    <definedName name="A125997450K">Data3!$CF$1:$CF$10,Data3!$CF$11:$CF$19</definedName>
    <definedName name="A125997450K_Data">Data3!$CF$11:$CF$19</definedName>
    <definedName name="A125997450K_Latest">Data3!$CF$19</definedName>
    <definedName name="A125997454V">Data4!$HP$1:$HP$10,Data4!$HP$11:$HP$19</definedName>
    <definedName name="A125997454V_Data">Data4!$HP$11:$HP$19</definedName>
    <definedName name="A125997454V_Latest">Data4!$HP$19</definedName>
    <definedName name="A125997458C">Data4!$IH$1:$IH$10,Data4!$IH$11:$IH$19</definedName>
    <definedName name="A125997458C_Data">Data4!$IH$11:$IH$19</definedName>
    <definedName name="A125997458C_Latest">Data4!$IH$19</definedName>
    <definedName name="A125997462V">Data5!$P$1:$P$10,Data5!$P$11:$P$19</definedName>
    <definedName name="A125997462V_Data">Data5!$P$11:$P$19</definedName>
    <definedName name="A125997462V_Latest">Data5!$P$19</definedName>
    <definedName name="A125997466C">Data5!$AK$1:$AK$10,Data5!$AK$11:$AK$19</definedName>
    <definedName name="A125997466C_Data">Data5!$AK$11:$AK$19</definedName>
    <definedName name="A125997466C_Latest">Data5!$AK$19</definedName>
    <definedName name="A125997470V">Data5!$DH$1:$DH$10,Data5!$DH$11:$DH$19</definedName>
    <definedName name="A125997470V_Data">Data5!$DH$11:$DH$19</definedName>
    <definedName name="A125997470V_Latest">Data5!$DH$19</definedName>
    <definedName name="A125997474C">Data5!$ER$1:$ER$10,Data5!$ER$11:$ER$19</definedName>
    <definedName name="A125997474C_Data">Data5!$ER$11:$ER$19</definedName>
    <definedName name="A125997474C_Latest">Data5!$ER$19</definedName>
    <definedName name="A125997478L">Data4!$ED$1:$ED$10,Data4!$ED$11:$ED$19</definedName>
    <definedName name="A125997478L_Data">Data4!$ED$11:$ED$19</definedName>
    <definedName name="A125997478L_Latest">Data4!$ED$19</definedName>
    <definedName name="A125997482C">Data4!$GR$1:$GR$10,Data4!$GR$11:$GR$19</definedName>
    <definedName name="A125997482C_Data">Data4!$GR$11:$GR$19</definedName>
    <definedName name="A125997482C_Latest">Data4!$GR$19</definedName>
    <definedName name="A125997486L">Data5!$AT$1:$AT$10,Data5!$AT$11:$AT$19</definedName>
    <definedName name="A125997486L_Data">Data5!$AT$11:$AT$19</definedName>
    <definedName name="A125997486L_Latest">Data5!$AT$19</definedName>
    <definedName name="A125997490C">Data5!$DT$1:$DT$10,Data5!$DT$11:$DT$19</definedName>
    <definedName name="A125997490C_Data">Data5!$DT$11:$DT$19</definedName>
    <definedName name="A125997490C_Latest">Data5!$DT$19</definedName>
    <definedName name="A125997494L">Data5!$AE$1:$AE$10,Data5!$AE$11:$AE$19</definedName>
    <definedName name="A125997494L_Data">Data5!$AE$11:$AE$19</definedName>
    <definedName name="A125997494L_Latest">Data5!$AE$19</definedName>
    <definedName name="A125997498W">Data5!$BF$1:$BF$10,Data5!$BF$11:$BF$19</definedName>
    <definedName name="A125997498W_Data">Data5!$BF$11:$BF$19</definedName>
    <definedName name="A125997498W_Latest">Data5!$BF$19</definedName>
    <definedName name="A125997502A">Data5!$CD$1:$CD$10,Data5!$CD$11:$CD$19</definedName>
    <definedName name="A125997502A_Data">Data5!$CD$11:$CD$19</definedName>
    <definedName name="A125997502A_Latest">Data5!$CD$19</definedName>
    <definedName name="A125997506K">Data5!$EL$1:$EL$10,Data5!$EL$11:$EL$19</definedName>
    <definedName name="A125997506K_Data">Data5!$EL$11:$EL$19</definedName>
    <definedName name="A125997506K_Latest">Data5!$EL$19</definedName>
    <definedName name="A125997510A">Data4!$FZ$1:$FZ$10,Data4!$FZ$11:$FZ$19</definedName>
    <definedName name="A125997510A_Data">Data4!$FZ$11:$FZ$19</definedName>
    <definedName name="A125997510A_Latest">Data4!$FZ$19</definedName>
    <definedName name="A125997514K">Data4!$IN$1:$IN$10,Data4!$IN$11:$IN$19</definedName>
    <definedName name="A125997514K_Data">Data4!$IN$11:$IN$19</definedName>
    <definedName name="A125997514K_Latest">Data4!$IN$19</definedName>
    <definedName name="A125997522K">Data5!$AZ$1:$AZ$10,Data5!$AZ$11:$AZ$19</definedName>
    <definedName name="A125997522K_Data">Data5!$AZ$11:$AZ$19</definedName>
    <definedName name="A125997522K_Latest">Data5!$AZ$19</definedName>
    <definedName name="A125997526V">Data5!$BL$1:$BL$10,Data5!$BL$11:$BL$19</definedName>
    <definedName name="A125997526V_Data">Data5!$BL$11:$BL$19</definedName>
    <definedName name="A125997526V_Latest">Data5!$BL$19</definedName>
    <definedName name="A125997530K">Data5!$BX$1:$BX$10,Data5!$BX$11:$BX$19</definedName>
    <definedName name="A125997530K_Data">Data5!$BX$11:$BX$19</definedName>
    <definedName name="A125997530K_Latest">Data5!$BX$19</definedName>
    <definedName name="A125997534V">Data5!$DN$1:$DN$10,Data5!$DN$11:$DN$19</definedName>
    <definedName name="A125997534V_Data">Data5!$DN$11:$DN$19</definedName>
    <definedName name="A125997534V_Latest">Data5!$DN$19</definedName>
    <definedName name="A125997538C">Data5!$FD$1:$FD$10,Data5!$FD$11:$FD$19</definedName>
    <definedName name="A125997538C_Data">Data5!$FD$11:$FD$19</definedName>
    <definedName name="A125997538C_Latest">Data5!$FD$19</definedName>
    <definedName name="A125997542V">Data4!$EP$1:$EP$10,Data4!$EP$11:$EP$19</definedName>
    <definedName name="A125997542V_Data">Data4!$EP$11:$EP$19</definedName>
    <definedName name="A125997542V_Latest">Data4!$EP$19</definedName>
    <definedName name="A125997546C">Data4!$FH$1:$FH$10,Data4!$FH$11:$FH$19</definedName>
    <definedName name="A125997546C_Data">Data4!$FH$11:$FH$19</definedName>
    <definedName name="A125997546C_Latest">Data4!$FH$19</definedName>
    <definedName name="A125997550V">Data4!$FN$1:$FN$10,Data4!$FN$11:$FN$19</definedName>
    <definedName name="A125997550V_Data">Data4!$FN$11:$FN$19</definedName>
    <definedName name="A125997550V_Latest">Data4!$FN$19</definedName>
    <definedName name="A125997554C">Data4!$GL$1:$GL$10,Data4!$GL$11:$GL$19</definedName>
    <definedName name="A125997554C_Data">Data4!$GL$11:$GL$19</definedName>
    <definedName name="A125997554C_Latest">Data4!$GL$19</definedName>
    <definedName name="A125997558L">Data4!$GX$1:$GX$10,Data4!$GX$11:$GX$19</definedName>
    <definedName name="A125997558L_Data">Data4!$GX$11:$GX$19</definedName>
    <definedName name="A125997558L_Latest">Data4!$GX$19</definedName>
    <definedName name="A125997562C">Data4!$HD$1:$HD$10,Data4!$HD$11:$HD$19</definedName>
    <definedName name="A125997562C_Data">Data4!$HD$11:$HD$19</definedName>
    <definedName name="A125997562C_Latest">Data4!$HD$19</definedName>
    <definedName name="A125997566L">Data5!$D$1:$D$10,Data5!$D$11:$D$19</definedName>
    <definedName name="A125997566L_Data">Data5!$D$11:$D$19</definedName>
    <definedName name="A125997566L_Latest">Data5!$D$19</definedName>
    <definedName name="A125997570C">Data5!$BR$1:$BR$10,Data5!$BR$11:$BR$19</definedName>
    <definedName name="A125997570C_Data">Data5!$BR$11:$BR$19</definedName>
    <definedName name="A125997570C_Latest">Data5!$BR$19</definedName>
    <definedName name="A125997574L">Data5!$CP$1:$CP$10,Data5!$CP$11:$CP$19</definedName>
    <definedName name="A125997574L_Data">Data5!$CP$11:$CP$19</definedName>
    <definedName name="A125997574L_Latest">Data5!$CP$19</definedName>
    <definedName name="A125997578W">Data5!$CV$1:$CV$10,Data5!$CV$11:$CV$19</definedName>
    <definedName name="A125997578W_Data">Data5!$CV$11:$CV$19</definedName>
    <definedName name="A125997578W_Latest">Data5!$CV$19</definedName>
    <definedName name="A125997582L">Data5!$DZ$1:$DZ$10,Data5!$DZ$11:$DZ$19</definedName>
    <definedName name="A125997582L_Data">Data5!$DZ$11:$DZ$19</definedName>
    <definedName name="A125997582L_Latest">Data5!$DZ$19</definedName>
    <definedName name="A125997586W">Data5!$EF$1:$EF$10,Data5!$EF$11:$EF$19</definedName>
    <definedName name="A125997586W_Data">Data5!$EF$11:$EF$19</definedName>
    <definedName name="A125997586W_Latest">Data5!$EF$19</definedName>
    <definedName name="A125997590L">Data4!$FT$1:$FT$10,Data4!$FT$11:$FT$19</definedName>
    <definedName name="A125997590L_Data">Data4!$FT$11:$FT$19</definedName>
    <definedName name="A125997590L_Latest">Data4!$FT$19</definedName>
    <definedName name="A125997594W">Data5!$S$1:$S$10,Data5!$S$11:$S$19</definedName>
    <definedName name="A125997594W_Data">Data5!$S$11:$S$19</definedName>
    <definedName name="A125997594W_Latest">Data5!$S$19</definedName>
    <definedName name="A125997598F">Data5!$Y$1:$Y$10,Data5!$Y$11:$Y$19</definedName>
    <definedName name="A125997598F_Data">Data5!$Y$11:$Y$19</definedName>
    <definedName name="A125997598F_Latest">Data5!$Y$19</definedName>
    <definedName name="A125997602K">Data5!$CJ$1:$CJ$10,Data5!$CJ$11:$CJ$19</definedName>
    <definedName name="A125997602K_Data">Data5!$CJ$11:$CJ$19</definedName>
    <definedName name="A125997602K_Latest">Data5!$CJ$19</definedName>
    <definedName name="A125997606V">Data5!$FJ$1:$FJ$10,Data5!$FJ$11:$FJ$19</definedName>
    <definedName name="A125997606V_Data">Data5!$FJ$11:$FJ$19</definedName>
    <definedName name="A125997606V_Latest">Data5!$FJ$19</definedName>
    <definedName name="A125997610K">Data4!$EJ$1:$EJ$10,Data4!$EJ$11:$EJ$19</definedName>
    <definedName name="A125997610K_Data">Data4!$EJ$11:$EJ$19</definedName>
    <definedName name="A125997610K_Latest">Data4!$EJ$19</definedName>
    <definedName name="A125997614V">Data4!$EV$1:$EV$10,Data4!$EV$11:$EV$19</definedName>
    <definedName name="A125997614V_Data">Data4!$EV$11:$EV$19</definedName>
    <definedName name="A125997614V_Latest">Data4!$EV$19</definedName>
    <definedName name="A125997618C">Data4!$FB$1:$FB$10,Data4!$FB$11:$FB$19</definedName>
    <definedName name="A125997618C_Data">Data4!$FB$11:$FB$19</definedName>
    <definedName name="A125997618C_Latest">Data4!$FB$19</definedName>
    <definedName name="A125997622V">Data4!$GF$1:$GF$10,Data4!$GF$11:$GF$19</definedName>
    <definedName name="A125997622V_Data">Data4!$GF$11:$GF$19</definedName>
    <definedName name="A125997622V_Latest">Data4!$GF$19</definedName>
    <definedName name="A125997626C">Data4!$HV$1:$HV$10,Data4!$HV$11:$HV$19</definedName>
    <definedName name="A125997626C_Data">Data4!$HV$11:$HV$19</definedName>
    <definedName name="A125997626C_Latest">Data4!$HV$19</definedName>
    <definedName name="A125997630V">Data4!$IB$1:$IB$10,Data4!$IB$11:$IB$19</definedName>
    <definedName name="A125997630V_Data">Data4!$IB$11:$IB$19</definedName>
    <definedName name="A125997630V_Latest">Data4!$IB$19</definedName>
    <definedName name="A125997634C">Data4!$HJ$1:$HJ$10,Data4!$HJ$11:$HJ$19</definedName>
    <definedName name="A125997634C_Data">Data4!$HJ$11:$HJ$19</definedName>
    <definedName name="A125997634C_Latest">Data4!$HJ$19</definedName>
    <definedName name="A125997638L">Data5!$J$1:$J$10,Data5!$J$11:$J$19</definedName>
    <definedName name="A125997638L_Data">Data5!$J$11:$J$19</definedName>
    <definedName name="A125997638L_Latest">Data5!$J$19</definedName>
    <definedName name="A125997642C">Data5!$DB$1:$DB$10,Data5!$DB$11:$DB$19</definedName>
    <definedName name="A125997642C_Data">Data5!$DB$11:$DB$19</definedName>
    <definedName name="A125997642C_Latest">Data5!$DB$19</definedName>
    <definedName name="A125997646L">Data5!$EX$1:$EX$10,Data5!$EX$11:$EX$19</definedName>
    <definedName name="A125997646L_Data">Data5!$EX$11:$EX$19</definedName>
    <definedName name="A125997646L_Latest">Data5!$EX$19</definedName>
    <definedName name="A125997650C">Data5!$FP$1:$FP$10,Data5!$FP$11:$FP$19</definedName>
    <definedName name="A125997650C_Data">Data5!$FP$11:$FP$19</definedName>
    <definedName name="A125997650C_Latest">Data5!$FP$19</definedName>
    <definedName name="A125997654L">Data6!$R$1:$R$10,Data6!$R$11:$R$19</definedName>
    <definedName name="A125997654L_Data">Data6!$R$11:$R$19</definedName>
    <definedName name="A125997654L_Latest">Data6!$R$19</definedName>
    <definedName name="A125997658W">Data6!$AJ$1:$AJ$10,Data6!$AJ$11:$AJ$19</definedName>
    <definedName name="A125997658W_Data">Data6!$AJ$11:$AJ$19</definedName>
    <definedName name="A125997658W_Latest">Data6!$AJ$19</definedName>
    <definedName name="A125997662L">Data6!$BH$1:$BH$10,Data6!$BH$11:$BH$19</definedName>
    <definedName name="A125997662L_Data">Data6!$BH$11:$BH$19</definedName>
    <definedName name="A125997662L_Latest">Data6!$BH$19</definedName>
    <definedName name="A125997666W">Data6!$CC$1:$CC$10,Data6!$CC$11:$CC$19</definedName>
    <definedName name="A125997666W_Data">Data6!$CC$11:$CC$19</definedName>
    <definedName name="A125997666W_Latest">Data6!$CC$19</definedName>
    <definedName name="A125997670L">Data6!$EZ$1:$EZ$10,Data6!$EZ$11:$EZ$19</definedName>
    <definedName name="A125997670L_Data">Data6!$EZ$11:$EZ$19</definedName>
    <definedName name="A125997670L_Latest">Data6!$EZ$19</definedName>
    <definedName name="A125997674W">Data6!$GJ$1:$GJ$10,Data6!$GJ$11:$GJ$19</definedName>
    <definedName name="A125997674W_Data">Data6!$GJ$11:$GJ$19</definedName>
    <definedName name="A125997674W_Latest">Data6!$GJ$19</definedName>
    <definedName name="A125997678F">Data5!$FV$1:$FV$10,Data5!$FV$11:$FV$19</definedName>
    <definedName name="A125997678F_Data">Data5!$FV$11:$FV$19</definedName>
    <definedName name="A125997678F_Latest">Data5!$FV$19</definedName>
    <definedName name="A125997682W">Data5!$IJ$1:$IJ$10,Data5!$IJ$11:$IJ$19</definedName>
    <definedName name="A125997682W_Data">Data5!$IJ$11:$IJ$19</definedName>
    <definedName name="A125997682W_Latest">Data5!$IJ$19</definedName>
    <definedName name="A125997686F">Data6!$CL$1:$CL$10,Data6!$CL$11:$CL$19</definedName>
    <definedName name="A125997686F_Data">Data6!$CL$11:$CL$19</definedName>
    <definedName name="A125997686F_Latest">Data6!$CL$19</definedName>
    <definedName name="A125997690W">Data6!$FL$1:$FL$10,Data6!$FL$11:$FL$19</definedName>
    <definedName name="A125997690W_Data">Data6!$FL$11:$FL$19</definedName>
    <definedName name="A125997690W_Latest">Data6!$FL$19</definedName>
    <definedName name="A125997694F">Data6!$BW$1:$BW$10,Data6!$BW$11:$BW$19</definedName>
    <definedName name="A125997694F_Data">Data6!$BW$11:$BW$19</definedName>
    <definedName name="A125997694F_Latest">Data6!$BW$19</definedName>
    <definedName name="A125997698R">Data6!$CX$1:$CX$10,Data6!$CX$11:$CX$19</definedName>
    <definedName name="A125997698R_Data">Data6!$CX$11:$CX$19</definedName>
    <definedName name="A125997698R_Latest">Data6!$CX$19</definedName>
    <definedName name="A125997702V">Data6!$DV$1:$DV$10,Data6!$DV$11:$DV$19</definedName>
    <definedName name="A125997702V_Data">Data6!$DV$11:$DV$19</definedName>
    <definedName name="A125997702V_Latest">Data6!$DV$19</definedName>
    <definedName name="A125997706C">Data6!$GD$1:$GD$10,Data6!$GD$11:$GD$19</definedName>
    <definedName name="A125997706C_Data">Data6!$GD$11:$GD$19</definedName>
    <definedName name="A125997706C_Latest">Data6!$GD$19</definedName>
    <definedName name="A125997710V">Data5!$HR$1:$HR$10,Data5!$HR$11:$HR$19</definedName>
    <definedName name="A125997710V_Data">Data5!$HR$11:$HR$19</definedName>
    <definedName name="A125997710V_Latest">Data5!$HR$19</definedName>
    <definedName name="A125997714C">Data6!$AP$1:$AP$10,Data6!$AP$11:$AP$19</definedName>
    <definedName name="A125997714C_Data">Data6!$AP$11:$AP$19</definedName>
    <definedName name="A125997714C_Latest">Data6!$AP$19</definedName>
    <definedName name="A125997722C">Data6!$CR$1:$CR$10,Data6!$CR$11:$CR$19</definedName>
    <definedName name="A125997722C_Data">Data6!$CR$11:$CR$19</definedName>
    <definedName name="A125997722C_Latest">Data6!$CR$19</definedName>
    <definedName name="A125997726L">Data6!$DD$1:$DD$10,Data6!$DD$11:$DD$19</definedName>
    <definedName name="A125997726L_Data">Data6!$DD$11:$DD$19</definedName>
    <definedName name="A125997726L_Latest">Data6!$DD$19</definedName>
    <definedName name="A125997730C">Data6!$DP$1:$DP$10,Data6!$DP$11:$DP$19</definedName>
    <definedName name="A125997730C_Data">Data6!$DP$11:$DP$19</definedName>
    <definedName name="A125997730C_Latest">Data6!$DP$19</definedName>
    <definedName name="A125997734L">Data6!$FF$1:$FF$10,Data6!$FF$11:$FF$19</definedName>
    <definedName name="A125997734L_Data">Data6!$FF$11:$FF$19</definedName>
    <definedName name="A125997734L_Latest">Data6!$FF$19</definedName>
    <definedName name="A125997738W">Data6!$GV$1:$GV$10,Data6!$GV$11:$GV$19</definedName>
    <definedName name="A125997738W_Data">Data6!$GV$11:$GV$19</definedName>
    <definedName name="A125997738W_Latest">Data6!$GV$19</definedName>
    <definedName name="A125997742L">Data5!$GH$1:$GH$10,Data5!$GH$11:$GH$19</definedName>
    <definedName name="A125997742L_Data">Data5!$GH$11:$GH$19</definedName>
    <definedName name="A125997742L_Latest">Data5!$GH$19</definedName>
    <definedName name="A125997746W">Data5!$GZ$1:$GZ$10,Data5!$GZ$11:$GZ$19</definedName>
    <definedName name="A125997746W_Data">Data5!$GZ$11:$GZ$19</definedName>
    <definedName name="A125997746W_Latest">Data5!$GZ$19</definedName>
    <definedName name="A125997750L">Data5!$HF$1:$HF$10,Data5!$HF$11:$HF$19</definedName>
    <definedName name="A125997750L_Data">Data5!$HF$11:$HF$19</definedName>
    <definedName name="A125997750L_Latest">Data5!$HF$19</definedName>
    <definedName name="A125997754W">Data5!$ID$1:$ID$10,Data5!$ID$11:$ID$19</definedName>
    <definedName name="A125997754W_Data">Data5!$ID$11:$ID$19</definedName>
    <definedName name="A125997754W_Latest">Data5!$ID$19</definedName>
    <definedName name="A125997758F">Data5!$IP$1:$IP$10,Data5!$IP$11:$IP$19</definedName>
    <definedName name="A125997758F_Data">Data5!$IP$11:$IP$19</definedName>
    <definedName name="A125997758F_Latest">Data5!$IP$19</definedName>
    <definedName name="A125997762W">Data6!$F$1:$F$10,Data6!$F$11:$F$19</definedName>
    <definedName name="A125997762W_Data">Data6!$F$11:$F$19</definedName>
    <definedName name="A125997762W_Latest">Data6!$F$19</definedName>
    <definedName name="A125997766F">Data6!$AV$1:$AV$10,Data6!$AV$11:$AV$19</definedName>
    <definedName name="A125997766F_Data">Data6!$AV$11:$AV$19</definedName>
    <definedName name="A125997766F_Latest">Data6!$AV$19</definedName>
    <definedName name="A125997770W">Data6!$DJ$1:$DJ$10,Data6!$DJ$11:$DJ$19</definedName>
    <definedName name="A125997770W_Data">Data6!$DJ$11:$DJ$19</definedName>
    <definedName name="A125997770W_Latest">Data6!$DJ$19</definedName>
    <definedName name="A125997774F">Data6!$EH$1:$EH$10,Data6!$EH$11:$EH$19</definedName>
    <definedName name="A125997774F_Data">Data6!$EH$11:$EH$19</definedName>
    <definedName name="A125997774F_Latest">Data6!$EH$19</definedName>
    <definedName name="A125997778R">Data6!$EN$1:$EN$10,Data6!$EN$11:$EN$19</definedName>
    <definedName name="A125997778R_Data">Data6!$EN$11:$EN$19</definedName>
    <definedName name="A125997778R_Latest">Data6!$EN$19</definedName>
    <definedName name="A125997782F">Data6!$FR$1:$FR$10,Data6!$FR$11:$FR$19</definedName>
    <definedName name="A125997782F_Data">Data6!$FR$11:$FR$19</definedName>
    <definedName name="A125997782F_Latest">Data6!$FR$19</definedName>
    <definedName name="A125997786R">Data6!$FX$1:$FX$10,Data6!$FX$11:$FX$19</definedName>
    <definedName name="A125997786R_Data">Data6!$FX$11:$FX$19</definedName>
    <definedName name="A125997786R_Latest">Data6!$FX$19</definedName>
    <definedName name="A125997790F">Data5!$HL$1:$HL$10,Data5!$HL$11:$HL$19</definedName>
    <definedName name="A125997790F_Data">Data5!$HL$11:$HL$19</definedName>
    <definedName name="A125997790F_Latest">Data5!$HL$19</definedName>
    <definedName name="A125997794R">Data6!$BK$1:$BK$10,Data6!$BK$11:$BK$19</definedName>
    <definedName name="A125997794R_Data">Data6!$BK$11:$BK$19</definedName>
    <definedName name="A125997794R_Latest">Data6!$BK$19</definedName>
    <definedName name="A125997798X">Data6!$BQ$1:$BQ$10,Data6!$BQ$11:$BQ$19</definedName>
    <definedName name="A125997798X_Data">Data6!$BQ$11:$BQ$19</definedName>
    <definedName name="A125997798X_Latest">Data6!$BQ$19</definedName>
    <definedName name="A125997802C">Data6!$EB$1:$EB$10,Data6!$EB$11:$EB$19</definedName>
    <definedName name="A125997802C_Data">Data6!$EB$11:$EB$19</definedName>
    <definedName name="A125997802C_Latest">Data6!$EB$19</definedName>
    <definedName name="A125997806L">Data6!$HB$1:$HB$10,Data6!$HB$11:$HB$19</definedName>
    <definedName name="A125997806L_Data">Data6!$HB$11:$HB$19</definedName>
    <definedName name="A125997806L_Latest">Data6!$HB$19</definedName>
    <definedName name="A125997810C">Data5!$GB$1:$GB$10,Data5!$GB$11:$GB$19</definedName>
    <definedName name="A125997810C_Data">Data5!$GB$11:$GB$19</definedName>
    <definedName name="A125997810C_Latest">Data5!$GB$19</definedName>
    <definedName name="A125997814L">Data5!$GN$1:$GN$10,Data5!$GN$11:$GN$19</definedName>
    <definedName name="A125997814L_Data">Data5!$GN$11:$GN$19</definedName>
    <definedName name="A125997814L_Latest">Data5!$GN$19</definedName>
    <definedName name="A125997818W">Data5!$GT$1:$GT$10,Data5!$GT$11:$GT$19</definedName>
    <definedName name="A125997818W_Data">Data5!$GT$11:$GT$19</definedName>
    <definedName name="A125997818W_Latest">Data5!$GT$19</definedName>
    <definedName name="A125997822L">Data5!$HX$1:$HX$10,Data5!$HX$11:$HX$19</definedName>
    <definedName name="A125997822L_Data">Data5!$HX$11:$HX$19</definedName>
    <definedName name="A125997822L_Latest">Data5!$HX$19</definedName>
    <definedName name="A125997826W">Data6!$X$1:$X$10,Data6!$X$11:$X$19</definedName>
    <definedName name="A125997826W_Data">Data6!$X$11:$X$19</definedName>
    <definedName name="A125997826W_Latest">Data6!$X$19</definedName>
    <definedName name="A125997830L">Data6!$AD$1:$AD$10,Data6!$AD$11:$AD$19</definedName>
    <definedName name="A125997830L_Data">Data6!$AD$11:$AD$19</definedName>
    <definedName name="A125997830L_Latest">Data6!$AD$19</definedName>
    <definedName name="A125997834W">Data6!$L$1:$L$10,Data6!$L$11:$L$19</definedName>
    <definedName name="A125997834W_Data">Data6!$L$11:$L$19</definedName>
    <definedName name="A125997834W_Latest">Data6!$L$19</definedName>
    <definedName name="A125997838F">Data6!$BB$1:$BB$10,Data6!$BB$11:$BB$19</definedName>
    <definedName name="A125997838F_Data">Data6!$BB$11:$BB$19</definedName>
    <definedName name="A125997838F_Latest">Data6!$BB$19</definedName>
    <definedName name="A125997842W">Data6!$ET$1:$ET$10,Data6!$ET$11:$ET$19</definedName>
    <definedName name="A125997842W_Data">Data6!$ET$11:$ET$19</definedName>
    <definedName name="A125997842W_Latest">Data6!$ET$19</definedName>
    <definedName name="A125997846F">Data6!$GP$1:$GP$10,Data6!$GP$11:$GP$19</definedName>
    <definedName name="A125997846F_Data">Data6!$GP$11:$GP$19</definedName>
    <definedName name="A125997846F_Latest">Data6!$GP$19</definedName>
    <definedName name="A125997850W">Data6!$HH$1:$HH$10,Data6!$HH$11:$HH$19</definedName>
    <definedName name="A125997850W_Data">Data6!$HH$11:$HH$19</definedName>
    <definedName name="A125997850W_Latest">Data6!$HH$19</definedName>
    <definedName name="A125997854F">Data1!$CP$1:$CP$10,Data1!$CP$11:$CP$19</definedName>
    <definedName name="A125997854F_Data">Data1!$CP$11:$CP$19</definedName>
    <definedName name="A125997854F_Latest">Data1!$CP$19</definedName>
    <definedName name="A125997858R">Data1!$DH$1:$DH$10,Data1!$DH$11:$DH$19</definedName>
    <definedName name="A125997858R_Data">Data1!$DH$11:$DH$19</definedName>
    <definedName name="A125997858R_Latest">Data1!$DH$19</definedName>
    <definedName name="A125997862F">Data1!$EF$1:$EF$10,Data1!$EF$11:$EF$19</definedName>
    <definedName name="A125997862F_Data">Data1!$EF$11:$EF$19</definedName>
    <definedName name="A125997862F_Latest">Data1!$EF$19</definedName>
    <definedName name="A125997866R">Data1!$FA$1:$FA$10,Data1!$FA$11:$FA$19</definedName>
    <definedName name="A125997866R_Data">Data1!$FA$11:$FA$19</definedName>
    <definedName name="A125997866R_Latest">Data1!$FA$19</definedName>
    <definedName name="A125997870F">Data1!$HX$1:$HX$10,Data1!$HX$11:$HX$19</definedName>
    <definedName name="A125997870F_Data">Data1!$HX$11:$HX$19</definedName>
    <definedName name="A125997870F_Latest">Data1!$HX$19</definedName>
    <definedName name="A125997874R">Data2!$R$1:$R$10,Data2!$R$11:$R$19</definedName>
    <definedName name="A125997874R_Data">Data2!$R$11:$R$19</definedName>
    <definedName name="A125997874R_Latest">Data2!$R$19</definedName>
    <definedName name="A125997878X">Data1!$D$1:$D$10,Data1!$D$11:$D$19</definedName>
    <definedName name="A125997878X_Data">Data1!$D$11:$D$19</definedName>
    <definedName name="A125997878X_Latest">Data1!$D$19</definedName>
    <definedName name="A125997882R">Data1!$BR$1:$BR$10,Data1!$BR$11:$BR$19</definedName>
    <definedName name="A125997882R_Data">Data1!$BR$11:$BR$19</definedName>
    <definedName name="A125997882R_Latest">Data1!$BR$19</definedName>
    <definedName name="A125997886X">Data1!$FJ$1:$FJ$10,Data1!$FJ$11:$FJ$19</definedName>
    <definedName name="A125997886X_Data">Data1!$FJ$11:$FJ$19</definedName>
    <definedName name="A125997886X_Latest">Data1!$FJ$19</definedName>
    <definedName name="A125997890R">Data1!$IJ$1:$IJ$10,Data1!$IJ$11:$IJ$19</definedName>
    <definedName name="A125997890R_Data">Data1!$IJ$11:$IJ$19</definedName>
    <definedName name="A125997890R_Latest">Data1!$IJ$19</definedName>
    <definedName name="A125997894X">Data1!$EU$1:$EU$10,Data1!$EU$11:$EU$19</definedName>
    <definedName name="A125997894X_Data">Data1!$EU$11:$EU$19</definedName>
    <definedName name="A125997894X_Latest">Data1!$EU$19</definedName>
    <definedName name="A125997898J">Data1!$FV$1:$FV$10,Data1!$FV$11:$FV$19</definedName>
    <definedName name="A125997898J_Data">Data1!$FV$11:$FV$19</definedName>
    <definedName name="A125997898J_Latest">Data1!$FV$19</definedName>
    <definedName name="A125997902L">Data1!$GT$1:$GT$10,Data1!$GT$11:$GT$19</definedName>
    <definedName name="A125997902L_Data">Data1!$GT$11:$GT$19</definedName>
    <definedName name="A125997902L_Latest">Data1!$GT$19</definedName>
    <definedName name="A125997906W">Data2!$L$1:$L$10,Data2!$L$11:$L$19</definedName>
    <definedName name="A125997906W_Data">Data2!$L$11:$L$19</definedName>
    <definedName name="A125997906W_Latest">Data2!$L$19</definedName>
    <definedName name="A125997910L">Data1!$AZ$1:$AZ$10,Data1!$AZ$11:$AZ$19</definedName>
    <definedName name="A125997910L_Data">Data1!$AZ$11:$AZ$19</definedName>
    <definedName name="A125997910L_Latest">Data1!$AZ$19</definedName>
    <definedName name="A125997914W">Data1!$DN$1:$DN$10,Data1!$DN$11:$DN$19</definedName>
    <definedName name="A125997914W_Data">Data1!$DN$11:$DN$19</definedName>
    <definedName name="A125997914W_Latest">Data1!$DN$19</definedName>
    <definedName name="A125997922W">Data1!$FP$1:$FP$10,Data1!$FP$11:$FP$19</definedName>
    <definedName name="A125997922W_Data">Data1!$FP$11:$FP$19</definedName>
    <definedName name="A125997922W_Latest">Data1!$FP$19</definedName>
    <definedName name="A125997926F">Data1!$GB$1:$GB$10,Data1!$GB$11:$GB$19</definedName>
    <definedName name="A125997926F_Data">Data1!$GB$11:$GB$19</definedName>
    <definedName name="A125997926F_Latest">Data1!$GB$19</definedName>
    <definedName name="A125997930W">Data1!$GN$1:$GN$10,Data1!$GN$11:$GN$19</definedName>
    <definedName name="A125997930W_Data">Data1!$GN$11:$GN$19</definedName>
    <definedName name="A125997930W_Latest">Data1!$GN$19</definedName>
    <definedName name="A125997934F">Data1!$ID$1:$ID$10,Data1!$ID$11:$ID$19</definedName>
    <definedName name="A125997934F_Data">Data1!$ID$11:$ID$19</definedName>
    <definedName name="A125997934F_Latest">Data1!$ID$19</definedName>
    <definedName name="A125997938R">Data2!$AD$1:$AD$10,Data2!$AD$11:$AD$19</definedName>
    <definedName name="A125997938R_Data">Data2!$AD$11:$AD$19</definedName>
    <definedName name="A125997938R_Latest">Data2!$AD$19</definedName>
    <definedName name="A125997942F">Data1!$P$1:$P$10,Data1!$P$11:$P$19</definedName>
    <definedName name="A125997942F_Data">Data1!$P$11:$P$19</definedName>
    <definedName name="A125997942F_Latest">Data1!$P$19</definedName>
    <definedName name="A125997946R">Data1!$AH$1:$AH$10,Data1!$AH$11:$AH$19</definedName>
    <definedName name="A125997946R_Data">Data1!$AH$11:$AH$19</definedName>
    <definedName name="A125997946R_Latest">Data1!$AH$19</definedName>
    <definedName name="A125997950F">Data1!$AN$1:$AN$10,Data1!$AN$11:$AN$19</definedName>
    <definedName name="A125997950F_Data">Data1!$AN$11:$AN$19</definedName>
    <definedName name="A125997950F_Latest">Data1!$AN$19</definedName>
    <definedName name="A125997954R">Data1!$BL$1:$BL$10,Data1!$BL$11:$BL$19</definedName>
    <definedName name="A125997954R_Data">Data1!$BL$11:$BL$19</definedName>
    <definedName name="A125997954R_Latest">Data1!$BL$19</definedName>
    <definedName name="A125997958X">Data1!$BX$1:$BX$10,Data1!$BX$11:$BX$19</definedName>
    <definedName name="A125997958X_Data">Data1!$BX$11:$BX$19</definedName>
    <definedName name="A125997958X_Latest">Data1!$BX$19</definedName>
    <definedName name="A125997962R">Data1!$CD$1:$CD$10,Data1!$CD$11:$CD$19</definedName>
    <definedName name="A125997962R_Data">Data1!$CD$11:$CD$19</definedName>
    <definedName name="A125997962R_Latest">Data1!$CD$19</definedName>
    <definedName name="A125997966X">Data1!$DT$1:$DT$10,Data1!$DT$11:$DT$19</definedName>
    <definedName name="A125997966X_Data">Data1!$DT$11:$DT$19</definedName>
    <definedName name="A125997966X_Latest">Data1!$DT$19</definedName>
    <definedName name="A125997970R">Data1!$GH$1:$GH$10,Data1!$GH$11:$GH$19</definedName>
    <definedName name="A125997970R_Data">Data1!$GH$11:$GH$19</definedName>
    <definedName name="A125997970R_Latest">Data1!$GH$19</definedName>
    <definedName name="A125997974X">Data1!$HF$1:$HF$10,Data1!$HF$11:$HF$19</definedName>
    <definedName name="A125997974X_Data">Data1!$HF$11:$HF$19</definedName>
    <definedName name="A125997974X_Latest">Data1!$HF$19</definedName>
    <definedName name="A125997978J">Data1!$HL$1:$HL$10,Data1!$HL$11:$HL$19</definedName>
    <definedName name="A125997978J_Data">Data1!$HL$11:$HL$19</definedName>
    <definedName name="A125997978J_Latest">Data1!$HL$19</definedName>
    <definedName name="A125997982X">Data1!$IP$1:$IP$10,Data1!$IP$11:$IP$19</definedName>
    <definedName name="A125997982X_Data">Data1!$IP$11:$IP$19</definedName>
    <definedName name="A125997982X_Latest">Data1!$IP$19</definedName>
    <definedName name="A125997986J">Data2!$F$1:$F$10,Data2!$F$11:$F$19</definedName>
    <definedName name="A125997986J_Data">Data2!$F$11:$F$19</definedName>
    <definedName name="A125997986J_Latest">Data2!$F$19</definedName>
    <definedName name="A125997990X">Data1!$AT$1:$AT$10,Data1!$AT$11:$AT$19</definedName>
    <definedName name="A125997990X_Data">Data1!$AT$11:$AT$19</definedName>
    <definedName name="A125997990X_Latest">Data1!$AT$19</definedName>
    <definedName name="A125997994J">Data1!$EI$1:$EI$10,Data1!$EI$11:$EI$19</definedName>
    <definedName name="A125997994J_Data">Data1!$EI$11:$EI$19</definedName>
    <definedName name="A125997994J_Latest">Data1!$EI$19</definedName>
    <definedName name="A125997998T">Data1!$EO$1:$EO$10,Data1!$EO$11:$EO$19</definedName>
    <definedName name="A125997998T_Data">Data1!$EO$11:$EO$19</definedName>
    <definedName name="A125997998T_Latest">Data1!$EO$19</definedName>
    <definedName name="A125998002X">Data1!$GZ$1:$GZ$10,Data1!$GZ$11:$GZ$19</definedName>
    <definedName name="A125998002X_Data">Data1!$GZ$11:$GZ$19</definedName>
    <definedName name="A125998002X_Latest">Data1!$GZ$19</definedName>
    <definedName name="A125998006J">Data2!$AJ$1:$AJ$10,Data2!$AJ$11:$AJ$19</definedName>
    <definedName name="A125998006J_Data">Data2!$AJ$11:$AJ$19</definedName>
    <definedName name="A125998006J_Latest">Data2!$AJ$19</definedName>
    <definedName name="A125998010X">Data1!$J$1:$J$10,Data1!$J$11:$J$19</definedName>
    <definedName name="A125998010X_Data">Data1!$J$11:$J$19</definedName>
    <definedName name="A125998010X_Latest">Data1!$J$19</definedName>
    <definedName name="A125998014J">Data1!$V$1:$V$10,Data1!$V$11:$V$19</definedName>
    <definedName name="A125998014J_Data">Data1!$V$11:$V$19</definedName>
    <definedName name="A125998014J_Latest">Data1!$V$19</definedName>
    <definedName name="A125998018T">Data1!$AB$1:$AB$10,Data1!$AB$11:$AB$19</definedName>
    <definedName name="A125998018T_Data">Data1!$AB$11:$AB$19</definedName>
    <definedName name="A125998018T_Latest">Data1!$AB$19</definedName>
    <definedName name="A125998022J">Data1!$BF$1:$BF$10,Data1!$BF$11:$BF$19</definedName>
    <definedName name="A125998022J_Data">Data1!$BF$11:$BF$19</definedName>
    <definedName name="A125998022J_Latest">Data1!$BF$19</definedName>
    <definedName name="A125998026T">Data1!$CV$1:$CV$10,Data1!$CV$11:$CV$19</definedName>
    <definedName name="A125998026T_Data">Data1!$CV$11:$CV$19</definedName>
    <definedName name="A125998026T_Latest">Data1!$CV$19</definedName>
    <definedName name="A125998030J">Data1!$DB$1:$DB$10,Data1!$DB$11:$DB$19</definedName>
    <definedName name="A125998030J_Data">Data1!$DB$11:$DB$19</definedName>
    <definedName name="A125998030J_Latest">Data1!$DB$19</definedName>
    <definedName name="A125998034T">Data1!$CJ$1:$CJ$10,Data1!$CJ$11:$CJ$19</definedName>
    <definedName name="A125998034T_Data">Data1!$CJ$11:$CJ$19</definedName>
    <definedName name="A125998034T_Latest">Data1!$CJ$19</definedName>
    <definedName name="A125998038A">Data1!$DZ$1:$DZ$10,Data1!$DZ$11:$DZ$19</definedName>
    <definedName name="A125998038A_Data">Data1!$DZ$11:$DZ$19</definedName>
    <definedName name="A125998038A_Latest">Data1!$DZ$19</definedName>
    <definedName name="A125998042T">Data1!$HR$1:$HR$10,Data1!$HR$11:$HR$19</definedName>
    <definedName name="A125998042T_Data">Data1!$HR$11:$HR$19</definedName>
    <definedName name="A125998042T_Latest">Data1!$HR$19</definedName>
    <definedName name="A125998046A">Data2!$X$1:$X$10,Data2!$X$11:$X$19</definedName>
    <definedName name="A125998046A_Data">Data2!$X$11:$X$19</definedName>
    <definedName name="A125998046A_Latest">Data2!$X$19</definedName>
    <definedName name="A125998050T">Data2!$AP$1:$AP$10,Data2!$AP$11:$AP$19</definedName>
    <definedName name="A125998050T_Data">Data2!$AP$11:$AP$19</definedName>
    <definedName name="A125998050T_Latest">Data2!$AP$19</definedName>
    <definedName name="A125998054A">Data10!$GN$1:$GN$10,Data10!$GN$11:$GN$19</definedName>
    <definedName name="A125998054A_Data">Data10!$GN$11:$GN$19</definedName>
    <definedName name="A125998054A_Latest">Data10!$GN$19</definedName>
    <definedName name="A125998058K">Data10!$HF$1:$HF$10,Data10!$HF$11:$HF$19</definedName>
    <definedName name="A125998058K_Data">Data10!$HF$11:$HF$19</definedName>
    <definedName name="A125998058K_Latest">Data10!$HF$19</definedName>
    <definedName name="A125998062A">Data10!$ID$1:$ID$10,Data10!$ID$11:$ID$19</definedName>
    <definedName name="A125998062A_Data">Data10!$ID$11:$ID$19</definedName>
    <definedName name="A125998062A_Latest">Data10!$ID$19</definedName>
    <definedName name="A125998066K">Data11!$I$1:$I$10,Data11!$I$11:$I$19</definedName>
    <definedName name="A125998066K_Data">Data11!$I$11:$I$19</definedName>
    <definedName name="A125998066K_Latest">Data11!$I$19</definedName>
    <definedName name="A125998070A">Data11!$CF$1:$CF$10,Data11!$CF$11:$CF$19</definedName>
    <definedName name="A125998070A_Data">Data11!$CF$11:$CF$19</definedName>
    <definedName name="A125998070A_Latest">Data11!$CF$19</definedName>
    <definedName name="A125998074K">Data11!$DP$1:$DP$10,Data11!$DP$11:$DP$19</definedName>
    <definedName name="A125998074K_Data">Data11!$DP$11:$DP$19</definedName>
    <definedName name="A125998074K_Latest">Data11!$DP$19</definedName>
    <definedName name="A125998078V">Data10!$DB$1:$DB$10,Data10!$DB$11:$DB$19</definedName>
    <definedName name="A125998078V_Data">Data10!$DB$11:$DB$19</definedName>
    <definedName name="A125998078V_Latest">Data10!$DB$19</definedName>
    <definedName name="A125998082K">Data10!$FP$1:$FP$10,Data10!$FP$11:$FP$19</definedName>
    <definedName name="A125998082K_Data">Data10!$FP$11:$FP$19</definedName>
    <definedName name="A125998082K_Latest">Data10!$FP$19</definedName>
    <definedName name="A125998086V">Data11!$R$1:$R$10,Data11!$R$11:$R$19</definedName>
    <definedName name="A125998086V_Data">Data11!$R$11:$R$19</definedName>
    <definedName name="A125998086V_Latest">Data11!$R$19</definedName>
    <definedName name="A125998090K">Data11!$CR$1:$CR$10,Data11!$CR$11:$CR$19</definedName>
    <definedName name="A125998090K_Data">Data11!$CR$11:$CR$19</definedName>
    <definedName name="A125998090K_Latest">Data11!$CR$19</definedName>
    <definedName name="A125998094V">Data11!$C$1:$C$10,Data11!$C$11:$C$19</definedName>
    <definedName name="A125998094V_Data">Data11!$C$11:$C$19</definedName>
    <definedName name="A125998094V_Latest">Data11!$C$19</definedName>
    <definedName name="A125998098C">Data11!$AD$1:$AD$10,Data11!$AD$11:$AD$19</definedName>
    <definedName name="A125998098C_Data">Data11!$AD$11:$AD$19</definedName>
    <definedName name="A125998098C_Latest">Data11!$AD$19</definedName>
    <definedName name="A125998102J">Data11!$BB$1:$BB$10,Data11!$BB$11:$BB$19</definedName>
    <definedName name="A125998102J_Data">Data11!$BB$11:$BB$19</definedName>
    <definedName name="A125998102J_Latest">Data11!$BB$19</definedName>
    <definedName name="A125998106T">Data11!$DJ$1:$DJ$10,Data11!$DJ$11:$DJ$19</definedName>
    <definedName name="A125998106T_Data">Data11!$DJ$11:$DJ$19</definedName>
    <definedName name="A125998106T_Latest">Data11!$DJ$19</definedName>
    <definedName name="A125998110J">Data10!$EX$1:$EX$10,Data10!$EX$11:$EX$19</definedName>
    <definedName name="A125998110J_Data">Data10!$EX$11:$EX$19</definedName>
    <definedName name="A125998110J_Latest">Data10!$EX$19</definedName>
    <definedName name="A125998114T">Data10!$HL$1:$HL$10,Data10!$HL$11:$HL$19</definedName>
    <definedName name="A125998114T_Data">Data10!$HL$11:$HL$19</definedName>
    <definedName name="A125998114T_Latest">Data10!$HL$19</definedName>
    <definedName name="A125998122T">Data11!$X$1:$X$10,Data11!$X$11:$X$19</definedName>
    <definedName name="A125998122T_Data">Data11!$X$11:$X$19</definedName>
    <definedName name="A125998122T_Latest">Data11!$X$19</definedName>
    <definedName name="A125998126A">Data11!$AJ$1:$AJ$10,Data11!$AJ$11:$AJ$19</definedName>
    <definedName name="A125998126A_Data">Data11!$AJ$11:$AJ$19</definedName>
    <definedName name="A125998126A_Latest">Data11!$AJ$19</definedName>
    <definedName name="A125998130T">Data11!$AV$1:$AV$10,Data11!$AV$11:$AV$19</definedName>
    <definedName name="A125998130T_Data">Data11!$AV$11:$AV$19</definedName>
    <definedName name="A125998130T_Latest">Data11!$AV$19</definedName>
    <definedName name="A125998134A">Data11!$CL$1:$CL$10,Data11!$CL$11:$CL$19</definedName>
    <definedName name="A125998134A_Data">Data11!$CL$11:$CL$19</definedName>
    <definedName name="A125998134A_Latest">Data11!$CL$19</definedName>
    <definedName name="A125998138K">Data11!$EB$1:$EB$10,Data11!$EB$11:$EB$19</definedName>
    <definedName name="A125998138K_Data">Data11!$EB$11:$EB$19</definedName>
    <definedName name="A125998138K_Latest">Data11!$EB$19</definedName>
    <definedName name="A125998142A">Data10!$DN$1:$DN$10,Data10!$DN$11:$DN$19</definedName>
    <definedName name="A125998142A_Data">Data10!$DN$11:$DN$19</definedName>
    <definedName name="A125998142A_Latest">Data10!$DN$19</definedName>
    <definedName name="A125998146K">Data10!$EF$1:$EF$10,Data10!$EF$11:$EF$19</definedName>
    <definedName name="A125998146K_Data">Data10!$EF$11:$EF$19</definedName>
    <definedName name="A125998146K_Latest">Data10!$EF$19</definedName>
    <definedName name="A125998150A">Data10!$EL$1:$EL$10,Data10!$EL$11:$EL$19</definedName>
    <definedName name="A125998150A_Data">Data10!$EL$11:$EL$19</definedName>
    <definedName name="A125998150A_Latest">Data10!$EL$19</definedName>
    <definedName name="A125998154K">Data10!$FJ$1:$FJ$10,Data10!$FJ$11:$FJ$19</definedName>
    <definedName name="A125998154K_Data">Data10!$FJ$11:$FJ$19</definedName>
    <definedName name="A125998154K_Latest">Data10!$FJ$19</definedName>
    <definedName name="A125998158V">Data10!$FV$1:$FV$10,Data10!$FV$11:$FV$19</definedName>
    <definedName name="A125998158V_Data">Data10!$FV$11:$FV$19</definedName>
    <definedName name="A125998158V_Latest">Data10!$FV$19</definedName>
    <definedName name="A125998162K">Data10!$GB$1:$GB$10,Data10!$GB$11:$GB$19</definedName>
    <definedName name="A125998162K_Data">Data10!$GB$11:$GB$19</definedName>
    <definedName name="A125998162K_Latest">Data10!$GB$19</definedName>
    <definedName name="A125998166V">Data10!$HR$1:$HR$10,Data10!$HR$11:$HR$19</definedName>
    <definedName name="A125998166V_Data">Data10!$HR$11:$HR$19</definedName>
    <definedName name="A125998166V_Latest">Data10!$HR$19</definedName>
    <definedName name="A125998170K">Data11!$AP$1:$AP$10,Data11!$AP$11:$AP$19</definedName>
    <definedName name="A125998170K_Data">Data11!$AP$11:$AP$19</definedName>
    <definedName name="A125998170K_Latest">Data11!$AP$19</definedName>
    <definedName name="A125998174V">Data11!$BN$1:$BN$10,Data11!$BN$11:$BN$19</definedName>
    <definedName name="A125998174V_Data">Data11!$BN$11:$BN$19</definedName>
    <definedName name="A125998174V_Latest">Data11!$BN$19</definedName>
    <definedName name="A125998178C">Data11!$BT$1:$BT$10,Data11!$BT$11:$BT$19</definedName>
    <definedName name="A125998178C_Data">Data11!$BT$11:$BT$19</definedName>
    <definedName name="A125998178C_Latest">Data11!$BT$19</definedName>
    <definedName name="A125998182V">Data11!$CX$1:$CX$10,Data11!$CX$11:$CX$19</definedName>
    <definedName name="A125998182V_Data">Data11!$CX$11:$CX$19</definedName>
    <definedName name="A125998182V_Latest">Data11!$CX$19</definedName>
    <definedName name="A125998186C">Data11!$DD$1:$DD$10,Data11!$DD$11:$DD$19</definedName>
    <definedName name="A125998186C_Data">Data11!$DD$11:$DD$19</definedName>
    <definedName name="A125998186C_Latest">Data11!$DD$19</definedName>
    <definedName name="A125998190V">Data10!$ER$1:$ER$10,Data10!$ER$11:$ER$19</definedName>
    <definedName name="A125998190V_Data">Data10!$ER$11:$ER$19</definedName>
    <definedName name="A125998190V_Latest">Data10!$ER$19</definedName>
    <definedName name="A125998194C">Data10!$IG$1:$IG$10,Data10!$IG$11:$IG$19</definedName>
    <definedName name="A125998194C_Data">Data10!$IG$11:$IG$19</definedName>
    <definedName name="A125998194C_Latest">Data10!$IG$19</definedName>
    <definedName name="A125998198L">Data10!$IM$1:$IM$10,Data10!$IM$11:$IM$19</definedName>
    <definedName name="A125998198L_Data">Data10!$IM$11:$IM$19</definedName>
    <definedName name="A125998198L_Latest">Data10!$IM$19</definedName>
    <definedName name="A125998202T">Data11!$BH$1:$BH$10,Data11!$BH$11:$BH$19</definedName>
    <definedName name="A125998202T_Data">Data11!$BH$11:$BH$19</definedName>
    <definedName name="A125998202T_Latest">Data11!$BH$19</definedName>
    <definedName name="A125998206A">Data11!$EH$1:$EH$10,Data11!$EH$11:$EH$19</definedName>
    <definedName name="A125998206A_Data">Data11!$EH$11:$EH$19</definedName>
    <definedName name="A125998206A_Latest">Data11!$EH$19</definedName>
    <definedName name="A125998210T">Data10!$DH$1:$DH$10,Data10!$DH$11:$DH$19</definedName>
    <definedName name="A125998210T_Data">Data10!$DH$11:$DH$19</definedName>
    <definedName name="A125998210T_Latest">Data10!$DH$19</definedName>
    <definedName name="A125998214A">Data10!$DT$1:$DT$10,Data10!$DT$11:$DT$19</definedName>
    <definedName name="A125998214A_Data">Data10!$DT$11:$DT$19</definedName>
    <definedName name="A125998214A_Latest">Data10!$DT$19</definedName>
    <definedName name="A125998218K">Data10!$DZ$1:$DZ$10,Data10!$DZ$11:$DZ$19</definedName>
    <definedName name="A125998218K_Data">Data10!$DZ$11:$DZ$19</definedName>
    <definedName name="A125998218K_Latest">Data10!$DZ$19</definedName>
    <definedName name="A125998222A">Data10!$FD$1:$FD$10,Data10!$FD$11:$FD$19</definedName>
    <definedName name="A125998222A_Data">Data10!$FD$11:$FD$19</definedName>
    <definedName name="A125998222A_Latest">Data10!$FD$19</definedName>
    <definedName name="A125998226K">Data10!$GT$1:$GT$10,Data10!$GT$11:$GT$19</definedName>
    <definedName name="A125998226K_Data">Data10!$GT$11:$GT$19</definedName>
    <definedName name="A125998226K_Latest">Data10!$GT$19</definedName>
    <definedName name="A125998230A">Data10!$GZ$1:$GZ$10,Data10!$GZ$11:$GZ$19</definedName>
    <definedName name="A125998230A_Data">Data10!$GZ$11:$GZ$19</definedName>
    <definedName name="A125998230A_Latest">Data10!$GZ$19</definedName>
    <definedName name="A125998234K">Data10!$GH$1:$GH$10,Data10!$GH$11:$GH$19</definedName>
    <definedName name="A125998234K_Data">Data10!$GH$11:$GH$19</definedName>
    <definedName name="A125998234K_Latest">Data10!$GH$19</definedName>
    <definedName name="A125998238V">Data10!$HX$1:$HX$10,Data10!$HX$11:$HX$19</definedName>
    <definedName name="A125998238V_Data">Data10!$HX$11:$HX$19</definedName>
    <definedName name="A125998238V_Latest">Data10!$HX$19</definedName>
    <definedName name="A125998242K">Data11!$BZ$1:$BZ$10,Data11!$BZ$11:$BZ$19</definedName>
    <definedName name="A125998242K_Data">Data11!$BZ$11:$BZ$19</definedName>
    <definedName name="A125998242K_Latest">Data11!$BZ$19</definedName>
    <definedName name="A125998246V">Data11!$DV$1:$DV$10,Data11!$DV$11:$DV$19</definedName>
    <definedName name="A125998246V_Data">Data11!$DV$11:$DV$19</definedName>
    <definedName name="A125998246V_Latest">Data11!$DV$19</definedName>
    <definedName name="A125998250K">Data11!$EN$1:$EN$10,Data11!$EN$11:$EN$19</definedName>
    <definedName name="A125998250K_Data">Data11!$EN$11:$EN$19</definedName>
    <definedName name="A125998250K_Latest">Data11!$EN$19</definedName>
    <definedName name="A125998254V">Data3!$FZ$1:$FZ$10,Data3!$FZ$11:$FZ$19</definedName>
    <definedName name="A125998254V_Data">Data3!$FZ$11:$FZ$19</definedName>
    <definedName name="A125998254V_Latest">Data3!$FZ$19</definedName>
    <definedName name="A125998258C">Data3!$GR$1:$GR$10,Data3!$GR$11:$GR$19</definedName>
    <definedName name="A125998258C_Data">Data3!$GR$11:$GR$19</definedName>
    <definedName name="A125998258C_Latest">Data3!$GR$19</definedName>
    <definedName name="A125998262V">Data3!$HP$1:$HP$10,Data3!$HP$11:$HP$19</definedName>
    <definedName name="A125998262V_Data">Data3!$HP$11:$HP$19</definedName>
    <definedName name="A125998262V_Latest">Data3!$HP$19</definedName>
    <definedName name="A125998266C">Data3!$IK$1:$IK$10,Data3!$IK$11:$IK$19</definedName>
    <definedName name="A125998266C_Data">Data3!$IK$11:$IK$19</definedName>
    <definedName name="A125998266C_Latest">Data3!$IK$19</definedName>
    <definedName name="A125998270V">Data4!$BR$1:$BR$10,Data4!$BR$11:$BR$19</definedName>
    <definedName name="A125998270V_Data">Data4!$BR$11:$BR$19</definedName>
    <definedName name="A125998270V_Latest">Data4!$BR$19</definedName>
    <definedName name="A125998274C">Data4!$DB$1:$DB$10,Data4!$DB$11:$DB$19</definedName>
    <definedName name="A125998274C_Data">Data4!$DB$11:$DB$19</definedName>
    <definedName name="A125998274C_Latest">Data4!$DB$19</definedName>
    <definedName name="A125998278L">Data3!$CN$1:$CN$10,Data3!$CN$11:$CN$19</definedName>
    <definedName name="A125998278L_Data">Data3!$CN$11:$CN$19</definedName>
    <definedName name="A125998278L_Latest">Data3!$CN$19</definedName>
    <definedName name="A125998282C">Data3!$FB$1:$FB$10,Data3!$FB$11:$FB$19</definedName>
    <definedName name="A125998282C_Data">Data3!$FB$11:$FB$19</definedName>
    <definedName name="A125998282C_Latest">Data3!$FB$19</definedName>
    <definedName name="A125998286L">Data4!$D$1:$D$10,Data4!$D$11:$D$19</definedName>
    <definedName name="A125998286L_Data">Data4!$D$11:$D$19</definedName>
    <definedName name="A125998286L_Latest">Data4!$D$19</definedName>
    <definedName name="A125998290C">Data4!$CD$1:$CD$10,Data4!$CD$11:$CD$19</definedName>
    <definedName name="A125998290C_Data">Data4!$CD$11:$CD$19</definedName>
    <definedName name="A125998290C_Latest">Data4!$CD$19</definedName>
    <definedName name="A125998294L">Data3!$IE$1:$IE$10,Data3!$IE$11:$IE$19</definedName>
    <definedName name="A125998294L_Data">Data3!$IE$11:$IE$19</definedName>
    <definedName name="A125998294L_Latest">Data3!$IE$19</definedName>
    <definedName name="A125998298W">Data4!$P$1:$P$10,Data4!$P$11:$P$19</definedName>
    <definedName name="A125998298W_Data">Data4!$P$11:$P$19</definedName>
    <definedName name="A125998298W_Latest">Data4!$P$19</definedName>
    <definedName name="A125998302A">Data4!$AN$1:$AN$10,Data4!$AN$11:$AN$19</definedName>
    <definedName name="A125998302A_Data">Data4!$AN$11:$AN$19</definedName>
    <definedName name="A125998302A_Latest">Data4!$AN$19</definedName>
    <definedName name="A125998306K">Data4!$CV$1:$CV$10,Data4!$CV$11:$CV$19</definedName>
    <definedName name="A125998306K_Data">Data4!$CV$11:$CV$19</definedName>
    <definedName name="A125998306K_Latest">Data4!$CV$19</definedName>
    <definedName name="A125998310A">Data3!$EJ$1:$EJ$10,Data3!$EJ$11:$EJ$19</definedName>
    <definedName name="A125998310A_Data">Data3!$EJ$11:$EJ$19</definedName>
    <definedName name="A125998310A_Latest">Data3!$EJ$19</definedName>
    <definedName name="A125998314K">Data3!$GX$1:$GX$10,Data3!$GX$11:$GX$19</definedName>
    <definedName name="A125998314K_Data">Data3!$GX$11:$GX$19</definedName>
    <definedName name="A125998314K_Latest">Data3!$GX$19</definedName>
    <definedName name="A125998322K">Data4!$J$1:$J$10,Data4!$J$11:$J$19</definedName>
    <definedName name="A125998322K_Data">Data4!$J$11:$J$19</definedName>
    <definedName name="A125998322K_Latest">Data4!$J$19</definedName>
    <definedName name="A125998326V">Data4!$V$1:$V$10,Data4!$V$11:$V$19</definedName>
    <definedName name="A125998326V_Data">Data4!$V$11:$V$19</definedName>
    <definedName name="A125998326V_Latest">Data4!$V$19</definedName>
    <definedName name="A125998330K">Data4!$AH$1:$AH$10,Data4!$AH$11:$AH$19</definedName>
    <definedName name="A125998330K_Data">Data4!$AH$11:$AH$19</definedName>
    <definedName name="A125998330K_Latest">Data4!$AH$19</definedName>
    <definedName name="A125998334V">Data4!$BX$1:$BX$10,Data4!$BX$11:$BX$19</definedName>
    <definedName name="A125998334V_Data">Data4!$BX$11:$BX$19</definedName>
    <definedName name="A125998334V_Latest">Data4!$BX$19</definedName>
    <definedName name="A125998338C">Data4!$DN$1:$DN$10,Data4!$DN$11:$DN$19</definedName>
    <definedName name="A125998338C_Data">Data4!$DN$11:$DN$19</definedName>
    <definedName name="A125998338C_Latest">Data4!$DN$19</definedName>
    <definedName name="A125998342V">Data3!$CZ$1:$CZ$10,Data3!$CZ$11:$CZ$19</definedName>
    <definedName name="A125998342V_Data">Data3!$CZ$11:$CZ$19</definedName>
    <definedName name="A125998342V_Latest">Data3!$CZ$19</definedName>
    <definedName name="A125998346C">Data3!$DR$1:$DR$10,Data3!$DR$11:$DR$19</definedName>
    <definedName name="A125998346C_Data">Data3!$DR$11:$DR$19</definedName>
    <definedName name="A125998346C_Latest">Data3!$DR$19</definedName>
    <definedName name="A125998350V">Data3!$DX$1:$DX$10,Data3!$DX$11:$DX$19</definedName>
    <definedName name="A125998350V_Data">Data3!$DX$11:$DX$19</definedName>
    <definedName name="A125998350V_Latest">Data3!$DX$19</definedName>
    <definedName name="A125998354C">Data3!$EV$1:$EV$10,Data3!$EV$11:$EV$19</definedName>
    <definedName name="A125998354C_Data">Data3!$EV$11:$EV$19</definedName>
    <definedName name="A125998354C_Latest">Data3!$EV$19</definedName>
    <definedName name="A125998358L">Data3!$FH$1:$FH$10,Data3!$FH$11:$FH$19</definedName>
    <definedName name="A125998358L_Data">Data3!$FH$11:$FH$19</definedName>
    <definedName name="A125998358L_Latest">Data3!$FH$19</definedName>
    <definedName name="A125998362C">Data3!$FN$1:$FN$10,Data3!$FN$11:$FN$19</definedName>
    <definedName name="A125998362C_Data">Data3!$FN$11:$FN$19</definedName>
    <definedName name="A125998362C_Latest">Data3!$FN$19</definedName>
    <definedName name="A125998366L">Data3!$HD$1:$HD$10,Data3!$HD$11:$HD$19</definedName>
    <definedName name="A125998366L_Data">Data3!$HD$11:$HD$19</definedName>
    <definedName name="A125998366L_Latest">Data3!$HD$19</definedName>
    <definedName name="A125998370C">Data4!$AB$1:$AB$10,Data4!$AB$11:$AB$19</definedName>
    <definedName name="A125998370C_Data">Data4!$AB$11:$AB$19</definedName>
    <definedName name="A125998370C_Latest">Data4!$AB$19</definedName>
    <definedName name="A125998374L">Data4!$AZ$1:$AZ$10,Data4!$AZ$11:$AZ$19</definedName>
    <definedName name="A125998374L_Data">Data4!$AZ$11:$AZ$19</definedName>
    <definedName name="A125998374L_Latest">Data4!$AZ$19</definedName>
    <definedName name="A125998378W">Data4!$BF$1:$BF$10,Data4!$BF$11:$BF$19</definedName>
    <definedName name="A125998378W_Data">Data4!$BF$11:$BF$19</definedName>
    <definedName name="A125998378W_Latest">Data4!$BF$19</definedName>
    <definedName name="A125998382L">Data4!$CJ$1:$CJ$10,Data4!$CJ$11:$CJ$19</definedName>
    <definedName name="A125998382L_Data">Data4!$CJ$11:$CJ$19</definedName>
    <definedName name="A125998382L_Latest">Data4!$CJ$19</definedName>
    <definedName name="A125998386W">Data4!$CP$1:$CP$10,Data4!$CP$11:$CP$19</definedName>
    <definedName name="A125998386W_Data">Data4!$CP$11:$CP$19</definedName>
    <definedName name="A125998386W_Latest">Data4!$CP$19</definedName>
    <definedName name="A125998390L">Data3!$ED$1:$ED$10,Data3!$ED$11:$ED$19</definedName>
    <definedName name="A125998390L_Data">Data3!$ED$11:$ED$19</definedName>
    <definedName name="A125998390L_Latest">Data3!$ED$19</definedName>
    <definedName name="A125998394W">Data3!$HS$1:$HS$10,Data3!$HS$11:$HS$19</definedName>
    <definedName name="A125998394W_Data">Data3!$HS$11:$HS$19</definedName>
    <definedName name="A125998394W_Latest">Data3!$HS$19</definedName>
    <definedName name="A125998398F">Data3!$HY$1:$HY$10,Data3!$HY$11:$HY$19</definedName>
    <definedName name="A125998398F_Data">Data3!$HY$11:$HY$19</definedName>
    <definedName name="A125998398F_Latest">Data3!$HY$19</definedName>
    <definedName name="A125998402K">Data4!$AT$1:$AT$10,Data4!$AT$11:$AT$19</definedName>
    <definedName name="A125998402K_Data">Data4!$AT$11:$AT$19</definedName>
    <definedName name="A125998402K_Latest">Data4!$AT$19</definedName>
    <definedName name="A125998406V">Data4!$DT$1:$DT$10,Data4!$DT$11:$DT$19</definedName>
    <definedName name="A125998406V_Data">Data4!$DT$11:$DT$19</definedName>
    <definedName name="A125998406V_Latest">Data4!$DT$19</definedName>
    <definedName name="A125998410K">Data3!$CT$1:$CT$10,Data3!$CT$11:$CT$19</definedName>
    <definedName name="A125998410K_Data">Data3!$CT$11:$CT$19</definedName>
    <definedName name="A125998410K_Latest">Data3!$CT$19</definedName>
    <definedName name="A125998414V">Data3!$DF$1:$DF$10,Data3!$DF$11:$DF$19</definedName>
    <definedName name="A125998414V_Data">Data3!$DF$11:$DF$19</definedName>
    <definedName name="A125998414V_Latest">Data3!$DF$19</definedName>
    <definedName name="A125998418C">Data3!$DL$1:$DL$10,Data3!$DL$11:$DL$19</definedName>
    <definedName name="A125998418C_Data">Data3!$DL$11:$DL$19</definedName>
    <definedName name="A125998418C_Latest">Data3!$DL$19</definedName>
    <definedName name="A125998422V">Data3!$EP$1:$EP$10,Data3!$EP$11:$EP$19</definedName>
    <definedName name="A125998422V_Data">Data3!$EP$11:$EP$19</definedName>
    <definedName name="A125998422V_Latest">Data3!$EP$19</definedName>
    <definedName name="A125998426C">Data3!$GF$1:$GF$10,Data3!$GF$11:$GF$19</definedName>
    <definedName name="A125998426C_Data">Data3!$GF$11:$GF$19</definedName>
    <definedName name="A125998426C_Latest">Data3!$GF$19</definedName>
    <definedName name="A125998430V">Data3!$GL$1:$GL$10,Data3!$GL$11:$GL$19</definedName>
    <definedName name="A125998430V_Data">Data3!$GL$11:$GL$19</definedName>
    <definedName name="A125998430V_Latest">Data3!$GL$19</definedName>
    <definedName name="A125998434C">Data3!$FT$1:$FT$10,Data3!$FT$11:$FT$19</definedName>
    <definedName name="A125998434C_Data">Data3!$FT$11:$FT$19</definedName>
    <definedName name="A125998434C_Latest">Data3!$FT$19</definedName>
    <definedName name="A125998438L">Data3!$HJ$1:$HJ$10,Data3!$HJ$11:$HJ$19</definedName>
    <definedName name="A125998438L_Data">Data3!$HJ$11:$HJ$19</definedName>
    <definedName name="A125998438L_Latest">Data3!$HJ$19</definedName>
    <definedName name="A125998442C">Data4!$BL$1:$BL$10,Data4!$BL$11:$BL$19</definedName>
    <definedName name="A125998442C_Data">Data4!$BL$11:$BL$19</definedName>
    <definedName name="A125998442C_Latest">Data4!$BL$19</definedName>
    <definedName name="A125998446L">Data4!$DH$1:$DH$10,Data4!$DH$11:$DH$19</definedName>
    <definedName name="A125998446L_Data">Data4!$DH$11:$DH$19</definedName>
    <definedName name="A125998446L_Latest">Data4!$DH$19</definedName>
    <definedName name="A125998450C">Data4!$DZ$1:$DZ$10,Data4!$DZ$11:$DZ$19</definedName>
    <definedName name="A125998450C_Data">Data4!$DZ$11:$DZ$19</definedName>
    <definedName name="A125998450C_Latest">Data4!$DZ$19</definedName>
    <definedName name="A125998454L">Data7!$BL$1:$BL$10,Data7!$BL$11:$BL$19</definedName>
    <definedName name="A125998454L_Data">Data7!$BL$11:$BL$19</definedName>
    <definedName name="A125998454L_Latest">Data7!$BL$19</definedName>
    <definedName name="A125998458W">Data7!$CD$1:$CD$10,Data7!$CD$11:$CD$19</definedName>
    <definedName name="A125998458W_Data">Data7!$CD$11:$CD$19</definedName>
    <definedName name="A125998458W_Latest">Data7!$CD$19</definedName>
    <definedName name="A125998462L">Data7!$DB$1:$DB$10,Data7!$DB$11:$DB$19</definedName>
    <definedName name="A125998462L_Data">Data7!$DB$11:$DB$19</definedName>
    <definedName name="A125998462L_Latest">Data7!$DB$19</definedName>
    <definedName name="A125998466W">Data7!$DW$1:$DW$10,Data7!$DW$11:$DW$19</definedName>
    <definedName name="A125998466W_Data">Data7!$DW$11:$DW$19</definedName>
    <definedName name="A125998466W_Latest">Data7!$DW$19</definedName>
    <definedName name="A125998470L">Data7!$GT$1:$GT$10,Data7!$GT$11:$GT$19</definedName>
    <definedName name="A125998470L_Data">Data7!$GT$11:$GT$19</definedName>
    <definedName name="A125998470L_Latest">Data7!$GT$19</definedName>
    <definedName name="A125998474W">Data7!$ID$1:$ID$10,Data7!$ID$11:$ID$19</definedName>
    <definedName name="A125998474W_Data">Data7!$ID$11:$ID$19</definedName>
    <definedName name="A125998474W_Latest">Data7!$ID$19</definedName>
    <definedName name="A125998478F">Data6!$HP$1:$HP$10,Data6!$HP$11:$HP$19</definedName>
    <definedName name="A125998478F_Data">Data6!$HP$11:$HP$19</definedName>
    <definedName name="A125998478F_Latest">Data6!$HP$19</definedName>
    <definedName name="A125998482W">Data7!$AN$1:$AN$10,Data7!$AN$11:$AN$19</definedName>
    <definedName name="A125998482W_Data">Data7!$AN$11:$AN$19</definedName>
    <definedName name="A125998482W_Latest">Data7!$AN$19</definedName>
    <definedName name="A125998486F">Data7!$EF$1:$EF$10,Data7!$EF$11:$EF$19</definedName>
    <definedName name="A125998486F_Data">Data7!$EF$11:$EF$19</definedName>
    <definedName name="A125998486F_Latest">Data7!$EF$19</definedName>
    <definedName name="A125998490W">Data7!$HF$1:$HF$10,Data7!$HF$11:$HF$19</definedName>
    <definedName name="A125998490W_Data">Data7!$HF$11:$HF$19</definedName>
    <definedName name="A125998490W_Latest">Data7!$HF$19</definedName>
    <definedName name="A125998494F">Data7!$DQ$1:$DQ$10,Data7!$DQ$11:$DQ$19</definedName>
    <definedName name="A125998494F_Data">Data7!$DQ$11:$DQ$19</definedName>
    <definedName name="A125998494F_Latest">Data7!$DQ$19</definedName>
    <definedName name="A125998498R">Data7!$ER$1:$ER$10,Data7!$ER$11:$ER$19</definedName>
    <definedName name="A125998498R_Data">Data7!$ER$11:$ER$19</definedName>
    <definedName name="A125998498R_Latest">Data7!$ER$19</definedName>
    <definedName name="A125998502V">Data7!$FP$1:$FP$10,Data7!$FP$11:$FP$19</definedName>
    <definedName name="A125998502V_Data">Data7!$FP$11:$FP$19</definedName>
    <definedName name="A125998502V_Latest">Data7!$FP$19</definedName>
    <definedName name="A125998506C">Data7!$HX$1:$HX$10,Data7!$HX$11:$HX$19</definedName>
    <definedName name="A125998506C_Data">Data7!$HX$11:$HX$19</definedName>
    <definedName name="A125998506C_Latest">Data7!$HX$19</definedName>
    <definedName name="A125998510V">Data7!$V$1:$V$10,Data7!$V$11:$V$19</definedName>
    <definedName name="A125998510V_Data">Data7!$V$11:$V$19</definedName>
    <definedName name="A125998510V_Latest">Data7!$V$19</definedName>
    <definedName name="A125998514C">Data7!$CJ$1:$CJ$10,Data7!$CJ$11:$CJ$19</definedName>
    <definedName name="A125998514C_Data">Data7!$CJ$11:$CJ$19</definedName>
    <definedName name="A125998514C_Latest">Data7!$CJ$19</definedName>
    <definedName name="A125998522C">Data7!$EL$1:$EL$10,Data7!$EL$11:$EL$19</definedName>
    <definedName name="A125998522C_Data">Data7!$EL$11:$EL$19</definedName>
    <definedName name="A125998522C_Latest">Data7!$EL$19</definedName>
    <definedName name="A125998526L">Data7!$EX$1:$EX$10,Data7!$EX$11:$EX$19</definedName>
    <definedName name="A125998526L_Data">Data7!$EX$11:$EX$19</definedName>
    <definedName name="A125998526L_Latest">Data7!$EX$19</definedName>
    <definedName name="A125998530C">Data7!$FJ$1:$FJ$10,Data7!$FJ$11:$FJ$19</definedName>
    <definedName name="A125998530C_Data">Data7!$FJ$11:$FJ$19</definedName>
    <definedName name="A125998530C_Latest">Data7!$FJ$19</definedName>
    <definedName name="A125998534L">Data7!$GZ$1:$GZ$10,Data7!$GZ$11:$GZ$19</definedName>
    <definedName name="A125998534L_Data">Data7!$GZ$11:$GZ$19</definedName>
    <definedName name="A125998534L_Latest">Data7!$GZ$19</definedName>
    <definedName name="A125998538W">Data7!$IP$1:$IP$10,Data7!$IP$11:$IP$19</definedName>
    <definedName name="A125998538W_Data">Data7!$IP$11:$IP$19</definedName>
    <definedName name="A125998538W_Latest">Data7!$IP$19</definedName>
    <definedName name="A125998542L">Data6!$IB$1:$IB$10,Data6!$IB$11:$IB$19</definedName>
    <definedName name="A125998542L_Data">Data6!$IB$11:$IB$19</definedName>
    <definedName name="A125998542L_Latest">Data6!$IB$19</definedName>
    <definedName name="A125998546W">Data7!$D$1:$D$10,Data7!$D$11:$D$19</definedName>
    <definedName name="A125998546W_Data">Data7!$D$11:$D$19</definedName>
    <definedName name="A125998546W_Latest">Data7!$D$19</definedName>
    <definedName name="A125998550L">Data7!$J$1:$J$10,Data7!$J$11:$J$19</definedName>
    <definedName name="A125998550L_Data">Data7!$J$11:$J$19</definedName>
    <definedName name="A125998550L_Latest">Data7!$J$19</definedName>
    <definedName name="A125998554W">Data7!$AH$1:$AH$10,Data7!$AH$11:$AH$19</definedName>
    <definedName name="A125998554W_Data">Data7!$AH$11:$AH$19</definedName>
    <definedName name="A125998554W_Latest">Data7!$AH$19</definedName>
    <definedName name="A125998558F">Data7!$AT$1:$AT$10,Data7!$AT$11:$AT$19</definedName>
    <definedName name="A125998558F_Data">Data7!$AT$11:$AT$19</definedName>
    <definedName name="A125998558F_Latest">Data7!$AT$19</definedName>
    <definedName name="A125998562W">Data7!$AZ$1:$AZ$10,Data7!$AZ$11:$AZ$19</definedName>
    <definedName name="A125998562W_Data">Data7!$AZ$11:$AZ$19</definedName>
    <definedName name="A125998562W_Latest">Data7!$AZ$19</definedName>
    <definedName name="A125998566F">Data7!$CP$1:$CP$10,Data7!$CP$11:$CP$19</definedName>
    <definedName name="A125998566F_Data">Data7!$CP$11:$CP$19</definedName>
    <definedName name="A125998566F_Latest">Data7!$CP$19</definedName>
    <definedName name="A125998570W">Data7!$FD$1:$FD$10,Data7!$FD$11:$FD$19</definedName>
    <definedName name="A125998570W_Data">Data7!$FD$11:$FD$19</definedName>
    <definedName name="A125998570W_Latest">Data7!$FD$19</definedName>
    <definedName name="A125998574F">Data7!$GB$1:$GB$10,Data7!$GB$11:$GB$19</definedName>
    <definedName name="A125998574F_Data">Data7!$GB$11:$GB$19</definedName>
    <definedName name="A125998574F_Latest">Data7!$GB$19</definedName>
    <definedName name="A125998578R">Data7!$GH$1:$GH$10,Data7!$GH$11:$GH$19</definedName>
    <definedName name="A125998578R_Data">Data7!$GH$11:$GH$19</definedName>
    <definedName name="A125998578R_Latest">Data7!$GH$19</definedName>
    <definedName name="A125998582F">Data7!$HL$1:$HL$10,Data7!$HL$11:$HL$19</definedName>
    <definedName name="A125998582F_Data">Data7!$HL$11:$HL$19</definedName>
    <definedName name="A125998582F_Latest">Data7!$HL$19</definedName>
    <definedName name="A125998586R">Data7!$HR$1:$HR$10,Data7!$HR$11:$HR$19</definedName>
    <definedName name="A125998586R_Data">Data7!$HR$11:$HR$19</definedName>
    <definedName name="A125998586R_Latest">Data7!$HR$19</definedName>
    <definedName name="A125998590F">Data7!$P$1:$P$10,Data7!$P$11:$P$19</definedName>
    <definedName name="A125998590F_Data">Data7!$P$11:$P$19</definedName>
    <definedName name="A125998590F_Latest">Data7!$P$19</definedName>
    <definedName name="A125998594R">Data7!$DE$1:$DE$10,Data7!$DE$11:$DE$19</definedName>
    <definedName name="A125998594R_Data">Data7!$DE$11:$DE$19</definedName>
    <definedName name="A125998594R_Latest">Data7!$DE$19</definedName>
    <definedName name="A125998598X">Data7!$DK$1:$DK$10,Data7!$DK$11:$DK$19</definedName>
    <definedName name="A125998598X_Data">Data7!$DK$11:$DK$19</definedName>
    <definedName name="A125998598X_Latest">Data7!$DK$19</definedName>
    <definedName name="A125998602C">Data7!$FV$1:$FV$10,Data7!$FV$11:$FV$19</definedName>
    <definedName name="A125998602C_Data">Data7!$FV$11:$FV$19</definedName>
    <definedName name="A125998602C_Latest">Data7!$FV$19</definedName>
    <definedName name="A125998606L">Data8!$F$1:$F$10,Data8!$F$11:$F$19</definedName>
    <definedName name="A125998606L_Data">Data8!$F$11:$F$19</definedName>
    <definedName name="A125998606L_Latest">Data8!$F$19</definedName>
    <definedName name="A125998610C">Data6!$HV$1:$HV$10,Data6!$HV$11:$HV$19</definedName>
    <definedName name="A125998610C_Data">Data6!$HV$11:$HV$19</definedName>
    <definedName name="A125998610C_Latest">Data6!$HV$19</definedName>
    <definedName name="A125998614L">Data6!$IH$1:$IH$10,Data6!$IH$11:$IH$19</definedName>
    <definedName name="A125998614L_Data">Data6!$IH$11:$IH$19</definedName>
    <definedName name="A125998614L_Latest">Data6!$IH$19</definedName>
    <definedName name="A125998618W">Data6!$IN$1:$IN$10,Data6!$IN$11:$IN$19</definedName>
    <definedName name="A125998618W_Data">Data6!$IN$11:$IN$19</definedName>
    <definedName name="A125998618W_Latest">Data6!$IN$19</definedName>
    <definedName name="A125998622L">Data7!$AB$1:$AB$10,Data7!$AB$11:$AB$19</definedName>
    <definedName name="A125998622L_Data">Data7!$AB$11:$AB$19</definedName>
    <definedName name="A125998622L_Latest">Data7!$AB$19</definedName>
    <definedName name="A125998626W">Data7!$BR$1:$BR$10,Data7!$BR$11:$BR$19</definedName>
    <definedName name="A125998626W_Data">Data7!$BR$11:$BR$19</definedName>
    <definedName name="A125998626W_Latest">Data7!$BR$19</definedName>
    <definedName name="A125998630L">Data7!$BX$1:$BX$10,Data7!$BX$11:$BX$19</definedName>
    <definedName name="A125998630L_Data">Data7!$BX$11:$BX$19</definedName>
    <definedName name="A125998630L_Latest">Data7!$BX$19</definedName>
    <definedName name="A125998634W">Data7!$BF$1:$BF$10,Data7!$BF$11:$BF$19</definedName>
    <definedName name="A125998634W_Data">Data7!$BF$11:$BF$19</definedName>
    <definedName name="A125998634W_Latest">Data7!$BF$19</definedName>
    <definedName name="A125998638F">Data7!$CV$1:$CV$10,Data7!$CV$11:$CV$19</definedName>
    <definedName name="A125998638F_Data">Data7!$CV$11:$CV$19</definedName>
    <definedName name="A125998638F_Latest">Data7!$CV$19</definedName>
    <definedName name="A125998642W">Data7!$GN$1:$GN$10,Data7!$GN$11:$GN$19</definedName>
    <definedName name="A125998642W_Data">Data7!$GN$11:$GN$19</definedName>
    <definedName name="A125998642W_Latest">Data7!$GN$19</definedName>
    <definedName name="A125998646F">Data7!$IJ$1:$IJ$10,Data7!$IJ$11:$IJ$19</definedName>
    <definedName name="A125998646F_Data">Data7!$IJ$11:$IJ$19</definedName>
    <definedName name="A125998646F_Latest">Data7!$IJ$19</definedName>
    <definedName name="A125998650W">Data8!$L$1:$L$10,Data8!$L$11:$L$19</definedName>
    <definedName name="A125998650W_Data">Data8!$L$11:$L$19</definedName>
    <definedName name="A125998650W_Latest">Data8!$L$19</definedName>
    <definedName name="A125998654F">Data8!$DD$1:$DD$10,Data8!$DD$11:$DD$19</definedName>
    <definedName name="A125998654F_Data">Data8!$DD$11:$DD$19</definedName>
    <definedName name="A125998654F_Latest">Data8!$DD$19</definedName>
    <definedName name="A125998658R">Data8!$DV$1:$DV$10,Data8!$DV$11:$DV$19</definedName>
    <definedName name="A125998658R_Data">Data8!$DV$11:$DV$19</definedName>
    <definedName name="A125998658R_Latest">Data8!$DV$19</definedName>
    <definedName name="A125998662F">Data8!$ET$1:$ET$10,Data8!$ET$11:$ET$19</definedName>
    <definedName name="A125998662F_Data">Data8!$ET$11:$ET$19</definedName>
    <definedName name="A125998662F_Latest">Data8!$ET$19</definedName>
    <definedName name="A125998666R">Data8!$FO$1:$FO$10,Data8!$FO$11:$FO$19</definedName>
    <definedName name="A125998666R_Data">Data8!$FO$11:$FO$19</definedName>
    <definedName name="A125998666R_Latest">Data8!$FO$19</definedName>
    <definedName name="A125998670F">Data8!$IL$1:$IL$10,Data8!$IL$11:$IL$19</definedName>
    <definedName name="A125998670F_Data">Data8!$IL$11:$IL$19</definedName>
    <definedName name="A125998670F_Latest">Data8!$IL$19</definedName>
    <definedName name="A125998674R">Data9!$AF$1:$AF$10,Data9!$AF$11:$AF$19</definedName>
    <definedName name="A125998674R_Data">Data9!$AF$11:$AF$19</definedName>
    <definedName name="A125998674R_Latest">Data9!$AF$19</definedName>
    <definedName name="A125998678X">Data8!$R$1:$R$10,Data8!$R$11:$R$19</definedName>
    <definedName name="A125998678X_Data">Data8!$R$11:$R$19</definedName>
    <definedName name="A125998678X_Latest">Data8!$R$19</definedName>
    <definedName name="A125998682R">Data8!$CF$1:$CF$10,Data8!$CF$11:$CF$19</definedName>
    <definedName name="A125998682R_Data">Data8!$CF$11:$CF$19</definedName>
    <definedName name="A125998682R_Latest">Data8!$CF$19</definedName>
    <definedName name="A125998686X">Data8!$FX$1:$FX$10,Data8!$FX$11:$FX$19</definedName>
    <definedName name="A125998686X_Data">Data8!$FX$11:$FX$19</definedName>
    <definedName name="A125998686X_Latest">Data8!$FX$19</definedName>
    <definedName name="A125998690R">Data9!$H$1:$H$10,Data9!$H$11:$H$19</definedName>
    <definedName name="A125998690R_Data">Data9!$H$11:$H$19</definedName>
    <definedName name="A125998690R_Latest">Data9!$H$19</definedName>
    <definedName name="A125998694X">Data8!$FI$1:$FI$10,Data8!$FI$11:$FI$19</definedName>
    <definedName name="A125998694X_Data">Data8!$FI$11:$FI$19</definedName>
    <definedName name="A125998694X_Latest">Data8!$FI$19</definedName>
    <definedName name="A125998698J">Data8!$GJ$1:$GJ$10,Data8!$GJ$11:$GJ$19</definedName>
    <definedName name="A125998698J_Data">Data8!$GJ$11:$GJ$19</definedName>
    <definedName name="A125998698J_Latest">Data8!$GJ$19</definedName>
    <definedName name="A125998702L">Data8!$HH$1:$HH$10,Data8!$HH$11:$HH$19</definedName>
    <definedName name="A125998702L_Data">Data8!$HH$11:$HH$19</definedName>
    <definedName name="A125998702L_Latest">Data8!$HH$19</definedName>
    <definedName name="A125998706W">Data9!$Z$1:$Z$10,Data9!$Z$11:$Z$19</definedName>
    <definedName name="A125998706W_Data">Data9!$Z$11:$Z$19</definedName>
    <definedName name="A125998706W_Latest">Data9!$Z$19</definedName>
    <definedName name="A125998710L">Data8!$BN$1:$BN$10,Data8!$BN$11:$BN$19</definedName>
    <definedName name="A125998710L_Data">Data8!$BN$11:$BN$19</definedName>
    <definedName name="A125998710L_Latest">Data8!$BN$19</definedName>
    <definedName name="A125998714W">Data8!$EB$1:$EB$10,Data8!$EB$11:$EB$19</definedName>
    <definedName name="A125998714W_Data">Data8!$EB$11:$EB$19</definedName>
    <definedName name="A125998714W_Latest">Data8!$EB$19</definedName>
    <definedName name="A125998722W">Data8!$GD$1:$GD$10,Data8!$GD$11:$GD$19</definedName>
    <definedName name="A125998722W_Data">Data8!$GD$11:$GD$19</definedName>
    <definedName name="A125998722W_Latest">Data8!$GD$19</definedName>
    <definedName name="A125998726F">Data8!$GP$1:$GP$10,Data8!$GP$11:$GP$19</definedName>
    <definedName name="A125998726F_Data">Data8!$GP$11:$GP$19</definedName>
    <definedName name="A125998726F_Latest">Data8!$GP$19</definedName>
    <definedName name="A125998730W">Data8!$HB$1:$HB$10,Data8!$HB$11:$HB$19</definedName>
    <definedName name="A125998730W_Data">Data8!$HB$11:$HB$19</definedName>
    <definedName name="A125998730W_Latest">Data8!$HB$19</definedName>
    <definedName name="A125998734F">Data9!$B$1:$B$10,Data9!$B$11:$B$19</definedName>
    <definedName name="A125998734F_Data">Data9!$B$11:$B$19</definedName>
    <definedName name="A125998734F_Latest">Data9!$B$19</definedName>
    <definedName name="A125998738R">Data9!$AR$1:$AR$10,Data9!$AR$11:$AR$19</definedName>
    <definedName name="A125998738R_Data">Data9!$AR$11:$AR$19</definedName>
    <definedName name="A125998738R_Latest">Data9!$AR$19</definedName>
    <definedName name="A125998742F">Data8!$AD$1:$AD$10,Data8!$AD$11:$AD$19</definedName>
    <definedName name="A125998742F_Data">Data8!$AD$11:$AD$19</definedName>
    <definedName name="A125998742F_Latest">Data8!$AD$19</definedName>
    <definedName name="A125998746R">Data8!$AV$1:$AV$10,Data8!$AV$11:$AV$19</definedName>
    <definedName name="A125998746R_Data">Data8!$AV$11:$AV$19</definedName>
    <definedName name="A125998746R_Latest">Data8!$AV$19</definedName>
    <definedName name="A125998750F">Data8!$BB$1:$BB$10,Data8!$BB$11:$BB$19</definedName>
    <definedName name="A125998750F_Data">Data8!$BB$11:$BB$19</definedName>
    <definedName name="A125998750F_Latest">Data8!$BB$19</definedName>
    <definedName name="A125998754R">Data8!$BZ$1:$BZ$10,Data8!$BZ$11:$BZ$19</definedName>
    <definedName name="A125998754R_Data">Data8!$BZ$11:$BZ$19</definedName>
    <definedName name="A125998754R_Latest">Data8!$BZ$19</definedName>
    <definedName name="A125998758X">Data8!$CL$1:$CL$10,Data8!$CL$11:$CL$19</definedName>
    <definedName name="A125998758X_Data">Data8!$CL$11:$CL$19</definedName>
    <definedName name="A125998758X_Latest">Data8!$CL$19</definedName>
    <definedName name="A125998762R">Data8!$CR$1:$CR$10,Data8!$CR$11:$CR$19</definedName>
    <definedName name="A125998762R_Data">Data8!$CR$11:$CR$19</definedName>
    <definedName name="A125998762R_Latest">Data8!$CR$19</definedName>
    <definedName name="A125998766X">Data8!$EH$1:$EH$10,Data8!$EH$11:$EH$19</definedName>
    <definedName name="A125998766X_Data">Data8!$EH$11:$EH$19</definedName>
    <definedName name="A125998766X_Latest">Data8!$EH$19</definedName>
    <definedName name="A125998770R">Data8!$GV$1:$GV$10,Data8!$GV$11:$GV$19</definedName>
    <definedName name="A125998770R_Data">Data8!$GV$11:$GV$19</definedName>
    <definedName name="A125998770R_Latest">Data8!$GV$19</definedName>
    <definedName name="A125998774X">Data8!$HT$1:$HT$10,Data8!$HT$11:$HT$19</definedName>
    <definedName name="A125998774X_Data">Data8!$HT$11:$HT$19</definedName>
    <definedName name="A125998774X_Latest">Data8!$HT$19</definedName>
    <definedName name="A125998778J">Data8!$HZ$1:$HZ$10,Data8!$HZ$11:$HZ$19</definedName>
    <definedName name="A125998778J_Data">Data8!$HZ$11:$HZ$19</definedName>
    <definedName name="A125998778J_Latest">Data8!$HZ$19</definedName>
    <definedName name="A125998782X">Data9!$N$1:$N$10,Data9!$N$11:$N$19</definedName>
    <definedName name="A125998782X_Data">Data9!$N$11:$N$19</definedName>
    <definedName name="A125998782X_Latest">Data9!$N$19</definedName>
    <definedName name="A125998786J">Data9!$T$1:$T$10,Data9!$T$11:$T$19</definedName>
    <definedName name="A125998786J_Data">Data9!$T$11:$T$19</definedName>
    <definedName name="A125998786J_Latest">Data9!$T$19</definedName>
    <definedName name="A125998790X">Data8!$BH$1:$BH$10,Data8!$BH$11:$BH$19</definedName>
    <definedName name="A125998790X_Data">Data8!$BH$11:$BH$19</definedName>
    <definedName name="A125998790X_Latest">Data8!$BH$19</definedName>
    <definedName name="A125998794J">Data8!$EW$1:$EW$10,Data8!$EW$11:$EW$19</definedName>
    <definedName name="A125998794J_Data">Data8!$EW$11:$EW$19</definedName>
    <definedName name="A125998794J_Latest">Data8!$EW$19</definedName>
    <definedName name="A125998798T">Data8!$FC$1:$FC$10,Data8!$FC$11:$FC$19</definedName>
    <definedName name="A125998798T_Data">Data8!$FC$11:$FC$19</definedName>
    <definedName name="A125998798T_Latest">Data8!$FC$19</definedName>
    <definedName name="A125998802W">Data8!$HN$1:$HN$10,Data8!$HN$11:$HN$19</definedName>
    <definedName name="A125998802W_Data">Data8!$HN$11:$HN$19</definedName>
    <definedName name="A125998802W_Latest">Data8!$HN$19</definedName>
    <definedName name="A125998806F">Data9!$AX$1:$AX$10,Data9!$AX$11:$AX$19</definedName>
    <definedName name="A125998806F_Data">Data9!$AX$11:$AX$19</definedName>
    <definedName name="A125998806F_Latest">Data9!$AX$19</definedName>
    <definedName name="A125998810W">Data8!$X$1:$X$10,Data8!$X$11:$X$19</definedName>
    <definedName name="A125998810W_Data">Data8!$X$11:$X$19</definedName>
    <definedName name="A125998810W_Latest">Data8!$X$19</definedName>
    <definedName name="A125998814F">Data8!$AJ$1:$AJ$10,Data8!$AJ$11:$AJ$19</definedName>
    <definedName name="A125998814F_Data">Data8!$AJ$11:$AJ$19</definedName>
    <definedName name="A125998814F_Latest">Data8!$AJ$19</definedName>
    <definedName name="A125998818R">Data8!$AP$1:$AP$10,Data8!$AP$11:$AP$19</definedName>
    <definedName name="A125998818R_Data">Data8!$AP$11:$AP$19</definedName>
    <definedName name="A125998818R_Latest">Data8!$AP$19</definedName>
    <definedName name="A125998822F">Data8!$BT$1:$BT$10,Data8!$BT$11:$BT$19</definedName>
    <definedName name="A125998822F_Data">Data8!$BT$11:$BT$19</definedName>
    <definedName name="A125998822F_Latest">Data8!$BT$19</definedName>
    <definedName name="A125998826R">Data8!$DJ$1:$DJ$10,Data8!$DJ$11:$DJ$19</definedName>
    <definedName name="A125998826R_Data">Data8!$DJ$11:$DJ$19</definedName>
    <definedName name="A125998826R_Latest">Data8!$DJ$19</definedName>
    <definedName name="A125998830F">Data8!$DP$1:$DP$10,Data8!$DP$11:$DP$19</definedName>
    <definedName name="A125998830F_Data">Data8!$DP$11:$DP$19</definedName>
    <definedName name="A125998830F_Latest">Data8!$DP$19</definedName>
    <definedName name="A125998834R">Data8!$CX$1:$CX$10,Data8!$CX$11:$CX$19</definedName>
    <definedName name="A125998834R_Data">Data8!$CX$11:$CX$19</definedName>
    <definedName name="A125998834R_Latest">Data8!$CX$19</definedName>
    <definedName name="A125998838X">Data8!$EN$1:$EN$10,Data8!$EN$11:$EN$19</definedName>
    <definedName name="A125998838X_Data">Data8!$EN$11:$EN$19</definedName>
    <definedName name="A125998838X_Latest">Data8!$EN$19</definedName>
    <definedName name="A125998842R">Data8!$IF$1:$IF$10,Data8!$IF$11:$IF$19</definedName>
    <definedName name="A125998842R_Data">Data8!$IF$11:$IF$19</definedName>
    <definedName name="A125998842R_Latest">Data8!$IF$19</definedName>
    <definedName name="A125998846X">Data9!$AL$1:$AL$10,Data9!$AL$11:$AL$19</definedName>
    <definedName name="A125998846X_Data">Data9!$AL$11:$AL$19</definedName>
    <definedName name="A125998846X_Latest">Data9!$AL$19</definedName>
    <definedName name="A125998850R">Data9!$BD$1:$BD$10,Data9!$BD$11:$BD$19</definedName>
    <definedName name="A125998850R_Data">Data9!$BD$11:$BD$19</definedName>
    <definedName name="A125998850R_Latest">Data9!$BD$19</definedName>
    <definedName name="A125998854X">Data9!$EV$1:$EV$10,Data9!$EV$11:$EV$19</definedName>
    <definedName name="A125998854X_Data">Data9!$EV$11:$EV$19</definedName>
    <definedName name="A125998854X_Latest">Data9!$EV$19</definedName>
    <definedName name="A125998858J">Data9!$FN$1:$FN$10,Data9!$FN$11:$FN$19</definedName>
    <definedName name="A125998858J_Data">Data9!$FN$11:$FN$19</definedName>
    <definedName name="A125998858J_Latest">Data9!$FN$19</definedName>
    <definedName name="A125998862X">Data9!$GL$1:$GL$10,Data9!$GL$11:$GL$19</definedName>
    <definedName name="A125998862X_Data">Data9!$GL$11:$GL$19</definedName>
    <definedName name="A125998862X_Latest">Data9!$GL$19</definedName>
    <definedName name="A125998866J">Data9!$HG$1:$HG$10,Data9!$HG$11:$HG$19</definedName>
    <definedName name="A125998866J_Data">Data9!$HG$11:$HG$19</definedName>
    <definedName name="A125998866J_Latest">Data9!$HG$19</definedName>
    <definedName name="A125998870X">Data10!$AN$1:$AN$10,Data10!$AN$11:$AN$19</definedName>
    <definedName name="A125998870X_Data">Data10!$AN$11:$AN$19</definedName>
    <definedName name="A125998870X_Latest">Data10!$AN$19</definedName>
    <definedName name="A125998874J">Data10!$BX$1:$BX$10,Data10!$BX$11:$BX$19</definedName>
    <definedName name="A125998874J_Data">Data10!$BX$11:$BX$19</definedName>
    <definedName name="A125998874J_Latest">Data10!$BX$19</definedName>
    <definedName name="A125998878T">Data9!$BJ$1:$BJ$10,Data9!$BJ$11:$BJ$19</definedName>
    <definedName name="A125998878T_Data">Data9!$BJ$11:$BJ$19</definedName>
    <definedName name="A125998878T_Latest">Data9!$BJ$19</definedName>
    <definedName name="A125998882J">Data9!$DX$1:$DX$10,Data9!$DX$11:$DX$19</definedName>
    <definedName name="A125998882J_Data">Data9!$DX$11:$DX$19</definedName>
    <definedName name="A125998882J_Latest">Data9!$DX$19</definedName>
    <definedName name="A125998886T">Data9!$HP$1:$HP$10,Data9!$HP$11:$HP$19</definedName>
    <definedName name="A125998886T_Data">Data9!$HP$11:$HP$19</definedName>
    <definedName name="A125998886T_Latest">Data9!$HP$19</definedName>
    <definedName name="A125998890J">Data10!$AZ$1:$AZ$10,Data10!$AZ$11:$AZ$19</definedName>
    <definedName name="A125998890J_Data">Data10!$AZ$11:$AZ$19</definedName>
    <definedName name="A125998890J_Latest">Data10!$AZ$19</definedName>
    <definedName name="A125998894T">Data9!$HA$1:$HA$10,Data9!$HA$11:$HA$19</definedName>
    <definedName name="A125998894T_Data">Data9!$HA$11:$HA$19</definedName>
    <definedName name="A125998894T_Latest">Data9!$HA$19</definedName>
    <definedName name="A125998898A">Data9!$IB$1:$IB$10,Data9!$IB$11:$IB$19</definedName>
    <definedName name="A125998898A_Data">Data9!$IB$11:$IB$19</definedName>
    <definedName name="A125998898A_Latest">Data9!$IB$19</definedName>
    <definedName name="A125998902F">Data10!$J$1:$J$10,Data10!$J$11:$J$19</definedName>
    <definedName name="A125998902F_Data">Data10!$J$11:$J$19</definedName>
    <definedName name="A125998902F_Latest">Data10!$J$19</definedName>
    <definedName name="A125998906R">Data10!$BR$1:$BR$10,Data10!$BR$11:$BR$19</definedName>
    <definedName name="A125998906R_Data">Data10!$BR$11:$BR$19</definedName>
    <definedName name="A125998906R_Latest">Data10!$BR$19</definedName>
    <definedName name="A125998910F">Data9!$DF$1:$DF$10,Data9!$DF$11:$DF$19</definedName>
    <definedName name="A125998910F_Data">Data9!$DF$11:$DF$19</definedName>
    <definedName name="A125998910F_Latest">Data9!$DF$19</definedName>
    <definedName name="A125998914R">Data9!$FT$1:$FT$10,Data9!$FT$11:$FT$19</definedName>
    <definedName name="A125998914R_Data">Data9!$FT$11:$FT$19</definedName>
    <definedName name="A125998914R_Latest">Data9!$FT$19</definedName>
    <definedName name="A125998922R">Data9!$HV$1:$HV$10,Data9!$HV$11:$HV$19</definedName>
    <definedName name="A125998922R_Data">Data9!$HV$11:$HV$19</definedName>
    <definedName name="A125998922R_Latest">Data9!$HV$19</definedName>
    <definedName name="A125998926X">Data9!$IH$1:$IH$10,Data9!$IH$11:$IH$19</definedName>
    <definedName name="A125998926X_Data">Data9!$IH$11:$IH$19</definedName>
    <definedName name="A125998926X_Latest">Data9!$IH$19</definedName>
    <definedName name="A125998930R">Data10!$D$1:$D$10,Data10!$D$11:$D$19</definedName>
    <definedName name="A125998930R_Data">Data10!$D$11:$D$19</definedName>
    <definedName name="A125998930R_Latest">Data10!$D$19</definedName>
    <definedName name="A125998934X">Data10!$AT$1:$AT$10,Data10!$AT$11:$AT$19</definedName>
    <definedName name="A125998934X_Data">Data10!$AT$11:$AT$19</definedName>
    <definedName name="A125998934X_Latest">Data10!$AT$19</definedName>
    <definedName name="A125998938J">Data10!$CJ$1:$CJ$10,Data10!$CJ$11:$CJ$19</definedName>
    <definedName name="A125998938J_Data">Data10!$CJ$11:$CJ$19</definedName>
    <definedName name="A125998938J_Latest">Data10!$CJ$19</definedName>
    <definedName name="A125998942X">Data9!$BV$1:$BV$10,Data9!$BV$11:$BV$19</definedName>
    <definedName name="A125998942X_Data">Data9!$BV$11:$BV$19</definedName>
    <definedName name="A125998942X_Latest">Data9!$BV$19</definedName>
    <definedName name="A125998946J">Data9!$CN$1:$CN$10,Data9!$CN$11:$CN$19</definedName>
    <definedName name="A125998946J_Data">Data9!$CN$11:$CN$19</definedName>
    <definedName name="A125998946J_Latest">Data9!$CN$19</definedName>
    <definedName name="A125998950X">Data9!$CT$1:$CT$10,Data9!$CT$11:$CT$19</definedName>
    <definedName name="A125998950X_Data">Data9!$CT$11:$CT$19</definedName>
    <definedName name="A125998950X_Latest">Data9!$CT$19</definedName>
    <definedName name="A125998954J">Data9!$DR$1:$DR$10,Data9!$DR$11:$DR$19</definedName>
    <definedName name="A125998954J_Data">Data9!$DR$11:$DR$19</definedName>
    <definedName name="A125998954J_Latest">Data9!$DR$19</definedName>
    <definedName name="A125998958T">Data9!$ED$1:$ED$10,Data9!$ED$11:$ED$19</definedName>
    <definedName name="A125998958T_Data">Data9!$ED$11:$ED$19</definedName>
    <definedName name="A125998958T_Latest">Data9!$ED$19</definedName>
    <definedName name="A125998962J">Data9!$EJ$1:$EJ$10,Data9!$EJ$11:$EJ$19</definedName>
    <definedName name="A125998962J_Data">Data9!$EJ$11:$EJ$19</definedName>
    <definedName name="A125998962J_Latest">Data9!$EJ$19</definedName>
    <definedName name="A125998966T">Data9!$FZ$1:$FZ$10,Data9!$FZ$11:$FZ$19</definedName>
    <definedName name="A125998966T_Data">Data9!$FZ$11:$FZ$19</definedName>
    <definedName name="A125998966T_Latest">Data9!$FZ$19</definedName>
    <definedName name="A125998970J">Data9!$IN$1:$IN$10,Data9!$IN$11:$IN$19</definedName>
    <definedName name="A125998970J_Data">Data9!$IN$11:$IN$19</definedName>
    <definedName name="A125998970J_Latest">Data9!$IN$19</definedName>
    <definedName name="A125998974T">Data10!$V$1:$V$10,Data10!$V$11:$V$19</definedName>
    <definedName name="A125998974T_Data">Data10!$V$11:$V$19</definedName>
    <definedName name="A125998974T_Latest">Data10!$V$19</definedName>
    <definedName name="A125998978A">Data10!$AB$1:$AB$10,Data10!$AB$11:$AB$19</definedName>
    <definedName name="A125998978A_Data">Data10!$AB$11:$AB$19</definedName>
    <definedName name="A125998978A_Latest">Data10!$AB$19</definedName>
    <definedName name="A125998982T">Data10!$BF$1:$BF$10,Data10!$BF$11:$BF$19</definedName>
    <definedName name="A125998982T_Data">Data10!$BF$11:$BF$19</definedName>
    <definedName name="A125998982T_Latest">Data10!$BF$19</definedName>
    <definedName name="A125998986A">Data10!$BL$1:$BL$10,Data10!$BL$11:$BL$19</definedName>
    <definedName name="A125998986A_Data">Data10!$BL$11:$BL$19</definedName>
    <definedName name="A125998986A_Latest">Data10!$BL$19</definedName>
    <definedName name="A125998990T">Data9!$CZ$1:$CZ$10,Data9!$CZ$11:$CZ$19</definedName>
    <definedName name="A125998990T_Data">Data9!$CZ$11:$CZ$19</definedName>
    <definedName name="A125998990T_Latest">Data9!$CZ$19</definedName>
    <definedName name="A125998994A">Data9!$GO$1:$GO$10,Data9!$GO$11:$GO$19</definedName>
    <definedName name="A125998994A_Data">Data9!$GO$11:$GO$19</definedName>
    <definedName name="A125998994A_Latest">Data9!$GO$19</definedName>
    <definedName name="A125998998K">Data9!$GU$1:$GU$10,Data9!$GU$11:$GU$19</definedName>
    <definedName name="A125998998K_Data">Data9!$GU$11:$GU$19</definedName>
    <definedName name="A125998998K_Latest">Data9!$GU$19</definedName>
    <definedName name="A125999002T">Data10!$P$1:$P$10,Data10!$P$11:$P$19</definedName>
    <definedName name="A125999002T_Data">Data10!$P$11:$P$19</definedName>
    <definedName name="A125999002T_Latest">Data10!$P$19</definedName>
    <definedName name="A125999006A">Data10!$CP$1:$CP$10,Data10!$CP$11:$CP$19</definedName>
    <definedName name="A125999006A_Data">Data10!$CP$11:$CP$19</definedName>
    <definedName name="A125999006A_Latest">Data10!$CP$19</definedName>
    <definedName name="A125999010T">Data9!$BP$1:$BP$10,Data9!$BP$11:$BP$19</definedName>
    <definedName name="A125999010T_Data">Data9!$BP$11:$BP$19</definedName>
    <definedName name="A125999010T_Latest">Data9!$BP$19</definedName>
    <definedName name="A125999014A">Data9!$CB$1:$CB$10,Data9!$CB$11:$CB$19</definedName>
    <definedName name="A125999014A_Data">Data9!$CB$11:$CB$19</definedName>
    <definedName name="A125999014A_Latest">Data9!$CB$19</definedName>
    <definedName name="A125999018K">Data9!$CH$1:$CH$10,Data9!$CH$11:$CH$19</definedName>
    <definedName name="A125999018K_Data">Data9!$CH$11:$CH$19</definedName>
    <definedName name="A125999018K_Latest">Data9!$CH$19</definedName>
    <definedName name="A125999022A">Data9!$DL$1:$DL$10,Data9!$DL$11:$DL$19</definedName>
    <definedName name="A125999022A_Data">Data9!$DL$11:$DL$19</definedName>
    <definedName name="A125999022A_Latest">Data9!$DL$19</definedName>
    <definedName name="A125999026K">Data9!$FB$1:$FB$10,Data9!$FB$11:$FB$19</definedName>
    <definedName name="A125999026K_Data">Data9!$FB$11:$FB$19</definedName>
    <definedName name="A125999026K_Latest">Data9!$FB$19</definedName>
    <definedName name="A125999030A">Data9!$FH$1:$FH$10,Data9!$FH$11:$FH$19</definedName>
    <definedName name="A125999030A_Data">Data9!$FH$11:$FH$19</definedName>
    <definedName name="A125999030A_Latest">Data9!$FH$19</definedName>
    <definedName name="A125999034K">Data9!$EP$1:$EP$10,Data9!$EP$11:$EP$19</definedName>
    <definedName name="A125999034K_Data">Data9!$EP$11:$EP$19</definedName>
    <definedName name="A125999034K_Latest">Data9!$EP$19</definedName>
    <definedName name="A125999038V">Data9!$GF$1:$GF$10,Data9!$GF$11:$GF$19</definedName>
    <definedName name="A125999038V_Data">Data9!$GF$11:$GF$19</definedName>
    <definedName name="A125999038V_Latest">Data9!$GF$19</definedName>
    <definedName name="A125999042K">Data10!$AH$1:$AH$10,Data10!$AH$11:$AH$19</definedName>
    <definedName name="A125999042K_Data">Data10!$AH$11:$AH$19</definedName>
    <definedName name="A125999042K_Latest">Data10!$AH$19</definedName>
    <definedName name="A125999046V">Data10!$CD$1:$CD$10,Data10!$CD$11:$CD$19</definedName>
    <definedName name="A125999046V_Data">Data10!$CD$11:$CD$19</definedName>
    <definedName name="A125999046V_Latest">Data10!$CD$19</definedName>
    <definedName name="A125999050K">Data10!$CV$1:$CV$10,Data10!$CV$11:$CV$19</definedName>
    <definedName name="A125999050K_Data">Data10!$CV$11:$CV$19</definedName>
    <definedName name="A125999050K_Latest">Data10!$CV$19</definedName>
    <definedName name="A125999054V">Data2!$EH$1:$EH$10,Data2!$EH$11:$EH$19</definedName>
    <definedName name="A125999054V_Data">Data2!$EH$11:$EH$19</definedName>
    <definedName name="A125999054V_Latest">Data2!$EH$19</definedName>
    <definedName name="A125999058C">Data2!$EZ$1:$EZ$10,Data2!$EZ$11:$EZ$19</definedName>
    <definedName name="A125999058C_Data">Data2!$EZ$11:$EZ$19</definedName>
    <definedName name="A125999058C_Latest">Data2!$EZ$19</definedName>
    <definedName name="A125999062V">Data2!$FX$1:$FX$10,Data2!$FX$11:$FX$19</definedName>
    <definedName name="A125999062V_Data">Data2!$FX$11:$FX$19</definedName>
    <definedName name="A125999062V_Latest">Data2!$FX$19</definedName>
    <definedName name="A125999066C">Data2!$GS$1:$GS$10,Data2!$GS$11:$GS$19</definedName>
    <definedName name="A125999066C_Data">Data2!$GS$11:$GS$19</definedName>
    <definedName name="A125999066C_Latest">Data2!$GS$19</definedName>
    <definedName name="A125999070V">Data3!$Z$1:$Z$10,Data3!$Z$11:$Z$19</definedName>
    <definedName name="A125999070V_Data">Data3!$Z$11:$Z$19</definedName>
    <definedName name="A125999070V_Latest">Data3!$Z$19</definedName>
    <definedName name="A125999074C">Data3!$BJ$1:$BJ$10,Data3!$BJ$11:$BJ$19</definedName>
    <definedName name="A125999074C_Data">Data3!$BJ$11:$BJ$19</definedName>
    <definedName name="A125999074C_Latest">Data3!$BJ$19</definedName>
    <definedName name="A125999078L">Data2!$AV$1:$AV$10,Data2!$AV$11:$AV$19</definedName>
    <definedName name="A125999078L_Data">Data2!$AV$11:$AV$19</definedName>
    <definedName name="A125999078L_Latest">Data2!$AV$19</definedName>
    <definedName name="A125999082C">Data2!$DJ$1:$DJ$10,Data2!$DJ$11:$DJ$19</definedName>
    <definedName name="A125999082C_Data">Data2!$DJ$11:$DJ$19</definedName>
    <definedName name="A125999082C_Latest">Data2!$DJ$19</definedName>
    <definedName name="A125999086L">Data2!$HB$1:$HB$10,Data2!$HB$11:$HB$19</definedName>
    <definedName name="A125999086L_Data">Data2!$HB$11:$HB$19</definedName>
    <definedName name="A125999086L_Latest">Data2!$HB$19</definedName>
    <definedName name="A125999090C">Data3!$AL$1:$AL$10,Data3!$AL$11:$AL$19</definedName>
    <definedName name="A125999090C_Data">Data3!$AL$11:$AL$19</definedName>
    <definedName name="A125999090C_Latest">Data3!$AL$19</definedName>
    <definedName name="A125999094L">Data2!$GM$1:$GM$10,Data2!$GM$11:$GM$19</definedName>
    <definedName name="A125999094L_Data">Data2!$GM$11:$GM$19</definedName>
    <definedName name="A125999094L_Latest">Data2!$GM$19</definedName>
    <definedName name="A125999098W">Data2!$HN$1:$HN$10,Data2!$HN$11:$HN$19</definedName>
    <definedName name="A125999098W_Data">Data2!$HN$11:$HN$19</definedName>
    <definedName name="A125999098W_Latest">Data2!$HN$19</definedName>
    <definedName name="A125999102A">Data2!$IL$1:$IL$10,Data2!$IL$11:$IL$19</definedName>
    <definedName name="A125999102A_Data">Data2!$IL$11:$IL$19</definedName>
    <definedName name="A125999102A_Latest">Data2!$IL$19</definedName>
    <definedName name="A125999106K">Data3!$BD$1:$BD$10,Data3!$BD$11:$BD$19</definedName>
    <definedName name="A125999106K_Data">Data3!$BD$11:$BD$19</definedName>
    <definedName name="A125999106K_Latest">Data3!$BD$19</definedName>
    <definedName name="A125999110A">Data2!$CR$1:$CR$10,Data2!$CR$11:$CR$19</definedName>
    <definedName name="A125999110A_Data">Data2!$CR$11:$CR$19</definedName>
    <definedName name="A125999110A_Latest">Data2!$CR$19</definedName>
    <definedName name="A125999114K">Data2!$FF$1:$FF$10,Data2!$FF$11:$FF$19</definedName>
    <definedName name="A125999114K_Data">Data2!$FF$11:$FF$19</definedName>
    <definedName name="A125999114K_Latest">Data2!$FF$19</definedName>
    <definedName name="A125999122K">Data2!$HH$1:$HH$10,Data2!$HH$11:$HH$19</definedName>
    <definedName name="A125999122K_Data">Data2!$HH$11:$HH$19</definedName>
    <definedName name="A125999122K_Latest">Data2!$HH$19</definedName>
    <definedName name="A125999126V">Data2!$HT$1:$HT$10,Data2!$HT$11:$HT$19</definedName>
    <definedName name="A125999126V_Data">Data2!$HT$11:$HT$19</definedName>
    <definedName name="A125999126V_Latest">Data2!$HT$19</definedName>
    <definedName name="A125999130K">Data2!$IF$1:$IF$10,Data2!$IF$11:$IF$19</definedName>
    <definedName name="A125999130K_Data">Data2!$IF$11:$IF$19</definedName>
    <definedName name="A125999130K_Latest">Data2!$IF$19</definedName>
    <definedName name="A125999134V">Data3!$AF$1:$AF$10,Data3!$AF$11:$AF$19</definedName>
    <definedName name="A125999134V_Data">Data3!$AF$11:$AF$19</definedName>
    <definedName name="A125999134V_Latest">Data3!$AF$19</definedName>
    <definedName name="A125999138C">Data3!$BV$1:$BV$10,Data3!$BV$11:$BV$19</definedName>
    <definedName name="A125999138C_Data">Data3!$BV$11:$BV$19</definedName>
    <definedName name="A125999138C_Latest">Data3!$BV$19</definedName>
    <definedName name="A125999142V">Data2!$BH$1:$BH$10,Data2!$BH$11:$BH$19</definedName>
    <definedName name="A125999142V_Data">Data2!$BH$11:$BH$19</definedName>
    <definedName name="A125999142V_Latest">Data2!$BH$19</definedName>
    <definedName name="A125999146C">Data2!$BZ$1:$BZ$10,Data2!$BZ$11:$BZ$19</definedName>
    <definedName name="A125999146C_Data">Data2!$BZ$11:$BZ$19</definedName>
    <definedName name="A125999146C_Latest">Data2!$BZ$19</definedName>
    <definedName name="A125999150V">Data2!$CF$1:$CF$10,Data2!$CF$11:$CF$19</definedName>
    <definedName name="A125999150V_Data">Data2!$CF$11:$CF$19</definedName>
    <definedName name="A125999150V_Latest">Data2!$CF$19</definedName>
    <definedName name="A125999154C">Data2!$DD$1:$DD$10,Data2!$DD$11:$DD$19</definedName>
    <definedName name="A125999154C_Data">Data2!$DD$11:$DD$19</definedName>
    <definedName name="A125999154C_Latest">Data2!$DD$19</definedName>
    <definedName name="A125999158L">Data2!$DP$1:$DP$10,Data2!$DP$11:$DP$19</definedName>
    <definedName name="A125999158L_Data">Data2!$DP$11:$DP$19</definedName>
    <definedName name="A125999158L_Latest">Data2!$DP$19</definedName>
    <definedName name="A125999162C">Data2!$DV$1:$DV$10,Data2!$DV$11:$DV$19</definedName>
    <definedName name="A125999162C_Data">Data2!$DV$11:$DV$19</definedName>
    <definedName name="A125999162C_Latest">Data2!$DV$19</definedName>
    <definedName name="A125999166L">Data2!$FL$1:$FL$10,Data2!$FL$11:$FL$19</definedName>
    <definedName name="A125999166L_Data">Data2!$FL$11:$FL$19</definedName>
    <definedName name="A125999166L_Latest">Data2!$FL$19</definedName>
    <definedName name="A125999170C">Data2!$HZ$1:$HZ$10,Data2!$HZ$11:$HZ$19</definedName>
    <definedName name="A125999170C_Data">Data2!$HZ$11:$HZ$19</definedName>
    <definedName name="A125999170C_Latest">Data2!$HZ$19</definedName>
    <definedName name="A125999174L">Data3!$H$1:$H$10,Data3!$H$11:$H$19</definedName>
    <definedName name="A125999174L_Data">Data3!$H$11:$H$19</definedName>
    <definedName name="A125999174L_Latest">Data3!$H$19</definedName>
    <definedName name="A125999178W">Data3!$N$1:$N$10,Data3!$N$11:$N$19</definedName>
    <definedName name="A125999178W_Data">Data3!$N$11:$N$19</definedName>
    <definedName name="A125999178W_Latest">Data3!$N$19</definedName>
    <definedName name="A125999182L">Data3!$AR$1:$AR$10,Data3!$AR$11:$AR$19</definedName>
    <definedName name="A125999182L_Data">Data3!$AR$11:$AR$19</definedName>
    <definedName name="A125999182L_Latest">Data3!$AR$19</definedName>
    <definedName name="A125999186W">Data3!$AX$1:$AX$10,Data3!$AX$11:$AX$19</definedName>
    <definedName name="A125999186W_Data">Data3!$AX$11:$AX$19</definedName>
    <definedName name="A125999186W_Latest">Data3!$AX$19</definedName>
    <definedName name="A125999190L">Data2!$CL$1:$CL$10,Data2!$CL$11:$CL$19</definedName>
    <definedName name="A125999190L_Data">Data2!$CL$11:$CL$19</definedName>
    <definedName name="A125999190L_Latest">Data2!$CL$19</definedName>
    <definedName name="A125999194W">Data2!$GA$1:$GA$10,Data2!$GA$11:$GA$19</definedName>
    <definedName name="A125999194W_Data">Data2!$GA$11:$GA$19</definedName>
    <definedName name="A125999194W_Latest">Data2!$GA$19</definedName>
    <definedName name="A125999198F">Data2!$GG$1:$GG$10,Data2!$GG$11:$GG$19</definedName>
    <definedName name="A125999198F_Data">Data2!$GG$11:$GG$19</definedName>
    <definedName name="A125999198F_Latest">Data2!$GG$19</definedName>
    <definedName name="A125999202K">Data3!$B$1:$B$10,Data3!$B$11:$B$19</definedName>
    <definedName name="A125999202K_Data">Data3!$B$11:$B$19</definedName>
    <definedName name="A125999202K_Latest">Data3!$B$19</definedName>
    <definedName name="A125999206V">Data3!$CB$1:$CB$10,Data3!$CB$11:$CB$19</definedName>
    <definedName name="A125999206V_Data">Data3!$CB$11:$CB$19</definedName>
    <definedName name="A125999206V_Latest">Data3!$CB$19</definedName>
    <definedName name="A125999210K">Data2!$BB$1:$BB$10,Data2!$BB$11:$BB$19</definedName>
    <definedName name="A125999210K_Data">Data2!$BB$11:$BB$19</definedName>
    <definedName name="A125999210K_Latest">Data2!$BB$19</definedName>
    <definedName name="A125999214V">Data2!$BN$1:$BN$10,Data2!$BN$11:$BN$19</definedName>
    <definedName name="A125999214V_Data">Data2!$BN$11:$BN$19</definedName>
    <definedName name="A125999214V_Latest">Data2!$BN$19</definedName>
    <definedName name="A125999218C">Data2!$BT$1:$BT$10,Data2!$BT$11:$BT$19</definedName>
    <definedName name="A125999218C_Data">Data2!$BT$11:$BT$19</definedName>
    <definedName name="A125999218C_Latest">Data2!$BT$19</definedName>
    <definedName name="A125999222V">Data2!$CX$1:$CX$10,Data2!$CX$11:$CX$19</definedName>
    <definedName name="A125999222V_Data">Data2!$CX$11:$CX$19</definedName>
    <definedName name="A125999222V_Latest">Data2!$CX$19</definedName>
    <definedName name="A125999226C">Data2!$EN$1:$EN$10,Data2!$EN$11:$EN$19</definedName>
    <definedName name="A125999226C_Data">Data2!$EN$11:$EN$19</definedName>
    <definedName name="A125999226C_Latest">Data2!$EN$19</definedName>
    <definedName name="A125999230V">Data2!$ET$1:$ET$10,Data2!$ET$11:$ET$19</definedName>
    <definedName name="A125999230V_Data">Data2!$ET$11:$ET$19</definedName>
    <definedName name="A125999230V_Latest">Data2!$ET$19</definedName>
    <definedName name="A125999234C">Data2!$EB$1:$EB$10,Data2!$EB$11:$EB$19</definedName>
    <definedName name="A125999234C_Data">Data2!$EB$11:$EB$19</definedName>
    <definedName name="A125999234C_Latest">Data2!$EB$19</definedName>
    <definedName name="A125999238L">Data2!$FR$1:$FR$10,Data2!$FR$11:$FR$19</definedName>
    <definedName name="A125999238L_Data">Data2!$FR$11:$FR$19</definedName>
    <definedName name="A125999238L_Latest">Data2!$FR$19</definedName>
    <definedName name="A125999242C">Data3!$T$1:$T$10,Data3!$T$11:$T$19</definedName>
    <definedName name="A125999242C_Data">Data3!$T$11:$T$19</definedName>
    <definedName name="A125999242C_Latest">Data3!$T$19</definedName>
    <definedName name="A125999246L">Data3!$BP$1:$BP$10,Data3!$BP$11:$BP$19</definedName>
    <definedName name="A125999246L_Data">Data3!$BP$11:$BP$19</definedName>
    <definedName name="A125999246L_Latest">Data3!$BP$19</definedName>
    <definedName name="A125999250C">Data3!$CH$1:$CH$10,Data3!$CH$11:$CH$19</definedName>
    <definedName name="A125999250C_Data">Data3!$CH$11:$CH$19</definedName>
    <definedName name="A125999250C_Latest">Data3!$CH$19</definedName>
    <definedName name="A125999254L">Data4!$HR$1:$HR$10,Data4!$HR$11:$HR$19</definedName>
    <definedName name="A125999254L_Data">Data4!$HR$11:$HR$19</definedName>
    <definedName name="A125999254L_Latest">Data4!$HR$19</definedName>
    <definedName name="A125999258W">Data4!$IJ$1:$IJ$10,Data4!$IJ$11:$IJ$19</definedName>
    <definedName name="A125999258W_Data">Data4!$IJ$11:$IJ$19</definedName>
    <definedName name="A125999258W_Latest">Data4!$IJ$19</definedName>
    <definedName name="A125999262L">Data5!$R$1:$R$10,Data5!$R$11:$R$19</definedName>
    <definedName name="A125999262L_Data">Data5!$R$11:$R$19</definedName>
    <definedName name="A125999262L_Latest">Data5!$R$19</definedName>
    <definedName name="A125999266W">Data5!$AM$1:$AM$10,Data5!$AM$11:$AM$19</definedName>
    <definedName name="A125999266W_Data">Data5!$AM$11:$AM$19</definedName>
    <definedName name="A125999266W_Latest">Data5!$AM$19</definedName>
    <definedName name="A125999270L">Data5!$DJ$1:$DJ$10,Data5!$DJ$11:$DJ$19</definedName>
    <definedName name="A125999270L_Data">Data5!$DJ$11:$DJ$19</definedName>
    <definedName name="A125999270L_Latest">Data5!$DJ$19</definedName>
    <definedName name="A125999274W">Data5!$ET$1:$ET$10,Data5!$ET$11:$ET$19</definedName>
    <definedName name="A125999274W_Data">Data5!$ET$11:$ET$19</definedName>
    <definedName name="A125999274W_Latest">Data5!$ET$19</definedName>
    <definedName name="A125999278F">Data4!$EF$1:$EF$10,Data4!$EF$11:$EF$19</definedName>
    <definedName name="A125999278F_Data">Data4!$EF$11:$EF$19</definedName>
    <definedName name="A125999278F_Latest">Data4!$EF$19</definedName>
    <definedName name="A125999282W">Data4!$GT$1:$GT$10,Data4!$GT$11:$GT$19</definedName>
    <definedName name="A125999282W_Data">Data4!$GT$11:$GT$19</definedName>
    <definedName name="A125999282W_Latest">Data4!$GT$19</definedName>
    <definedName name="A125999286F">Data5!$AV$1:$AV$10,Data5!$AV$11:$AV$19</definedName>
    <definedName name="A125999286F_Data">Data5!$AV$11:$AV$19</definedName>
    <definedName name="A125999286F_Latest">Data5!$AV$19</definedName>
    <definedName name="A125999290W">Data5!$DV$1:$DV$10,Data5!$DV$11:$DV$19</definedName>
    <definedName name="A125999290W_Data">Data5!$DV$11:$DV$19</definedName>
    <definedName name="A125999290W_Latest">Data5!$DV$19</definedName>
    <definedName name="A125999294F">Data5!$AG$1:$AG$10,Data5!$AG$11:$AG$19</definedName>
    <definedName name="A125999294F_Data">Data5!$AG$11:$AG$19</definedName>
    <definedName name="A125999294F_Latest">Data5!$AG$19</definedName>
    <definedName name="A125999298R">Data5!$BH$1:$BH$10,Data5!$BH$11:$BH$19</definedName>
    <definedName name="A125999298R_Data">Data5!$BH$11:$BH$19</definedName>
    <definedName name="A125999298R_Latest">Data5!$BH$19</definedName>
    <definedName name="A125999302V">Data5!$CF$1:$CF$10,Data5!$CF$11:$CF$19</definedName>
    <definedName name="A125999302V_Data">Data5!$CF$11:$CF$19</definedName>
    <definedName name="A125999302V_Latest">Data5!$CF$19</definedName>
    <definedName name="A125999306C">Data5!$EN$1:$EN$10,Data5!$EN$11:$EN$19</definedName>
    <definedName name="A125999306C_Data">Data5!$EN$11:$EN$19</definedName>
    <definedName name="A125999306C_Latest">Data5!$EN$19</definedName>
    <definedName name="A125999310V">Data4!$GB$1:$GB$10,Data4!$GB$11:$GB$19</definedName>
    <definedName name="A125999310V_Data">Data4!$GB$11:$GB$19</definedName>
    <definedName name="A125999310V_Latest">Data4!$GB$19</definedName>
    <definedName name="A125999314C">Data4!$IP$1:$IP$10,Data4!$IP$11:$IP$19</definedName>
    <definedName name="A125999314C_Data">Data4!$IP$11:$IP$19</definedName>
    <definedName name="A125999314C_Latest">Data4!$IP$19</definedName>
    <definedName name="A125999322C">Data5!$BB$1:$BB$10,Data5!$BB$11:$BB$19</definedName>
    <definedName name="A125999322C_Data">Data5!$BB$11:$BB$19</definedName>
    <definedName name="A125999322C_Latest">Data5!$BB$19</definedName>
    <definedName name="A125999326L">Data5!$BN$1:$BN$10,Data5!$BN$11:$BN$19</definedName>
    <definedName name="A125999326L_Data">Data5!$BN$11:$BN$19</definedName>
    <definedName name="A125999326L_Latest">Data5!$BN$19</definedName>
    <definedName name="A125999330C">Data5!$BZ$1:$BZ$10,Data5!$BZ$11:$BZ$19</definedName>
    <definedName name="A125999330C_Data">Data5!$BZ$11:$BZ$19</definedName>
    <definedName name="A125999330C_Latest">Data5!$BZ$19</definedName>
    <definedName name="A125999334L">Data5!$DP$1:$DP$10,Data5!$DP$11:$DP$19</definedName>
    <definedName name="A125999334L_Data">Data5!$DP$11:$DP$19</definedName>
    <definedName name="A125999334L_Latest">Data5!$DP$19</definedName>
    <definedName name="A125999338W">Data5!$FF$1:$FF$10,Data5!$FF$11:$FF$19</definedName>
    <definedName name="A125999338W_Data">Data5!$FF$11:$FF$19</definedName>
    <definedName name="A125999338W_Latest">Data5!$FF$19</definedName>
    <definedName name="A125999342L">Data4!$ER$1:$ER$10,Data4!$ER$11:$ER$19</definedName>
    <definedName name="A125999342L_Data">Data4!$ER$11:$ER$19</definedName>
    <definedName name="A125999342L_Latest">Data4!$ER$19</definedName>
    <definedName name="A125999346W">Data4!$FJ$1:$FJ$10,Data4!$FJ$11:$FJ$19</definedName>
    <definedName name="A125999346W_Data">Data4!$FJ$11:$FJ$19</definedName>
    <definedName name="A125999346W_Latest">Data4!$FJ$19</definedName>
    <definedName name="A125999350L">Data4!$FP$1:$FP$10,Data4!$FP$11:$FP$19</definedName>
    <definedName name="A125999350L_Data">Data4!$FP$11:$FP$19</definedName>
    <definedName name="A125999350L_Latest">Data4!$FP$19</definedName>
    <definedName name="A125999354W">Data4!$GN$1:$GN$10,Data4!$GN$11:$GN$19</definedName>
    <definedName name="A125999354W_Data">Data4!$GN$11:$GN$19</definedName>
    <definedName name="A125999354W_Latest">Data4!$GN$19</definedName>
    <definedName name="A125999358F">Data4!$GZ$1:$GZ$10,Data4!$GZ$11:$GZ$19</definedName>
    <definedName name="A125999358F_Data">Data4!$GZ$11:$GZ$19</definedName>
    <definedName name="A125999358F_Latest">Data4!$GZ$19</definedName>
    <definedName name="A125999362W">Data4!$HF$1:$HF$10,Data4!$HF$11:$HF$19</definedName>
    <definedName name="A125999362W_Data">Data4!$HF$11:$HF$19</definedName>
    <definedName name="A125999362W_Latest">Data4!$HF$19</definedName>
    <definedName name="A125999366F">Data5!$F$1:$F$10,Data5!$F$11:$F$19</definedName>
    <definedName name="A125999366F_Data">Data5!$F$11:$F$19</definedName>
    <definedName name="A125999366F_Latest">Data5!$F$19</definedName>
    <definedName name="A125999370W">Data5!$BT$1:$BT$10,Data5!$BT$11:$BT$19</definedName>
    <definedName name="A125999370W_Data">Data5!$BT$11:$BT$19</definedName>
    <definedName name="A125999370W_Latest">Data5!$BT$19</definedName>
    <definedName name="A125999374F">Data5!$CR$1:$CR$10,Data5!$CR$11:$CR$19</definedName>
    <definedName name="A125999374F_Data">Data5!$CR$11:$CR$19</definedName>
    <definedName name="A125999374F_Latest">Data5!$CR$19</definedName>
    <definedName name="A125999378R">Data5!$CX$1:$CX$10,Data5!$CX$11:$CX$19</definedName>
    <definedName name="A125999378R_Data">Data5!$CX$11:$CX$19</definedName>
    <definedName name="A125999378R_Latest">Data5!$CX$19</definedName>
    <definedName name="A125999382F">Data5!$EB$1:$EB$10,Data5!$EB$11:$EB$19</definedName>
    <definedName name="A125999382F_Data">Data5!$EB$11:$EB$19</definedName>
    <definedName name="A125999382F_Latest">Data5!$EB$19</definedName>
    <definedName name="A125999386R">Data5!$EH$1:$EH$10,Data5!$EH$11:$EH$19</definedName>
    <definedName name="A125999386R_Data">Data5!$EH$11:$EH$19</definedName>
    <definedName name="A125999386R_Latest">Data5!$EH$19</definedName>
    <definedName name="A125999390F">Data4!$FV$1:$FV$10,Data4!$FV$11:$FV$19</definedName>
    <definedName name="A125999390F_Data">Data4!$FV$11:$FV$19</definedName>
    <definedName name="A125999390F_Latest">Data4!$FV$19</definedName>
    <definedName name="A125999394R">Data5!$U$1:$U$10,Data5!$U$11:$U$19</definedName>
    <definedName name="A125999394R_Data">Data5!$U$11:$U$19</definedName>
    <definedName name="A125999394R_Latest">Data5!$U$19</definedName>
    <definedName name="A125999398X">Data5!$AA$1:$AA$10,Data5!$AA$11:$AA$19</definedName>
    <definedName name="A125999398X_Data">Data5!$AA$11:$AA$19</definedName>
    <definedName name="A125999398X_Latest">Data5!$AA$19</definedName>
    <definedName name="A125999402C">Data5!$CL$1:$CL$10,Data5!$CL$11:$CL$19</definedName>
    <definedName name="A125999402C_Data">Data5!$CL$11:$CL$19</definedName>
    <definedName name="A125999402C_Latest">Data5!$CL$19</definedName>
    <definedName name="A125999406L">Data5!$FL$1:$FL$10,Data5!$FL$11:$FL$19</definedName>
    <definedName name="A125999406L_Data">Data5!$FL$11:$FL$19</definedName>
    <definedName name="A125999406L_Latest">Data5!$FL$19</definedName>
    <definedName name="A125999410C">Data4!$EL$1:$EL$10,Data4!$EL$11:$EL$19</definedName>
    <definedName name="A125999410C_Data">Data4!$EL$11:$EL$19</definedName>
    <definedName name="A125999410C_Latest">Data4!$EL$19</definedName>
    <definedName name="A125999414L">Data4!$EX$1:$EX$10,Data4!$EX$11:$EX$19</definedName>
    <definedName name="A125999414L_Data">Data4!$EX$11:$EX$19</definedName>
    <definedName name="A125999414L_Latest">Data4!$EX$19</definedName>
    <definedName name="A125999418W">Data4!$FD$1:$FD$10,Data4!$FD$11:$FD$19</definedName>
    <definedName name="A125999418W_Data">Data4!$FD$11:$FD$19</definedName>
    <definedName name="A125999418W_Latest">Data4!$FD$19</definedName>
    <definedName name="A125999422L">Data4!$GH$1:$GH$10,Data4!$GH$11:$GH$19</definedName>
    <definedName name="A125999422L_Data">Data4!$GH$11:$GH$19</definedName>
    <definedName name="A125999422L_Latest">Data4!$GH$19</definedName>
    <definedName name="A125999426W">Data4!$HX$1:$HX$10,Data4!$HX$11:$HX$19</definedName>
    <definedName name="A125999426W_Data">Data4!$HX$11:$HX$19</definedName>
    <definedName name="A125999426W_Latest">Data4!$HX$19</definedName>
    <definedName name="A125999430L">Data4!$ID$1:$ID$10,Data4!$ID$11:$ID$19</definedName>
    <definedName name="A125999430L_Data">Data4!$ID$11:$ID$19</definedName>
    <definedName name="A125999430L_Latest">Data4!$ID$19</definedName>
    <definedName name="A125999434W">Data4!$HL$1:$HL$10,Data4!$HL$11:$HL$19</definedName>
    <definedName name="A125999434W_Data">Data4!$HL$11:$HL$19</definedName>
    <definedName name="A125999434W_Latest">Data4!$HL$19</definedName>
    <definedName name="A125999438F">Data5!$L$1:$L$10,Data5!$L$11:$L$19</definedName>
    <definedName name="A125999438F_Data">Data5!$L$11:$L$19</definedName>
    <definedName name="A125999438F_Latest">Data5!$L$19</definedName>
    <definedName name="A125999442W">Data5!$DD$1:$DD$10,Data5!$DD$11:$DD$19</definedName>
    <definedName name="A125999442W_Data">Data5!$DD$11:$DD$19</definedName>
    <definedName name="A125999442W_Latest">Data5!$DD$19</definedName>
    <definedName name="A125999446F">Data5!$EZ$1:$EZ$10,Data5!$EZ$11:$EZ$19</definedName>
    <definedName name="A125999446F_Data">Data5!$EZ$11:$EZ$19</definedName>
    <definedName name="A125999446F_Latest">Data5!$EZ$19</definedName>
    <definedName name="A125999450W">Data5!$FR$1:$FR$10,Data5!$FR$11:$FR$19</definedName>
    <definedName name="A125999450W_Data">Data5!$FR$11:$FR$19</definedName>
    <definedName name="A125999450W_Latest">Data5!$FR$19</definedName>
    <definedName name="A125999454F">Data6!$T$1:$T$10,Data6!$T$11:$T$19</definedName>
    <definedName name="A125999454F_Data">Data6!$T$11:$T$19</definedName>
    <definedName name="A125999454F_Latest">Data6!$T$19</definedName>
    <definedName name="A125999458R">Data6!$AL$1:$AL$10,Data6!$AL$11:$AL$19</definedName>
    <definedName name="A125999458R_Data">Data6!$AL$11:$AL$19</definedName>
    <definedName name="A125999458R_Latest">Data6!$AL$19</definedName>
    <definedName name="A125999462F">Data6!$BJ$1:$BJ$10,Data6!$BJ$11:$BJ$19</definedName>
    <definedName name="A125999462F_Data">Data6!$BJ$11:$BJ$19</definedName>
    <definedName name="A125999462F_Latest">Data6!$BJ$19</definedName>
    <definedName name="A125999466R">Data6!$CE$1:$CE$10,Data6!$CE$11:$CE$19</definedName>
    <definedName name="A125999466R_Data">Data6!$CE$11:$CE$19</definedName>
    <definedName name="A125999466R_Latest">Data6!$CE$19</definedName>
    <definedName name="A125999470F">Data6!$FB$1:$FB$10,Data6!$FB$11:$FB$19</definedName>
    <definedName name="A125999470F_Data">Data6!$FB$11:$FB$19</definedName>
    <definedName name="A125999470F_Latest">Data6!$FB$19</definedName>
    <definedName name="A125999474R">Data6!$GL$1:$GL$10,Data6!$GL$11:$GL$19</definedName>
    <definedName name="A125999474R_Data">Data6!$GL$11:$GL$19</definedName>
    <definedName name="A125999474R_Latest">Data6!$GL$19</definedName>
    <definedName name="A125999478X">Data5!$FX$1:$FX$10,Data5!$FX$11:$FX$19</definedName>
    <definedName name="A125999478X_Data">Data5!$FX$11:$FX$19</definedName>
    <definedName name="A125999478X_Latest">Data5!$FX$19</definedName>
    <definedName name="A125999482R">Data5!$IL$1:$IL$10,Data5!$IL$11:$IL$19</definedName>
    <definedName name="A125999482R_Data">Data5!$IL$11:$IL$19</definedName>
    <definedName name="A125999482R_Latest">Data5!$IL$19</definedName>
    <definedName name="A125999486X">Data6!$CN$1:$CN$10,Data6!$CN$11:$CN$19</definedName>
    <definedName name="A125999486X_Data">Data6!$CN$11:$CN$19</definedName>
    <definedName name="A125999486X_Latest">Data6!$CN$19</definedName>
    <definedName name="A125999490R">Data6!$FN$1:$FN$10,Data6!$FN$11:$FN$19</definedName>
    <definedName name="A125999490R_Data">Data6!$FN$11:$FN$19</definedName>
    <definedName name="A125999490R_Latest">Data6!$FN$19</definedName>
    <definedName name="A125999494X">Data6!$BY$1:$BY$10,Data6!$BY$11:$BY$19</definedName>
    <definedName name="A125999494X_Data">Data6!$BY$11:$BY$19</definedName>
    <definedName name="A125999494X_Latest">Data6!$BY$19</definedName>
    <definedName name="A125999498J">Data6!$CZ$1:$CZ$10,Data6!$CZ$11:$CZ$19</definedName>
    <definedName name="A125999498J_Data">Data6!$CZ$11:$CZ$19</definedName>
    <definedName name="A125999498J_Latest">Data6!$CZ$19</definedName>
    <definedName name="A125999502L">Data6!$DX$1:$DX$10,Data6!$DX$11:$DX$19</definedName>
    <definedName name="A125999502L_Data">Data6!$DX$11:$DX$19</definedName>
    <definedName name="A125999502L_Latest">Data6!$DX$19</definedName>
    <definedName name="A125999506W">Data6!$GF$1:$GF$10,Data6!$GF$11:$GF$19</definedName>
    <definedName name="A125999506W_Data">Data6!$GF$11:$GF$19</definedName>
    <definedName name="A125999506W_Latest">Data6!$GF$19</definedName>
    <definedName name="A125999510L">Data5!$HT$1:$HT$10,Data5!$HT$11:$HT$19</definedName>
    <definedName name="A125999510L_Data">Data5!$HT$11:$HT$19</definedName>
    <definedName name="A125999510L_Latest">Data5!$HT$19</definedName>
    <definedName name="A125999514W">Data6!$AR$1:$AR$10,Data6!$AR$11:$AR$19</definedName>
    <definedName name="A125999514W_Data">Data6!$AR$11:$AR$19</definedName>
    <definedName name="A125999514W_Latest">Data6!$AR$19</definedName>
    <definedName name="A125999522W">Data6!$CT$1:$CT$10,Data6!$CT$11:$CT$19</definedName>
    <definedName name="A125999522W_Data">Data6!$CT$11:$CT$19</definedName>
    <definedName name="A125999522W_Latest">Data6!$CT$19</definedName>
    <definedName name="A125999526F">Data6!$DF$1:$DF$10,Data6!$DF$11:$DF$19</definedName>
    <definedName name="A125999526F_Data">Data6!$DF$11:$DF$19</definedName>
    <definedName name="A125999526F_Latest">Data6!$DF$19</definedName>
    <definedName name="A125999530W">Data6!$DR$1:$DR$10,Data6!$DR$11:$DR$19</definedName>
    <definedName name="A125999530W_Data">Data6!$DR$11:$DR$19</definedName>
    <definedName name="A125999530W_Latest">Data6!$DR$19</definedName>
    <definedName name="A125999534F">Data6!$FH$1:$FH$10,Data6!$FH$11:$FH$19</definedName>
    <definedName name="A125999534F_Data">Data6!$FH$11:$FH$19</definedName>
    <definedName name="A125999534F_Latest">Data6!$FH$19</definedName>
    <definedName name="A125999538R">Data6!$GX$1:$GX$10,Data6!$GX$11:$GX$19</definedName>
    <definedName name="A125999538R_Data">Data6!$GX$11:$GX$19</definedName>
    <definedName name="A125999538R_Latest">Data6!$GX$19</definedName>
    <definedName name="A125999542F">Data5!$GJ$1:$GJ$10,Data5!$GJ$11:$GJ$19</definedName>
    <definedName name="A125999542F_Data">Data5!$GJ$11:$GJ$19</definedName>
    <definedName name="A125999542F_Latest">Data5!$GJ$19</definedName>
    <definedName name="A125999546R">Data5!$HB$1:$HB$10,Data5!$HB$11:$HB$19</definedName>
    <definedName name="A125999546R_Data">Data5!$HB$11:$HB$19</definedName>
    <definedName name="A125999546R_Latest">Data5!$HB$19</definedName>
    <definedName name="A125999550F">Data5!$HH$1:$HH$10,Data5!$HH$11:$HH$19</definedName>
    <definedName name="A125999550F_Data">Data5!$HH$11:$HH$19</definedName>
    <definedName name="A125999550F_Latest">Data5!$HH$19</definedName>
    <definedName name="A125999554R">Data5!$IF$1:$IF$10,Data5!$IF$11:$IF$19</definedName>
    <definedName name="A125999554R_Data">Data5!$IF$11:$IF$19</definedName>
    <definedName name="A125999554R_Latest">Data5!$IF$19</definedName>
    <definedName name="A125999558X">Data6!$B$1:$B$10,Data6!$B$11:$B$19</definedName>
    <definedName name="A125999558X_Data">Data6!$B$11:$B$19</definedName>
    <definedName name="A125999558X_Latest">Data6!$B$19</definedName>
    <definedName name="A125999562R">Data6!$H$1:$H$10,Data6!$H$11:$H$19</definedName>
    <definedName name="A125999562R_Data">Data6!$H$11:$H$19</definedName>
    <definedName name="A125999562R_Latest">Data6!$H$19</definedName>
    <definedName name="A125999566X">Data6!$AX$1:$AX$10,Data6!$AX$11:$AX$19</definedName>
    <definedName name="A125999566X_Data">Data6!$AX$11:$AX$19</definedName>
    <definedName name="A125999566X_Latest">Data6!$AX$19</definedName>
    <definedName name="A125999570R">Data6!$DL$1:$DL$10,Data6!$DL$11:$DL$19</definedName>
    <definedName name="A125999570R_Data">Data6!$DL$11:$DL$19</definedName>
    <definedName name="A125999570R_Latest">Data6!$DL$19</definedName>
    <definedName name="A125999574X">Data6!$EJ$1:$EJ$10,Data6!$EJ$11:$EJ$19</definedName>
    <definedName name="A125999574X_Data">Data6!$EJ$11:$EJ$19</definedName>
    <definedName name="A125999574X_Latest">Data6!$EJ$19</definedName>
    <definedName name="A125999578J">Data6!$EP$1:$EP$10,Data6!$EP$11:$EP$19</definedName>
    <definedName name="A125999578J_Data">Data6!$EP$11:$EP$19</definedName>
    <definedName name="A125999578J_Latest">Data6!$EP$19</definedName>
    <definedName name="A125999582X">Data6!$FT$1:$FT$10,Data6!$FT$11:$FT$19</definedName>
    <definedName name="A125999582X_Data">Data6!$FT$11:$FT$19</definedName>
    <definedName name="A125999582X_Latest">Data6!$FT$19</definedName>
    <definedName name="A125999586J">Data6!$FZ$1:$FZ$10,Data6!$FZ$11:$FZ$19</definedName>
    <definedName name="A125999586J_Data">Data6!$FZ$11:$FZ$19</definedName>
    <definedName name="A125999586J_Latest">Data6!$FZ$19</definedName>
    <definedName name="A125999590X">Data5!$HN$1:$HN$10,Data5!$HN$11:$HN$19</definedName>
    <definedName name="A125999590X_Data">Data5!$HN$11:$HN$19</definedName>
    <definedName name="A125999590X_Latest">Data5!$HN$19</definedName>
    <definedName name="A125999594J">Data6!$BM$1:$BM$10,Data6!$BM$11:$BM$19</definedName>
    <definedName name="A125999594J_Data">Data6!$BM$11:$BM$19</definedName>
    <definedName name="A125999594J_Latest">Data6!$BM$19</definedName>
    <definedName name="A125999598T">Data6!$BS$1:$BS$10,Data6!$BS$11:$BS$19</definedName>
    <definedName name="A125999598T_Data">Data6!$BS$11:$BS$19</definedName>
    <definedName name="A125999598T_Latest">Data6!$BS$19</definedName>
    <definedName name="A125999602W">Data6!$ED$1:$ED$10,Data6!$ED$11:$ED$19</definedName>
    <definedName name="A125999602W_Data">Data6!$ED$11:$ED$19</definedName>
    <definedName name="A125999602W_Latest">Data6!$ED$19</definedName>
    <definedName name="A125999606F">Data6!$HD$1:$HD$10,Data6!$HD$11:$HD$19</definedName>
    <definedName name="A125999606F_Data">Data6!$HD$11:$HD$19</definedName>
    <definedName name="A125999606F_Latest">Data6!$HD$19</definedName>
    <definedName name="A125999610W">Data5!$GD$1:$GD$10,Data5!$GD$11:$GD$19</definedName>
    <definedName name="A125999610W_Data">Data5!$GD$11:$GD$19</definedName>
    <definedName name="A125999610W_Latest">Data5!$GD$19</definedName>
    <definedName name="A125999614F">Data5!$GP$1:$GP$10,Data5!$GP$11:$GP$19</definedName>
    <definedName name="A125999614F_Data">Data5!$GP$11:$GP$19</definedName>
    <definedName name="A125999614F_Latest">Data5!$GP$19</definedName>
    <definedName name="A125999618R">Data5!$GV$1:$GV$10,Data5!$GV$11:$GV$19</definedName>
    <definedName name="A125999618R_Data">Data5!$GV$11:$GV$19</definedName>
    <definedName name="A125999618R_Latest">Data5!$GV$19</definedName>
    <definedName name="A125999622F">Data5!$HZ$1:$HZ$10,Data5!$HZ$11:$HZ$19</definedName>
    <definedName name="A125999622F_Data">Data5!$HZ$11:$HZ$19</definedName>
    <definedName name="A125999622F_Latest">Data5!$HZ$19</definedName>
    <definedName name="A125999626R">Data6!$Z$1:$Z$10,Data6!$Z$11:$Z$19</definedName>
    <definedName name="A125999626R_Data">Data6!$Z$11:$Z$19</definedName>
    <definedName name="A125999626R_Latest">Data6!$Z$19</definedName>
    <definedName name="A125999630F">Data6!$AF$1:$AF$10,Data6!$AF$11:$AF$19</definedName>
    <definedName name="A125999630F_Data">Data6!$AF$11:$AF$19</definedName>
    <definedName name="A125999630F_Latest">Data6!$AF$19</definedName>
    <definedName name="A125999634R">Data6!$N$1:$N$10,Data6!$N$11:$N$19</definedName>
    <definedName name="A125999634R_Data">Data6!$N$11:$N$19</definedName>
    <definedName name="A125999634R_Latest">Data6!$N$19</definedName>
    <definedName name="A125999638X">Data6!$BD$1:$BD$10,Data6!$BD$11:$BD$19</definedName>
    <definedName name="A125999638X_Data">Data6!$BD$11:$BD$19</definedName>
    <definedName name="A125999638X_Latest">Data6!$BD$19</definedName>
    <definedName name="A125999642R">Data6!$EV$1:$EV$10,Data6!$EV$11:$EV$19</definedName>
    <definedName name="A125999642R_Data">Data6!$EV$11:$EV$19</definedName>
    <definedName name="A125999642R_Latest">Data6!$EV$19</definedName>
    <definedName name="A125999646X">Data6!$GR$1:$GR$10,Data6!$GR$11:$GR$19</definedName>
    <definedName name="A125999646X_Data">Data6!$GR$11:$GR$19</definedName>
    <definedName name="A125999646X_Latest">Data6!$GR$19</definedName>
    <definedName name="A125999650R">Data6!$HJ$1:$HJ$10,Data6!$HJ$11:$HJ$19</definedName>
    <definedName name="A125999650R_Data">Data6!$HJ$11:$HJ$19</definedName>
    <definedName name="A125999650R_Latest">Data6!$HJ$19</definedName>
    <definedName name="A125999654X">Data1!$CO$1:$CO$10,Data1!$CO$11:$CO$19</definedName>
    <definedName name="A125999654X_Data">Data1!$CO$11:$CO$19</definedName>
    <definedName name="A125999654X_Latest">Data1!$CO$19</definedName>
    <definedName name="A125999658J">Data1!$DG$1:$DG$10,Data1!$DG$11:$DG$19</definedName>
    <definedName name="A125999658J_Data">Data1!$DG$11:$DG$19</definedName>
    <definedName name="A125999658J_Latest">Data1!$DG$19</definedName>
    <definedName name="A125999662X">Data1!$EE$1:$EE$10,Data1!$EE$11:$EE$19</definedName>
    <definedName name="A125999662X_Data">Data1!$EE$11:$EE$19</definedName>
    <definedName name="A125999662X_Latest">Data1!$EE$19</definedName>
    <definedName name="A125999666J">Data1!$EZ$1:$EZ$10,Data1!$EZ$11:$EZ$19</definedName>
    <definedName name="A125999666J_Data">Data1!$EZ$11:$EZ$19</definedName>
    <definedName name="A125999666J_Latest">Data1!$EZ$19</definedName>
    <definedName name="A125999670X">Data1!$HW$1:$HW$10,Data1!$HW$11:$HW$19</definedName>
    <definedName name="A125999670X_Data">Data1!$HW$11:$HW$19</definedName>
    <definedName name="A125999670X_Latest">Data1!$HW$19</definedName>
    <definedName name="A125999674J">Data2!$Q$1:$Q$10,Data2!$Q$11:$Q$19</definedName>
    <definedName name="A125999674J_Data">Data2!$Q$11:$Q$19</definedName>
    <definedName name="A125999674J_Latest">Data2!$Q$19</definedName>
    <definedName name="A125999678T">Data1!$C$1:$C$10,Data1!$C$11:$C$19</definedName>
    <definedName name="A125999678T_Data">Data1!$C$11:$C$19</definedName>
    <definedName name="A125999678T_Latest">Data1!$C$19</definedName>
    <definedName name="A125999682J">Data1!$BQ$1:$BQ$10,Data1!$BQ$11:$BQ$19</definedName>
    <definedName name="A125999682J_Data">Data1!$BQ$11:$BQ$19</definedName>
    <definedName name="A125999682J_Latest">Data1!$BQ$19</definedName>
    <definedName name="A125999686T">Data1!$FI$1:$FI$10,Data1!$FI$11:$FI$19</definedName>
    <definedName name="A125999686T_Data">Data1!$FI$11:$FI$19</definedName>
    <definedName name="A125999686T_Latest">Data1!$FI$19</definedName>
    <definedName name="A125999690J">Data1!$II$1:$II$10,Data1!$II$11:$II$19</definedName>
    <definedName name="A125999690J_Data">Data1!$II$11:$II$19</definedName>
    <definedName name="A125999690J_Latest">Data1!$II$19</definedName>
    <definedName name="A125999694T">Data1!$ET$1:$ET$10,Data1!$ET$11:$ET$19</definedName>
    <definedName name="A125999694T_Data">Data1!$ET$11:$ET$19</definedName>
    <definedName name="A125999694T_Latest">Data1!$ET$19</definedName>
    <definedName name="A125999698A">Data1!$FU$1:$FU$10,Data1!$FU$11:$FU$19</definedName>
    <definedName name="A125999698A_Data">Data1!$FU$11:$FU$19</definedName>
    <definedName name="A125999698A_Latest">Data1!$FU$19</definedName>
    <definedName name="A125999702F">Data1!$GS$1:$GS$10,Data1!$GS$11:$GS$19</definedName>
    <definedName name="A125999702F_Data">Data1!$GS$11:$GS$19</definedName>
    <definedName name="A125999702F_Latest">Data1!$GS$19</definedName>
    <definedName name="A125999706R">Data2!$K$1:$K$10,Data2!$K$11:$K$19</definedName>
    <definedName name="A125999706R_Data">Data2!$K$11:$K$19</definedName>
    <definedName name="A125999706R_Latest">Data2!$K$19</definedName>
    <definedName name="A125999710F">Data1!$AY$1:$AY$10,Data1!$AY$11:$AY$19</definedName>
    <definedName name="A125999710F_Data">Data1!$AY$11:$AY$19</definedName>
    <definedName name="A125999710F_Latest">Data1!$AY$19</definedName>
    <definedName name="A125999714R">Data1!$DM$1:$DM$10,Data1!$DM$11:$DM$19</definedName>
    <definedName name="A125999714R_Data">Data1!$DM$11:$DM$19</definedName>
    <definedName name="A125999714R_Latest">Data1!$DM$19</definedName>
    <definedName name="A125999722R">Data1!$FO$1:$FO$10,Data1!$FO$11:$FO$19</definedName>
    <definedName name="A125999722R_Data">Data1!$FO$11:$FO$19</definedName>
    <definedName name="A125999722R_Latest">Data1!$FO$19</definedName>
    <definedName name="A125999726X">Data1!$GA$1:$GA$10,Data1!$GA$11:$GA$19</definedName>
    <definedName name="A125999726X_Data">Data1!$GA$11:$GA$19</definedName>
    <definedName name="A125999726X_Latest">Data1!$GA$19</definedName>
    <definedName name="A125999730R">Data1!$GM$1:$GM$10,Data1!$GM$11:$GM$19</definedName>
    <definedName name="A125999730R_Data">Data1!$GM$11:$GM$19</definedName>
    <definedName name="A125999730R_Latest">Data1!$GM$19</definedName>
    <definedName name="A125999734X">Data1!$IC$1:$IC$10,Data1!$IC$11:$IC$19</definedName>
    <definedName name="A125999734X_Data">Data1!$IC$11:$IC$19</definedName>
    <definedName name="A125999734X_Latest">Data1!$IC$19</definedName>
    <definedName name="A125999738J">Data2!$AC$1:$AC$10,Data2!$AC$11:$AC$19</definedName>
    <definedName name="A125999738J_Data">Data2!$AC$11:$AC$19</definedName>
    <definedName name="A125999738J_Latest">Data2!$AC$19</definedName>
    <definedName name="A125999742X">Data1!$O$1:$O$10,Data1!$O$11:$O$19</definedName>
    <definedName name="A125999742X_Data">Data1!$O$11:$O$19</definedName>
    <definedName name="A125999742X_Latest">Data1!$O$19</definedName>
    <definedName name="A125999746J">Data1!$AG$1:$AG$10,Data1!$AG$11:$AG$19</definedName>
    <definedName name="A125999746J_Data">Data1!$AG$11:$AG$19</definedName>
    <definedName name="A125999746J_Latest">Data1!$AG$19</definedName>
    <definedName name="A125999750X">Data1!$AM$1:$AM$10,Data1!$AM$11:$AM$19</definedName>
    <definedName name="A125999750X_Data">Data1!$AM$11:$AM$19</definedName>
    <definedName name="A125999750X_Latest">Data1!$AM$19</definedName>
    <definedName name="A125999754J">Data1!$BK$1:$BK$10,Data1!$BK$11:$BK$19</definedName>
    <definedName name="A125999754J_Data">Data1!$BK$11:$BK$19</definedName>
    <definedName name="A125999754J_Latest">Data1!$BK$19</definedName>
    <definedName name="A125999758T">Data1!$BW$1:$BW$10,Data1!$BW$11:$BW$19</definedName>
    <definedName name="A125999758T_Data">Data1!$BW$11:$BW$19</definedName>
    <definedName name="A125999758T_Latest">Data1!$BW$19</definedName>
    <definedName name="A125999762J">Data1!$CC$1:$CC$10,Data1!$CC$11:$CC$19</definedName>
    <definedName name="A125999762J_Data">Data1!$CC$11:$CC$19</definedName>
    <definedName name="A125999762J_Latest">Data1!$CC$19</definedName>
    <definedName name="A125999766T">Data1!$DS$1:$DS$10,Data1!$DS$11:$DS$19</definedName>
    <definedName name="A125999766T_Data">Data1!$DS$11:$DS$19</definedName>
    <definedName name="A125999766T_Latest">Data1!$DS$19</definedName>
    <definedName name="A125999770J">Data1!$GG$1:$GG$10,Data1!$GG$11:$GG$19</definedName>
    <definedName name="A125999770J_Data">Data1!$GG$11:$GG$19</definedName>
    <definedName name="A125999770J_Latest">Data1!$GG$19</definedName>
    <definedName name="A125999774T">Data1!$HE$1:$HE$10,Data1!$HE$11:$HE$19</definedName>
    <definedName name="A125999774T_Data">Data1!$HE$11:$HE$19</definedName>
    <definedName name="A125999774T_Latest">Data1!$HE$19</definedName>
    <definedName name="A125999778A">Data1!$HK$1:$HK$10,Data1!$HK$11:$HK$19</definedName>
    <definedName name="A125999778A_Data">Data1!$HK$11:$HK$19</definedName>
    <definedName name="A125999778A_Latest">Data1!$HK$19</definedName>
    <definedName name="A125999782T">Data1!$IO$1:$IO$10,Data1!$IO$11:$IO$19</definedName>
    <definedName name="A125999782T_Data">Data1!$IO$11:$IO$19</definedName>
    <definedName name="A125999782T_Latest">Data1!$IO$19</definedName>
    <definedName name="A125999786A">Data2!$E$1:$E$10,Data2!$E$11:$E$19</definedName>
    <definedName name="A125999786A_Data">Data2!$E$11:$E$19</definedName>
    <definedName name="A125999786A_Latest">Data2!$E$19</definedName>
    <definedName name="A125999790T">Data1!$AS$1:$AS$10,Data1!$AS$11:$AS$19</definedName>
    <definedName name="A125999790T_Data">Data1!$AS$11:$AS$19</definedName>
    <definedName name="A125999790T_Latest">Data1!$AS$19</definedName>
    <definedName name="A125999794A">Data1!$EH$1:$EH$10,Data1!$EH$11:$EH$19</definedName>
    <definedName name="A125999794A_Data">Data1!$EH$11:$EH$19</definedName>
    <definedName name="A125999794A_Latest">Data1!$EH$19</definedName>
    <definedName name="A125999798K">Data1!$EN$1:$EN$10,Data1!$EN$11:$EN$19</definedName>
    <definedName name="A125999798K_Data">Data1!$EN$11:$EN$19</definedName>
    <definedName name="A125999798K_Latest">Data1!$EN$19</definedName>
    <definedName name="A125999802R">Data1!$GY$1:$GY$10,Data1!$GY$11:$GY$19</definedName>
    <definedName name="A125999802R_Data">Data1!$GY$11:$GY$19</definedName>
    <definedName name="A125999802R_Latest">Data1!$GY$19</definedName>
    <definedName name="A125999806X">Data2!$AI$1:$AI$10,Data2!$AI$11:$AI$19</definedName>
    <definedName name="A125999806X_Data">Data2!$AI$11:$AI$19</definedName>
    <definedName name="A125999806X_Latest">Data2!$AI$19</definedName>
    <definedName name="A125999810R">Data1!$I$1:$I$10,Data1!$I$11:$I$19</definedName>
    <definedName name="A125999810R_Data">Data1!$I$11:$I$19</definedName>
    <definedName name="A125999810R_Latest">Data1!$I$19</definedName>
    <definedName name="A125999814X">Data1!$U$1:$U$10,Data1!$U$11:$U$19</definedName>
    <definedName name="A125999814X_Data">Data1!$U$11:$U$19</definedName>
    <definedName name="A125999814X_Latest">Data1!$U$19</definedName>
    <definedName name="A125999818J">Data1!$AA$1:$AA$10,Data1!$AA$11:$AA$19</definedName>
    <definedName name="A125999818J_Data">Data1!$AA$11:$AA$19</definedName>
    <definedName name="A125999818J_Latest">Data1!$AA$19</definedName>
    <definedName name="A125999822X">Data1!$BE$1:$BE$10,Data1!$BE$11:$BE$19</definedName>
    <definedName name="A125999822X_Data">Data1!$BE$11:$BE$19</definedName>
    <definedName name="A125999822X_Latest">Data1!$BE$19</definedName>
    <definedName name="A125999826J">Data1!$CU$1:$CU$10,Data1!$CU$11:$CU$19</definedName>
    <definedName name="A125999826J_Data">Data1!$CU$11:$CU$19</definedName>
    <definedName name="A125999826J_Latest">Data1!$CU$19</definedName>
    <definedName name="A125999830X">Data1!$DA$1:$DA$10,Data1!$DA$11:$DA$19</definedName>
    <definedName name="A125999830X_Data">Data1!$DA$11:$DA$19</definedName>
    <definedName name="A125999830X_Latest">Data1!$DA$19</definedName>
    <definedName name="A125999834J">Data1!$CI$1:$CI$10,Data1!$CI$11:$CI$19</definedName>
    <definedName name="A125999834J_Data">Data1!$CI$11:$CI$19</definedName>
    <definedName name="A125999834J_Latest">Data1!$CI$19</definedName>
    <definedName name="A125999838T">Data1!$DY$1:$DY$10,Data1!$DY$11:$DY$19</definedName>
    <definedName name="A125999838T_Data">Data1!$DY$11:$DY$19</definedName>
    <definedName name="A125999838T_Latest">Data1!$DY$19</definedName>
    <definedName name="A125999842J">Data1!$HQ$1:$HQ$10,Data1!$HQ$11:$HQ$19</definedName>
    <definedName name="A125999842J_Data">Data1!$HQ$11:$HQ$19</definedName>
    <definedName name="A125999842J_Latest">Data1!$HQ$19</definedName>
    <definedName name="A125999846T">Data2!$W$1:$W$10,Data2!$W$11:$W$19</definedName>
    <definedName name="A125999846T_Data">Data2!$W$11:$W$19</definedName>
    <definedName name="A125999846T_Latest">Data2!$W$19</definedName>
    <definedName name="A125999850J">Data2!$AO$1:$AO$10,Data2!$AO$11:$AO$19</definedName>
    <definedName name="A125999850J_Data">Data2!$AO$11:$AO$19</definedName>
    <definedName name="A125999850J_Latest">Data2!$AO$19</definedName>
    <definedName name="A125999854T">Data10!$GM$1:$GM$10,Data10!$GM$11:$GM$19</definedName>
    <definedName name="A125999854T_Data">Data10!$GM$11:$GM$19</definedName>
    <definedName name="A125999854T_Latest">Data10!$GM$19</definedName>
    <definedName name="A125999858A">Data10!$HE$1:$HE$10,Data10!$HE$11:$HE$19</definedName>
    <definedName name="A125999858A_Data">Data10!$HE$11:$HE$19</definedName>
    <definedName name="A125999858A_Latest">Data10!$HE$19</definedName>
    <definedName name="A125999862T">Data10!$IC$1:$IC$10,Data10!$IC$11:$IC$19</definedName>
    <definedName name="A125999862T_Data">Data10!$IC$11:$IC$19</definedName>
    <definedName name="A125999862T_Latest">Data10!$IC$19</definedName>
    <definedName name="A125999866A">Data11!$H$1:$H$10,Data11!$H$11:$H$19</definedName>
    <definedName name="A125999866A_Data">Data11!$H$11:$H$19</definedName>
    <definedName name="A125999866A_Latest">Data11!$H$19</definedName>
    <definedName name="A125999870T">Data11!$CE$1:$CE$10,Data11!$CE$11:$CE$19</definedName>
    <definedName name="A125999870T_Data">Data11!$CE$11:$CE$19</definedName>
    <definedName name="A125999870T_Latest">Data11!$CE$19</definedName>
    <definedName name="A125999874A">Data11!$DO$1:$DO$10,Data11!$DO$11:$DO$19</definedName>
    <definedName name="A125999874A_Data">Data11!$DO$11:$DO$19</definedName>
    <definedName name="A125999874A_Latest">Data11!$DO$19</definedName>
    <definedName name="A125999878K">Data10!$DA$1:$DA$10,Data10!$DA$11:$DA$19</definedName>
    <definedName name="A125999878K_Data">Data10!$DA$11:$DA$19</definedName>
    <definedName name="A125999878K_Latest">Data10!$DA$19</definedName>
    <definedName name="A125999882A">Data10!$FO$1:$FO$10,Data10!$FO$11:$FO$19</definedName>
    <definedName name="A125999882A_Data">Data10!$FO$11:$FO$19</definedName>
    <definedName name="A125999882A_Latest">Data10!$FO$19</definedName>
    <definedName name="A125999886K">Data11!$Q$1:$Q$10,Data11!$Q$11:$Q$19</definedName>
    <definedName name="A125999886K_Data">Data11!$Q$11:$Q$19</definedName>
    <definedName name="A125999886K_Latest">Data11!$Q$19</definedName>
    <definedName name="A125999890A">Data11!$CQ$1:$CQ$10,Data11!$CQ$11:$CQ$19</definedName>
    <definedName name="A125999890A_Data">Data11!$CQ$11:$CQ$19</definedName>
    <definedName name="A125999890A_Latest">Data11!$CQ$19</definedName>
    <definedName name="A125999894K">Data11!$B$1:$B$10,Data11!$B$11:$B$19</definedName>
    <definedName name="A125999894K_Data">Data11!$B$11:$B$19</definedName>
    <definedName name="A125999894K_Latest">Data11!$B$19</definedName>
    <definedName name="A125999898V">Data11!$AC$1:$AC$10,Data11!$AC$11:$AC$19</definedName>
    <definedName name="A125999898V_Data">Data11!$AC$11:$AC$19</definedName>
    <definedName name="A125999898V_Latest">Data11!$AC$19</definedName>
    <definedName name="A125999902X">Data11!$BA$1:$BA$10,Data11!$BA$11:$BA$19</definedName>
    <definedName name="A125999902X_Data">Data11!$BA$11:$BA$19</definedName>
    <definedName name="A125999902X_Latest">Data11!$BA$19</definedName>
    <definedName name="A125999906J">Data11!$DI$1:$DI$10,Data11!$DI$11:$DI$19</definedName>
    <definedName name="A125999906J_Data">Data11!$DI$11:$DI$19</definedName>
    <definedName name="A125999906J_Latest">Data11!$DI$19</definedName>
    <definedName name="A125999910X">Data10!$EW$1:$EW$10,Data10!$EW$11:$EW$19</definedName>
    <definedName name="A125999910X_Data">Data10!$EW$11:$EW$19</definedName>
    <definedName name="A125999910X_Latest">Data10!$EW$19</definedName>
    <definedName name="A125999914J">Data10!$HK$1:$HK$10,Data10!$HK$11:$HK$19</definedName>
    <definedName name="A125999914J_Data">Data10!$HK$11:$HK$19</definedName>
    <definedName name="A125999914J_Latest">Data10!$HK$19</definedName>
    <definedName name="A125999922J">Data11!$W$1:$W$10,Data11!$W$11:$W$19</definedName>
    <definedName name="A125999922J_Data">Data11!$W$11:$W$19</definedName>
    <definedName name="A125999922J_Latest">Data11!$W$19</definedName>
    <definedName name="A125999926T">Data11!$AI$1:$AI$10,Data11!$AI$11:$AI$19</definedName>
    <definedName name="A125999926T_Data">Data11!$AI$11:$AI$19</definedName>
    <definedName name="A125999926T_Latest">Data11!$AI$19</definedName>
    <definedName name="A125999930J">Data11!$AU$1:$AU$10,Data11!$AU$11:$AU$19</definedName>
    <definedName name="A125999930J_Data">Data11!$AU$11:$AU$19</definedName>
    <definedName name="A125999930J_Latest">Data11!$AU$19</definedName>
    <definedName name="A125999934T">Data11!$CK$1:$CK$10,Data11!$CK$11:$CK$19</definedName>
    <definedName name="A125999934T_Data">Data11!$CK$11:$CK$19</definedName>
    <definedName name="A125999934T_Latest">Data11!$CK$19</definedName>
    <definedName name="A125999938A">Data11!$EA$1:$EA$10,Data11!$EA$11:$EA$19</definedName>
    <definedName name="A125999938A_Data">Data11!$EA$11:$EA$19</definedName>
    <definedName name="A125999938A_Latest">Data11!$EA$19</definedName>
    <definedName name="A125999942T">Data10!$DM$1:$DM$10,Data10!$DM$11:$DM$19</definedName>
    <definedName name="A125999942T_Data">Data10!$DM$11:$DM$19</definedName>
    <definedName name="A125999942T_Latest">Data10!$DM$19</definedName>
    <definedName name="A125999946A">Data10!$EE$1:$EE$10,Data10!$EE$11:$EE$19</definedName>
    <definedName name="A125999946A_Data">Data10!$EE$11:$EE$19</definedName>
    <definedName name="A125999946A_Latest">Data10!$EE$19</definedName>
    <definedName name="A125999950T">Data10!$EK$1:$EK$10,Data10!$EK$11:$EK$19</definedName>
    <definedName name="A125999950T_Data">Data10!$EK$11:$EK$19</definedName>
    <definedName name="A125999950T_Latest">Data10!$EK$19</definedName>
    <definedName name="A125999954A">Data10!$FI$1:$FI$10,Data10!$FI$11:$FI$19</definedName>
    <definedName name="A125999954A_Data">Data10!$FI$11:$FI$19</definedName>
    <definedName name="A125999954A_Latest">Data10!$FI$19</definedName>
    <definedName name="A125999958K">Data10!$FU$1:$FU$10,Data10!$FU$11:$FU$19</definedName>
    <definedName name="A125999958K_Data">Data10!$FU$11:$FU$19</definedName>
    <definedName name="A125999958K_Latest">Data10!$FU$19</definedName>
    <definedName name="A125999962A">Data10!$GA$1:$GA$10,Data10!$GA$11:$GA$19</definedName>
    <definedName name="A125999962A_Data">Data10!$GA$11:$GA$19</definedName>
    <definedName name="A125999962A_Latest">Data10!$GA$19</definedName>
    <definedName name="A125999966K">Data10!$HQ$1:$HQ$10,Data10!$HQ$11:$HQ$19</definedName>
    <definedName name="A125999966K_Data">Data10!$HQ$11:$HQ$19</definedName>
    <definedName name="A125999966K_Latest">Data10!$HQ$19</definedName>
    <definedName name="A125999970A">Data11!$AO$1:$AO$10,Data11!$AO$11:$AO$19</definedName>
    <definedName name="A125999970A_Data">Data11!$AO$11:$AO$19</definedName>
    <definedName name="A125999970A_Latest">Data11!$AO$19</definedName>
    <definedName name="A125999974K">Data11!$BM$1:$BM$10,Data11!$BM$11:$BM$19</definedName>
    <definedName name="A125999974K_Data">Data11!$BM$11:$BM$19</definedName>
    <definedName name="A125999974K_Latest">Data11!$BM$19</definedName>
    <definedName name="A125999978V">Data11!$BS$1:$BS$10,Data11!$BS$11:$BS$19</definedName>
    <definedName name="A125999978V_Data">Data11!$BS$11:$BS$19</definedName>
    <definedName name="A125999978V_Latest">Data11!$BS$19</definedName>
    <definedName name="A125999982K">Data11!$CW$1:$CW$10,Data11!$CW$11:$CW$19</definedName>
    <definedName name="A125999982K_Data">Data11!$CW$11:$CW$19</definedName>
    <definedName name="A125999982K_Latest">Data11!$CW$19</definedName>
    <definedName name="A125999986V">Data11!$DC$1:$DC$10,Data11!$DC$11:$DC$19</definedName>
    <definedName name="A125999986V_Data">Data11!$DC$11:$DC$19</definedName>
    <definedName name="A125999986V_Latest">Data11!$DC$19</definedName>
    <definedName name="A125999990K">Data10!$EQ$1:$EQ$10,Data10!$EQ$11:$EQ$19</definedName>
    <definedName name="A125999990K_Data">Data10!$EQ$11:$EQ$19</definedName>
    <definedName name="A125999990K_Latest">Data10!$EQ$19</definedName>
    <definedName name="A125999994V">Data10!$IF$1:$IF$10,Data10!$IF$11:$IF$19</definedName>
    <definedName name="A125999994V_Data">Data10!$IF$11:$IF$19</definedName>
    <definedName name="A125999994V_Latest">Data10!$IF$19</definedName>
    <definedName name="A125999998C">Data10!$IL$1:$IL$10,Data10!$IL$11:$IL$19</definedName>
    <definedName name="A125999998C_Data">Data10!$IL$11:$IL$19</definedName>
    <definedName name="A125999998C_Latest">Data10!$IL$19</definedName>
    <definedName name="A126000002T">Data11!$BG$1:$BG$10,Data11!$BG$11:$BG$19</definedName>
    <definedName name="A126000002T_Data">Data11!$BG$11:$BG$19</definedName>
    <definedName name="A126000002T_Latest">Data11!$BG$19</definedName>
    <definedName name="A126000006A">Data11!$EG$1:$EG$10,Data11!$EG$11:$EG$19</definedName>
    <definedName name="A126000006A_Data">Data11!$EG$11:$EG$19</definedName>
    <definedName name="A126000006A_Latest">Data11!$EG$19</definedName>
    <definedName name="A126000010T">Data10!$DG$1:$DG$10,Data10!$DG$11:$DG$19</definedName>
    <definedName name="A126000010T_Data">Data10!$DG$11:$DG$19</definedName>
    <definedName name="A126000010T_Latest">Data10!$DG$19</definedName>
    <definedName name="A126000014A">Data10!$DS$1:$DS$10,Data10!$DS$11:$DS$19</definedName>
    <definedName name="A126000014A_Data">Data10!$DS$11:$DS$19</definedName>
    <definedName name="A126000014A_Latest">Data10!$DS$19</definedName>
    <definedName name="A126000018K">Data10!$DY$1:$DY$10,Data10!$DY$11:$DY$19</definedName>
    <definedName name="A126000018K_Data">Data10!$DY$11:$DY$19</definedName>
    <definedName name="A126000018K_Latest">Data10!$DY$19</definedName>
    <definedName name="A126000022A">Data10!$FC$1:$FC$10,Data10!$FC$11:$FC$19</definedName>
    <definedName name="A126000022A_Data">Data10!$FC$11:$FC$19</definedName>
    <definedName name="A126000022A_Latest">Data10!$FC$19</definedName>
    <definedName name="A126000026K">Data10!$GS$1:$GS$10,Data10!$GS$11:$GS$19</definedName>
    <definedName name="A126000026K_Data">Data10!$GS$11:$GS$19</definedName>
    <definedName name="A126000026K_Latest">Data10!$GS$19</definedName>
    <definedName name="A126000030A">Data10!$GY$1:$GY$10,Data10!$GY$11:$GY$19</definedName>
    <definedName name="A126000030A_Data">Data10!$GY$11:$GY$19</definedName>
    <definedName name="A126000030A_Latest">Data10!$GY$19</definedName>
    <definedName name="A126000034K">Data10!$GG$1:$GG$10,Data10!$GG$11:$GG$19</definedName>
    <definedName name="A126000034K_Data">Data10!$GG$11:$GG$19</definedName>
    <definedName name="A126000034K_Latest">Data10!$GG$19</definedName>
    <definedName name="A126000038V">Data10!$HW$1:$HW$10,Data10!$HW$11:$HW$19</definedName>
    <definedName name="A126000038V_Data">Data10!$HW$11:$HW$19</definedName>
    <definedName name="A126000038V_Latest">Data10!$HW$19</definedName>
    <definedName name="A126000042K">Data11!$BY$1:$BY$10,Data11!$BY$11:$BY$19</definedName>
    <definedName name="A126000042K_Data">Data11!$BY$11:$BY$19</definedName>
    <definedName name="A126000042K_Latest">Data11!$BY$19</definedName>
    <definedName name="A126000046V">Data11!$DU$1:$DU$10,Data11!$DU$11:$DU$19</definedName>
    <definedName name="A126000046V_Data">Data11!$DU$11:$DU$19</definedName>
    <definedName name="A126000046V_Latest">Data11!$DU$19</definedName>
    <definedName name="A126000050K">Data11!$EM$1:$EM$10,Data11!$EM$11:$EM$19</definedName>
    <definedName name="A126000050K_Data">Data11!$EM$11:$EM$19</definedName>
    <definedName name="A126000050K_Latest">Data11!$EM$19</definedName>
    <definedName name="A126000054V">Data3!$FY$1:$FY$10,Data3!$FY$11:$FY$19</definedName>
    <definedName name="A126000054V_Data">Data3!$FY$11:$FY$19</definedName>
    <definedName name="A126000054V_Latest">Data3!$FY$19</definedName>
    <definedName name="A126000058C">Data3!$GQ$1:$GQ$10,Data3!$GQ$11:$GQ$19</definedName>
    <definedName name="A126000058C_Data">Data3!$GQ$11:$GQ$19</definedName>
    <definedName name="A126000058C_Latest">Data3!$GQ$19</definedName>
    <definedName name="A126000062V">Data3!$HO$1:$HO$10,Data3!$HO$11:$HO$19</definedName>
    <definedName name="A126000062V_Data">Data3!$HO$11:$HO$19</definedName>
    <definedName name="A126000062V_Latest">Data3!$HO$19</definedName>
    <definedName name="A126000066C">Data3!$IJ$1:$IJ$10,Data3!$IJ$11:$IJ$19</definedName>
    <definedName name="A126000066C_Data">Data3!$IJ$11:$IJ$19</definedName>
    <definedName name="A126000066C_Latest">Data3!$IJ$19</definedName>
    <definedName name="A126000070V">Data4!$BQ$1:$BQ$10,Data4!$BQ$11:$BQ$19</definedName>
    <definedName name="A126000070V_Data">Data4!$BQ$11:$BQ$19</definedName>
    <definedName name="A126000070V_Latest">Data4!$BQ$19</definedName>
    <definedName name="A126000074C">Data4!$DA$1:$DA$10,Data4!$DA$11:$DA$19</definedName>
    <definedName name="A126000074C_Data">Data4!$DA$11:$DA$19</definedName>
    <definedName name="A126000074C_Latest">Data4!$DA$19</definedName>
    <definedName name="A126000078L">Data3!$CM$1:$CM$10,Data3!$CM$11:$CM$19</definedName>
    <definedName name="A126000078L_Data">Data3!$CM$11:$CM$19</definedName>
    <definedName name="A126000078L_Latest">Data3!$CM$19</definedName>
    <definedName name="A126000082C">Data3!$FA$1:$FA$10,Data3!$FA$11:$FA$19</definedName>
    <definedName name="A126000082C_Data">Data3!$FA$11:$FA$19</definedName>
    <definedName name="A126000082C_Latest">Data3!$FA$19</definedName>
    <definedName name="A126000086L">Data4!$C$1:$C$10,Data4!$C$11:$C$19</definedName>
    <definedName name="A126000086L_Data">Data4!$C$11:$C$19</definedName>
    <definedName name="A126000086L_Latest">Data4!$C$19</definedName>
    <definedName name="A126000090C">Data4!$CC$1:$CC$10,Data4!$CC$11:$CC$19</definedName>
    <definedName name="A126000090C_Data">Data4!$CC$11:$CC$19</definedName>
    <definedName name="A126000090C_Latest">Data4!$CC$19</definedName>
    <definedName name="A126000094L">Data3!$ID$1:$ID$10,Data3!$ID$11:$ID$19</definedName>
    <definedName name="A126000094L_Data">Data3!$ID$11:$ID$19</definedName>
    <definedName name="A126000094L_Latest">Data3!$ID$19</definedName>
    <definedName name="A126000098W">Data4!$O$1:$O$10,Data4!$O$11:$O$19</definedName>
    <definedName name="A126000098W_Data">Data4!$O$11:$O$19</definedName>
    <definedName name="A126000098W_Latest">Data4!$O$19</definedName>
    <definedName name="A126000102A">Data4!$AM$1:$AM$10,Data4!$AM$11:$AM$19</definedName>
    <definedName name="A126000102A_Data">Data4!$AM$11:$AM$19</definedName>
    <definedName name="A126000102A_Latest">Data4!$AM$19</definedName>
    <definedName name="A126000106K">Data4!$CU$1:$CU$10,Data4!$CU$11:$CU$19</definedName>
    <definedName name="A126000106K_Data">Data4!$CU$11:$CU$19</definedName>
    <definedName name="A126000106K_Latest">Data4!$CU$19</definedName>
    <definedName name="A126000110A">Data3!$EI$1:$EI$10,Data3!$EI$11:$EI$19</definedName>
    <definedName name="A126000110A_Data">Data3!$EI$11:$EI$19</definedName>
    <definedName name="A126000110A_Latest">Data3!$EI$19</definedName>
    <definedName name="A126000114K">Data3!$GW$1:$GW$10,Data3!$GW$11:$GW$19</definedName>
    <definedName name="A126000114K_Data">Data3!$GW$11:$GW$19</definedName>
    <definedName name="A126000114K_Latest">Data3!$GW$19</definedName>
    <definedName name="A126000122K">Data4!$I$1:$I$10,Data4!$I$11:$I$19</definedName>
    <definedName name="A126000122K_Data">Data4!$I$11:$I$19</definedName>
    <definedName name="A126000122K_Latest">Data4!$I$19</definedName>
    <definedName name="A126000126V">Data4!$U$1:$U$10,Data4!$U$11:$U$19</definedName>
    <definedName name="A126000126V_Data">Data4!$U$11:$U$19</definedName>
    <definedName name="A126000126V_Latest">Data4!$U$19</definedName>
    <definedName name="A126000130K">Data4!$AG$1:$AG$10,Data4!$AG$11:$AG$19</definedName>
    <definedName name="A126000130K_Data">Data4!$AG$11:$AG$19</definedName>
    <definedName name="A126000130K_Latest">Data4!$AG$19</definedName>
    <definedName name="A126000134V">Data4!$BW$1:$BW$10,Data4!$BW$11:$BW$19</definedName>
    <definedName name="A126000134V_Data">Data4!$BW$11:$BW$19</definedName>
    <definedName name="A126000134V_Latest">Data4!$BW$19</definedName>
    <definedName name="A126000138C">Data4!$DM$1:$DM$10,Data4!$DM$11:$DM$19</definedName>
    <definedName name="A126000138C_Data">Data4!$DM$11:$DM$19</definedName>
    <definedName name="A126000138C_Latest">Data4!$DM$19</definedName>
    <definedName name="A126000142V">Data3!$CY$1:$CY$10,Data3!$CY$11:$CY$19</definedName>
    <definedName name="A126000142V_Data">Data3!$CY$11:$CY$19</definedName>
    <definedName name="A126000142V_Latest">Data3!$CY$19</definedName>
    <definedName name="A126000146C">Data3!$DQ$1:$DQ$10,Data3!$DQ$11:$DQ$19</definedName>
    <definedName name="A126000146C_Data">Data3!$DQ$11:$DQ$19</definedName>
    <definedName name="A126000146C_Latest">Data3!$DQ$19</definedName>
    <definedName name="A126000150V">Data3!$DW$1:$DW$10,Data3!$DW$11:$DW$19</definedName>
    <definedName name="A126000150V_Data">Data3!$DW$11:$DW$19</definedName>
    <definedName name="A126000150V_Latest">Data3!$DW$19</definedName>
    <definedName name="A126000154C">Data3!$EU$1:$EU$10,Data3!$EU$11:$EU$19</definedName>
    <definedName name="A126000154C_Data">Data3!$EU$11:$EU$19</definedName>
    <definedName name="A126000154C_Latest">Data3!$EU$19</definedName>
    <definedName name="A126000158L">Data3!$FG$1:$FG$10,Data3!$FG$11:$FG$19</definedName>
    <definedName name="A126000158L_Data">Data3!$FG$11:$FG$19</definedName>
    <definedName name="A126000158L_Latest">Data3!$FG$19</definedName>
    <definedName name="A126000162C">Data3!$FM$1:$FM$10,Data3!$FM$11:$FM$19</definedName>
    <definedName name="A126000162C_Data">Data3!$FM$11:$FM$19</definedName>
    <definedName name="A126000162C_Latest">Data3!$FM$19</definedName>
    <definedName name="A126000166L">Data3!$HC$1:$HC$10,Data3!$HC$11:$HC$19</definedName>
    <definedName name="A126000166L_Data">Data3!$HC$11:$HC$19</definedName>
    <definedName name="A126000166L_Latest">Data3!$HC$19</definedName>
    <definedName name="A126000170C">Data4!$AA$1:$AA$10,Data4!$AA$11:$AA$19</definedName>
    <definedName name="A126000170C_Data">Data4!$AA$11:$AA$19</definedName>
    <definedName name="A126000170C_Latest">Data4!$AA$19</definedName>
    <definedName name="A126000174L">Data4!$AY$1:$AY$10,Data4!$AY$11:$AY$19</definedName>
    <definedName name="A126000174L_Data">Data4!$AY$11:$AY$19</definedName>
    <definedName name="A126000174L_Latest">Data4!$AY$19</definedName>
    <definedName name="A126000178W">Data4!$BE$1:$BE$10,Data4!$BE$11:$BE$19</definedName>
    <definedName name="A126000178W_Data">Data4!$BE$11:$BE$19</definedName>
    <definedName name="A126000178W_Latest">Data4!$BE$19</definedName>
    <definedName name="A126000182L">Data4!$CI$1:$CI$10,Data4!$CI$11:$CI$19</definedName>
    <definedName name="A126000182L_Data">Data4!$CI$11:$CI$19</definedName>
    <definedName name="A126000182L_Latest">Data4!$CI$19</definedName>
    <definedName name="A126000186W">Data4!$CO$1:$CO$10,Data4!$CO$11:$CO$19</definedName>
    <definedName name="A126000186W_Data">Data4!$CO$11:$CO$19</definedName>
    <definedName name="A126000186W_Latest">Data4!$CO$19</definedName>
    <definedName name="A126000190L">Data3!$EC$1:$EC$10,Data3!$EC$11:$EC$19</definedName>
    <definedName name="A126000190L_Data">Data3!$EC$11:$EC$19</definedName>
    <definedName name="A126000190L_Latest">Data3!$EC$19</definedName>
    <definedName name="A126000194W">Data3!$HR$1:$HR$10,Data3!$HR$11:$HR$19</definedName>
    <definedName name="A126000194W_Data">Data3!$HR$11:$HR$19</definedName>
    <definedName name="A126000194W_Latest">Data3!$HR$19</definedName>
    <definedName name="A126000198F">Data3!$HX$1:$HX$10,Data3!$HX$11:$HX$19</definedName>
    <definedName name="A126000198F_Data">Data3!$HX$11:$HX$19</definedName>
    <definedName name="A126000198F_Latest">Data3!$HX$19</definedName>
    <definedName name="A126000202K">Data4!$AS$1:$AS$10,Data4!$AS$11:$AS$19</definedName>
    <definedName name="A126000202K_Data">Data4!$AS$11:$AS$19</definedName>
    <definedName name="A126000202K_Latest">Data4!$AS$19</definedName>
    <definedName name="A126000206V">Data4!$DS$1:$DS$10,Data4!$DS$11:$DS$19</definedName>
    <definedName name="A126000206V_Data">Data4!$DS$11:$DS$19</definedName>
    <definedName name="A126000206V_Latest">Data4!$DS$19</definedName>
    <definedName name="A126000210K">Data3!$CS$1:$CS$10,Data3!$CS$11:$CS$19</definedName>
    <definedName name="A126000210K_Data">Data3!$CS$11:$CS$19</definedName>
    <definedName name="A126000210K_Latest">Data3!$CS$19</definedName>
    <definedName name="A126000214V">Data3!$DE$1:$DE$10,Data3!$DE$11:$DE$19</definedName>
    <definedName name="A126000214V_Data">Data3!$DE$11:$DE$19</definedName>
    <definedName name="A126000214V_Latest">Data3!$DE$19</definedName>
    <definedName name="A126000218C">Data3!$DK$1:$DK$10,Data3!$DK$11:$DK$19</definedName>
    <definedName name="A126000218C_Data">Data3!$DK$11:$DK$19</definedName>
    <definedName name="A126000218C_Latest">Data3!$DK$19</definedName>
    <definedName name="A126000222V">Data3!$EO$1:$EO$10,Data3!$EO$11:$EO$19</definedName>
    <definedName name="A126000222V_Data">Data3!$EO$11:$EO$19</definedName>
    <definedName name="A126000222V_Latest">Data3!$EO$19</definedName>
    <definedName name="A126000226C">Data3!$GE$1:$GE$10,Data3!$GE$11:$GE$19</definedName>
    <definedName name="A126000226C_Data">Data3!$GE$11:$GE$19</definedName>
    <definedName name="A126000226C_Latest">Data3!$GE$19</definedName>
    <definedName name="A126000230V">Data3!$GK$1:$GK$10,Data3!$GK$11:$GK$19</definedName>
    <definedName name="A126000230V_Data">Data3!$GK$11:$GK$19</definedName>
    <definedName name="A126000230V_Latest">Data3!$GK$19</definedName>
    <definedName name="A126000234C">Data3!$FS$1:$FS$10,Data3!$FS$11:$FS$19</definedName>
    <definedName name="A126000234C_Data">Data3!$FS$11:$FS$19</definedName>
    <definedName name="A126000234C_Latest">Data3!$FS$19</definedName>
    <definedName name="A126000238L">Data3!$HI$1:$HI$10,Data3!$HI$11:$HI$19</definedName>
    <definedName name="A126000238L_Data">Data3!$HI$11:$HI$19</definedName>
    <definedName name="A126000238L_Latest">Data3!$HI$19</definedName>
    <definedName name="A126000242C">Data4!$BK$1:$BK$10,Data4!$BK$11:$BK$19</definedName>
    <definedName name="A126000242C_Data">Data4!$BK$11:$BK$19</definedName>
    <definedName name="A126000242C_Latest">Data4!$BK$19</definedName>
    <definedName name="A126000246L">Data4!$DG$1:$DG$10,Data4!$DG$11:$DG$19</definedName>
    <definedName name="A126000246L_Data">Data4!$DG$11:$DG$19</definedName>
    <definedName name="A126000246L_Latest">Data4!$DG$19</definedName>
    <definedName name="A126000250C">Data4!$DY$1:$DY$10,Data4!$DY$11:$DY$19</definedName>
    <definedName name="A126000250C_Data">Data4!$DY$11:$DY$19</definedName>
    <definedName name="A126000250C_Latest">Data4!$DY$19</definedName>
    <definedName name="A126000254L">Data7!$BK$1:$BK$10,Data7!$BK$11:$BK$19</definedName>
    <definedName name="A126000254L_Data">Data7!$BK$11:$BK$19</definedName>
    <definedName name="A126000254L_Latest">Data7!$BK$19</definedName>
    <definedName name="A126000258W">Data7!$CC$1:$CC$10,Data7!$CC$11:$CC$19</definedName>
    <definedName name="A126000258W_Data">Data7!$CC$11:$CC$19</definedName>
    <definedName name="A126000258W_Latest">Data7!$CC$19</definedName>
    <definedName name="A126000262L">Data7!$DA$1:$DA$10,Data7!$DA$11:$DA$19</definedName>
    <definedName name="A126000262L_Data">Data7!$DA$11:$DA$19</definedName>
    <definedName name="A126000262L_Latest">Data7!$DA$19</definedName>
    <definedName name="A126000266W">Data7!$DV$1:$DV$10,Data7!$DV$11:$DV$19</definedName>
    <definedName name="A126000266W_Data">Data7!$DV$11:$DV$19</definedName>
    <definedName name="A126000266W_Latest">Data7!$DV$19</definedName>
    <definedName name="A126000270L">Data7!$GS$1:$GS$10,Data7!$GS$11:$GS$19</definedName>
    <definedName name="A126000270L_Data">Data7!$GS$11:$GS$19</definedName>
    <definedName name="A126000270L_Latest">Data7!$GS$19</definedName>
    <definedName name="A126000274W">Data7!$IC$1:$IC$10,Data7!$IC$11:$IC$19</definedName>
    <definedName name="A126000274W_Data">Data7!$IC$11:$IC$19</definedName>
    <definedName name="A126000274W_Latest">Data7!$IC$19</definedName>
    <definedName name="A126000278F">Data6!$HO$1:$HO$10,Data6!$HO$11:$HO$19</definedName>
    <definedName name="A126000278F_Data">Data6!$HO$11:$HO$19</definedName>
    <definedName name="A126000278F_Latest">Data6!$HO$19</definedName>
    <definedName name="A126000282W">Data7!$AM$1:$AM$10,Data7!$AM$11:$AM$19</definedName>
    <definedName name="A126000282W_Data">Data7!$AM$11:$AM$19</definedName>
    <definedName name="A126000282W_Latest">Data7!$AM$19</definedName>
    <definedName name="A126000286F">Data7!$EE$1:$EE$10,Data7!$EE$11:$EE$19</definedName>
    <definedName name="A126000286F_Data">Data7!$EE$11:$EE$19</definedName>
    <definedName name="A126000286F_Latest">Data7!$EE$19</definedName>
    <definedName name="A126000290W">Data7!$HE$1:$HE$10,Data7!$HE$11:$HE$19</definedName>
    <definedName name="A126000290W_Data">Data7!$HE$11:$HE$19</definedName>
    <definedName name="A126000290W_Latest">Data7!$HE$19</definedName>
    <definedName name="A126000294F">Data7!$DP$1:$DP$10,Data7!$DP$11:$DP$19</definedName>
    <definedName name="A126000294F_Data">Data7!$DP$11:$DP$19</definedName>
    <definedName name="A126000294F_Latest">Data7!$DP$19</definedName>
    <definedName name="A126000298R">Data7!$EQ$1:$EQ$10,Data7!$EQ$11:$EQ$19</definedName>
    <definedName name="A126000298R_Data">Data7!$EQ$11:$EQ$19</definedName>
    <definedName name="A126000298R_Latest">Data7!$EQ$19</definedName>
    <definedName name="A126000302V">Data7!$FO$1:$FO$10,Data7!$FO$11:$FO$19</definedName>
    <definedName name="A126000302V_Data">Data7!$FO$11:$FO$19</definedName>
    <definedName name="A126000302V_Latest">Data7!$FO$19</definedName>
    <definedName name="A126000306C">Data7!$HW$1:$HW$10,Data7!$HW$11:$HW$19</definedName>
    <definedName name="A126000306C_Data">Data7!$HW$11:$HW$19</definedName>
    <definedName name="A126000306C_Latest">Data7!$HW$19</definedName>
    <definedName name="A126000310V">Data7!$U$1:$U$10,Data7!$U$11:$U$19</definedName>
    <definedName name="A126000310V_Data">Data7!$U$11:$U$19</definedName>
    <definedName name="A126000310V_Latest">Data7!$U$19</definedName>
    <definedName name="A126000314C">Data7!$CI$1:$CI$10,Data7!$CI$11:$CI$19</definedName>
    <definedName name="A126000314C_Data">Data7!$CI$11:$CI$19</definedName>
    <definedName name="A126000314C_Latest">Data7!$CI$19</definedName>
    <definedName name="A126000322C">Data7!$EK$1:$EK$10,Data7!$EK$11:$EK$19</definedName>
    <definedName name="A126000322C_Data">Data7!$EK$11:$EK$19</definedName>
    <definedName name="A126000322C_Latest">Data7!$EK$19</definedName>
    <definedName name="A126000326L">Data7!$EW$1:$EW$10,Data7!$EW$11:$EW$19</definedName>
    <definedName name="A126000326L_Data">Data7!$EW$11:$EW$19</definedName>
    <definedName name="A126000326L_Latest">Data7!$EW$19</definedName>
    <definedName name="A126000330C">Data7!$FI$1:$FI$10,Data7!$FI$11:$FI$19</definedName>
    <definedName name="A126000330C_Data">Data7!$FI$11:$FI$19</definedName>
    <definedName name="A126000330C_Latest">Data7!$FI$19</definedName>
    <definedName name="A126000334L">Data7!$GY$1:$GY$10,Data7!$GY$11:$GY$19</definedName>
    <definedName name="A126000334L_Data">Data7!$GY$11:$GY$19</definedName>
    <definedName name="A126000334L_Latest">Data7!$GY$19</definedName>
    <definedName name="A126000338W">Data7!$IO$1:$IO$10,Data7!$IO$11:$IO$19</definedName>
    <definedName name="A126000338W_Data">Data7!$IO$11:$IO$19</definedName>
    <definedName name="A126000338W_Latest">Data7!$IO$19</definedName>
    <definedName name="A126000342L">Data6!$IA$1:$IA$10,Data6!$IA$11:$IA$19</definedName>
    <definedName name="A126000342L_Data">Data6!$IA$11:$IA$19</definedName>
    <definedName name="A126000342L_Latest">Data6!$IA$19</definedName>
    <definedName name="A126000346W">Data7!$C$1:$C$10,Data7!$C$11:$C$19</definedName>
    <definedName name="A126000346W_Data">Data7!$C$11:$C$19</definedName>
    <definedName name="A126000346W_Latest">Data7!$C$19</definedName>
    <definedName name="A126000350L">Data7!$I$1:$I$10,Data7!$I$11:$I$19</definedName>
    <definedName name="A126000350L_Data">Data7!$I$11:$I$19</definedName>
    <definedName name="A126000350L_Latest">Data7!$I$19</definedName>
    <definedName name="A126000354W">Data7!$AG$1:$AG$10,Data7!$AG$11:$AG$19</definedName>
    <definedName name="A126000354W_Data">Data7!$AG$11:$AG$19</definedName>
    <definedName name="A126000354W_Latest">Data7!$AG$19</definedName>
    <definedName name="A126000358F">Data7!$AS$1:$AS$10,Data7!$AS$11:$AS$19</definedName>
    <definedName name="A126000358F_Data">Data7!$AS$11:$AS$19</definedName>
    <definedName name="A126000358F_Latest">Data7!$AS$19</definedName>
    <definedName name="A126000362W">Data7!$AY$1:$AY$10,Data7!$AY$11:$AY$19</definedName>
    <definedName name="A126000362W_Data">Data7!$AY$11:$AY$19</definedName>
    <definedName name="A126000362W_Latest">Data7!$AY$19</definedName>
    <definedName name="A126000366F">Data7!$CO$1:$CO$10,Data7!$CO$11:$CO$19</definedName>
    <definedName name="A126000366F_Data">Data7!$CO$11:$CO$19</definedName>
    <definedName name="A126000366F_Latest">Data7!$CO$19</definedName>
    <definedName name="A126000370W">Data7!$FC$1:$FC$10,Data7!$FC$11:$FC$19</definedName>
    <definedName name="A126000370W_Data">Data7!$FC$11:$FC$19</definedName>
    <definedName name="A126000370W_Latest">Data7!$FC$19</definedName>
    <definedName name="A126000374F">Data7!$GA$1:$GA$10,Data7!$GA$11:$GA$19</definedName>
    <definedName name="A126000374F_Data">Data7!$GA$11:$GA$19</definedName>
    <definedName name="A126000374F_Latest">Data7!$GA$19</definedName>
    <definedName name="A126000378R">Data7!$GG$1:$GG$10,Data7!$GG$11:$GG$19</definedName>
    <definedName name="A126000378R_Data">Data7!$GG$11:$GG$19</definedName>
    <definedName name="A126000378R_Latest">Data7!$GG$19</definedName>
    <definedName name="A126000382F">Data7!$HK$1:$HK$10,Data7!$HK$11:$HK$19</definedName>
    <definedName name="A126000382F_Data">Data7!$HK$11:$HK$19</definedName>
    <definedName name="A126000382F_Latest">Data7!$HK$19</definedName>
    <definedName name="A126000386R">Data7!$HQ$1:$HQ$10,Data7!$HQ$11:$HQ$19</definedName>
    <definedName name="A126000386R_Data">Data7!$HQ$11:$HQ$19</definedName>
    <definedName name="A126000386R_Latest">Data7!$HQ$19</definedName>
    <definedName name="A126000390F">Data7!$O$1:$O$10,Data7!$O$11:$O$19</definedName>
    <definedName name="A126000390F_Data">Data7!$O$11:$O$19</definedName>
    <definedName name="A126000390F_Latest">Data7!$O$19</definedName>
    <definedName name="A126000394R">Data7!$DD$1:$DD$10,Data7!$DD$11:$DD$19</definedName>
    <definedName name="A126000394R_Data">Data7!$DD$11:$DD$19</definedName>
    <definedName name="A126000394R_Latest">Data7!$DD$19</definedName>
    <definedName name="A126000398X">Data7!$DJ$1:$DJ$10,Data7!$DJ$11:$DJ$19</definedName>
    <definedName name="A126000398X_Data">Data7!$DJ$11:$DJ$19</definedName>
    <definedName name="A126000398X_Latest">Data7!$DJ$19</definedName>
    <definedName name="A126000402C">Data7!$FU$1:$FU$10,Data7!$FU$11:$FU$19</definedName>
    <definedName name="A126000402C_Data">Data7!$FU$11:$FU$19</definedName>
    <definedName name="A126000402C_Latest">Data7!$FU$19</definedName>
    <definedName name="A126000406L">Data8!$E$1:$E$10,Data8!$E$11:$E$19</definedName>
    <definedName name="A126000406L_Data">Data8!$E$11:$E$19</definedName>
    <definedName name="A126000406L_Latest">Data8!$E$19</definedName>
    <definedName name="A126000410C">Data6!$HU$1:$HU$10,Data6!$HU$11:$HU$19</definedName>
    <definedName name="A126000410C_Data">Data6!$HU$11:$HU$19</definedName>
    <definedName name="A126000410C_Latest">Data6!$HU$19</definedName>
    <definedName name="A126000414L">Data6!$IG$1:$IG$10,Data6!$IG$11:$IG$19</definedName>
    <definedName name="A126000414L_Data">Data6!$IG$11:$IG$19</definedName>
    <definedName name="A126000414L_Latest">Data6!$IG$19</definedName>
    <definedName name="A126000418W">Data6!$IM$1:$IM$10,Data6!$IM$11:$IM$19</definedName>
    <definedName name="A126000418W_Data">Data6!$IM$11:$IM$19</definedName>
    <definedName name="A126000418W_Latest">Data6!$IM$19</definedName>
    <definedName name="A126000422L">Data7!$AA$1:$AA$10,Data7!$AA$11:$AA$19</definedName>
    <definedName name="A126000422L_Data">Data7!$AA$11:$AA$19</definedName>
    <definedName name="A126000422L_Latest">Data7!$AA$19</definedName>
    <definedName name="A126000426W">Data7!$BQ$1:$BQ$10,Data7!$BQ$11:$BQ$19</definedName>
    <definedName name="A126000426W_Data">Data7!$BQ$11:$BQ$19</definedName>
    <definedName name="A126000426W_Latest">Data7!$BQ$19</definedName>
    <definedName name="A126000430L">Data7!$BW$1:$BW$10,Data7!$BW$11:$BW$19</definedName>
    <definedName name="A126000430L_Data">Data7!$BW$11:$BW$19</definedName>
    <definedName name="A126000430L_Latest">Data7!$BW$19</definedName>
    <definedName name="A126000434W">Data7!$BE$1:$BE$10,Data7!$BE$11:$BE$19</definedName>
    <definedName name="A126000434W_Data">Data7!$BE$11:$BE$19</definedName>
    <definedName name="A126000434W_Latest">Data7!$BE$19</definedName>
    <definedName name="A126000438F">Data7!$CU$1:$CU$10,Data7!$CU$11:$CU$19</definedName>
    <definedName name="A126000438F_Data">Data7!$CU$11:$CU$19</definedName>
    <definedName name="A126000438F_Latest">Data7!$CU$19</definedName>
    <definedName name="A126000442W">Data7!$GM$1:$GM$10,Data7!$GM$11:$GM$19</definedName>
    <definedName name="A126000442W_Data">Data7!$GM$11:$GM$19</definedName>
    <definedName name="A126000442W_Latest">Data7!$GM$19</definedName>
    <definedName name="A126000446F">Data7!$II$1:$II$10,Data7!$II$11:$II$19</definedName>
    <definedName name="A126000446F_Data">Data7!$II$11:$II$19</definedName>
    <definedName name="A126000446F_Latest">Data7!$II$19</definedName>
    <definedName name="A126000450W">Data8!$K$1:$K$10,Data8!$K$11:$K$19</definedName>
    <definedName name="A126000450W_Data">Data8!$K$11:$K$19</definedName>
    <definedName name="A126000450W_Latest">Data8!$K$19</definedName>
    <definedName name="A126000454F">Data8!$DC$1:$DC$10,Data8!$DC$11:$DC$19</definedName>
    <definedName name="A126000454F_Data">Data8!$DC$11:$DC$19</definedName>
    <definedName name="A126000454F_Latest">Data8!$DC$19</definedName>
    <definedName name="A126000458R">Data8!$DU$1:$DU$10,Data8!$DU$11:$DU$19</definedName>
    <definedName name="A126000458R_Data">Data8!$DU$11:$DU$19</definedName>
    <definedName name="A126000458R_Latest">Data8!$DU$19</definedName>
    <definedName name="A126000462F">Data8!$ES$1:$ES$10,Data8!$ES$11:$ES$19</definedName>
    <definedName name="A126000462F_Data">Data8!$ES$11:$ES$19</definedName>
    <definedName name="A126000462F_Latest">Data8!$ES$19</definedName>
    <definedName name="A126000466R">Data8!$FN$1:$FN$10,Data8!$FN$11:$FN$19</definedName>
    <definedName name="A126000466R_Data">Data8!$FN$11:$FN$19</definedName>
    <definedName name="A126000466R_Latest">Data8!$FN$19</definedName>
    <definedName name="A126000470F">Data8!$IK$1:$IK$10,Data8!$IK$11:$IK$19</definedName>
    <definedName name="A126000470F_Data">Data8!$IK$11:$IK$19</definedName>
    <definedName name="A126000470F_Latest">Data8!$IK$19</definedName>
    <definedName name="A126000474R">Data9!$AE$1:$AE$10,Data9!$AE$11:$AE$19</definedName>
    <definedName name="A126000474R_Data">Data9!$AE$11:$AE$19</definedName>
    <definedName name="A126000474R_Latest">Data9!$AE$19</definedName>
    <definedName name="A126000478X">Data8!$Q$1:$Q$10,Data8!$Q$11:$Q$19</definedName>
    <definedName name="A126000478X_Data">Data8!$Q$11:$Q$19</definedName>
    <definedName name="A126000478X_Latest">Data8!$Q$19</definedName>
    <definedName name="A126000482R">Data8!$CE$1:$CE$10,Data8!$CE$11:$CE$19</definedName>
    <definedName name="A126000482R_Data">Data8!$CE$11:$CE$19</definedName>
    <definedName name="A126000482R_Latest">Data8!$CE$19</definedName>
    <definedName name="A126000486X">Data8!$FW$1:$FW$10,Data8!$FW$11:$FW$19</definedName>
    <definedName name="A126000486X_Data">Data8!$FW$11:$FW$19</definedName>
    <definedName name="A126000486X_Latest">Data8!$FW$19</definedName>
    <definedName name="A126000490R">Data9!$G$1:$G$10,Data9!$G$11:$G$19</definedName>
    <definedName name="A126000490R_Data">Data9!$G$11:$G$19</definedName>
    <definedName name="A126000490R_Latest">Data9!$G$19</definedName>
    <definedName name="A126000494X">Data8!$FH$1:$FH$10,Data8!$FH$11:$FH$19</definedName>
    <definedName name="A126000494X_Data">Data8!$FH$11:$FH$19</definedName>
    <definedName name="A126000494X_Latest">Data8!$FH$19</definedName>
    <definedName name="A126000498J">Data8!$GI$1:$GI$10,Data8!$GI$11:$GI$19</definedName>
    <definedName name="A126000498J_Data">Data8!$GI$11:$GI$19</definedName>
    <definedName name="A126000498J_Latest">Data8!$GI$19</definedName>
    <definedName name="A126000502L">Data8!$HG$1:$HG$10,Data8!$HG$11:$HG$19</definedName>
    <definedName name="A126000502L_Data">Data8!$HG$11:$HG$19</definedName>
    <definedName name="A126000502L_Latest">Data8!$HG$19</definedName>
    <definedName name="A126000506W">Data9!$Y$1:$Y$10,Data9!$Y$11:$Y$19</definedName>
    <definedName name="A126000506W_Data">Data9!$Y$11:$Y$19</definedName>
    <definedName name="A126000506W_Latest">Data9!$Y$19</definedName>
    <definedName name="A126000510L">Data8!$BM$1:$BM$10,Data8!$BM$11:$BM$19</definedName>
    <definedName name="A126000510L_Data">Data8!$BM$11:$BM$19</definedName>
    <definedName name="A126000510L_Latest">Data8!$BM$19</definedName>
    <definedName name="A126000514W">Data8!$EA$1:$EA$10,Data8!$EA$11:$EA$19</definedName>
    <definedName name="A126000514W_Data">Data8!$EA$11:$EA$19</definedName>
    <definedName name="A126000514W_Latest">Data8!$EA$19</definedName>
    <definedName name="A126000522W">Data8!$GC$1:$GC$10,Data8!$GC$11:$GC$19</definedName>
    <definedName name="A126000522W_Data">Data8!$GC$11:$GC$19</definedName>
    <definedName name="A126000522W_Latest">Data8!$GC$19</definedName>
    <definedName name="A126000526F">Data8!$GO$1:$GO$10,Data8!$GO$11:$GO$19</definedName>
    <definedName name="A126000526F_Data">Data8!$GO$11:$GO$19</definedName>
    <definedName name="A126000526F_Latest">Data8!$GO$19</definedName>
    <definedName name="A126000530W">Data8!$HA$1:$HA$10,Data8!$HA$11:$HA$19</definedName>
    <definedName name="A126000530W_Data">Data8!$HA$11:$HA$19</definedName>
    <definedName name="A126000530W_Latest">Data8!$HA$19</definedName>
    <definedName name="A126000534F">Data8!$IQ$1:$IQ$10,Data8!$IQ$11:$IQ$19</definedName>
    <definedName name="A126000534F_Data">Data8!$IQ$11:$IQ$19</definedName>
    <definedName name="A126000534F_Latest">Data8!$IQ$19</definedName>
    <definedName name="A126000538R">Data9!$AQ$1:$AQ$10,Data9!$AQ$11:$AQ$19</definedName>
    <definedName name="A126000538R_Data">Data9!$AQ$11:$AQ$19</definedName>
    <definedName name="A126000538R_Latest">Data9!$AQ$19</definedName>
    <definedName name="A126000542F">Data8!$AC$1:$AC$10,Data8!$AC$11:$AC$19</definedName>
    <definedName name="A126000542F_Data">Data8!$AC$11:$AC$19</definedName>
    <definedName name="A126000542F_Latest">Data8!$AC$19</definedName>
    <definedName name="A126000546R">Data8!$AU$1:$AU$10,Data8!$AU$11:$AU$19</definedName>
    <definedName name="A126000546R_Data">Data8!$AU$11:$AU$19</definedName>
    <definedName name="A126000546R_Latest">Data8!$AU$19</definedName>
    <definedName name="A126000550F">Data8!$BA$1:$BA$10,Data8!$BA$11:$BA$19</definedName>
    <definedName name="A126000550F_Data">Data8!$BA$11:$BA$19</definedName>
    <definedName name="A126000550F_Latest">Data8!$BA$19</definedName>
    <definedName name="A126000554R">Data8!$BY$1:$BY$10,Data8!$BY$11:$BY$19</definedName>
    <definedName name="A126000554R_Data">Data8!$BY$11:$BY$19</definedName>
    <definedName name="A126000554R_Latest">Data8!$BY$19</definedName>
    <definedName name="A126000558X">Data8!$CK$1:$CK$10,Data8!$CK$11:$CK$19</definedName>
    <definedName name="A126000558X_Data">Data8!$CK$11:$CK$19</definedName>
    <definedName name="A126000558X_Latest">Data8!$CK$19</definedName>
    <definedName name="A126000562R">Data8!$CQ$1:$CQ$10,Data8!$CQ$11:$CQ$19</definedName>
    <definedName name="A126000562R_Data">Data8!$CQ$11:$CQ$19</definedName>
    <definedName name="A126000562R_Latest">Data8!$CQ$19</definedName>
    <definedName name="A126000566X">Data8!$EG$1:$EG$10,Data8!$EG$11:$EG$19</definedName>
    <definedName name="A126000566X_Data">Data8!$EG$11:$EG$19</definedName>
    <definedName name="A126000566X_Latest">Data8!$EG$19</definedName>
    <definedName name="A126000570R">Data8!$GU$1:$GU$10,Data8!$GU$11:$GU$19</definedName>
    <definedName name="A126000570R_Data">Data8!$GU$11:$GU$19</definedName>
    <definedName name="A126000570R_Latest">Data8!$GU$19</definedName>
    <definedName name="A126000574X">Data8!$HS$1:$HS$10,Data8!$HS$11:$HS$19</definedName>
    <definedName name="A126000574X_Data">Data8!$HS$11:$HS$19</definedName>
    <definedName name="A126000574X_Latest">Data8!$HS$19</definedName>
    <definedName name="A126000578J">Data8!$HY$1:$HY$10,Data8!$HY$11:$HY$19</definedName>
    <definedName name="A126000578J_Data">Data8!$HY$11:$HY$19</definedName>
    <definedName name="A126000578J_Latest">Data8!$HY$19</definedName>
    <definedName name="A126000582X">Data9!$M$1:$M$10,Data9!$M$11:$M$19</definedName>
    <definedName name="A126000582X_Data">Data9!$M$11:$M$19</definedName>
    <definedName name="A126000582X_Latest">Data9!$M$19</definedName>
    <definedName name="A126000586J">Data9!$S$1:$S$10,Data9!$S$11:$S$19</definedName>
    <definedName name="A126000586J_Data">Data9!$S$11:$S$19</definedName>
    <definedName name="A126000586J_Latest">Data9!$S$19</definedName>
    <definedName name="A126000590X">Data8!$BG$1:$BG$10,Data8!$BG$11:$BG$19</definedName>
    <definedName name="A126000590X_Data">Data8!$BG$11:$BG$19</definedName>
    <definedName name="A126000590X_Latest">Data8!$BG$19</definedName>
    <definedName name="A126000594J">Data8!$EV$1:$EV$10,Data8!$EV$11:$EV$19</definedName>
    <definedName name="A126000594J_Data">Data8!$EV$11:$EV$19</definedName>
    <definedName name="A126000594J_Latest">Data8!$EV$19</definedName>
    <definedName name="A126000598T">Data8!$FB$1:$FB$10,Data8!$FB$11:$FB$19</definedName>
    <definedName name="A126000598T_Data">Data8!$FB$11:$FB$19</definedName>
    <definedName name="A126000598T_Latest">Data8!$FB$19</definedName>
    <definedName name="A126000602W">Data8!$HM$1:$HM$10,Data8!$HM$11:$HM$19</definedName>
    <definedName name="A126000602W_Data">Data8!$HM$11:$HM$19</definedName>
    <definedName name="A126000602W_Latest">Data8!$HM$19</definedName>
    <definedName name="A126000606F">Data9!$AW$1:$AW$10,Data9!$AW$11:$AW$19</definedName>
    <definedName name="A126000606F_Data">Data9!$AW$11:$AW$19</definedName>
    <definedName name="A126000606F_Latest">Data9!$AW$19</definedName>
    <definedName name="A126000610W">Data8!$W$1:$W$10,Data8!$W$11:$W$19</definedName>
    <definedName name="A126000610W_Data">Data8!$W$11:$W$19</definedName>
    <definedName name="A126000610W_Latest">Data8!$W$19</definedName>
    <definedName name="A126000614F">Data8!$AI$1:$AI$10,Data8!$AI$11:$AI$19</definedName>
    <definedName name="A126000614F_Data">Data8!$AI$11:$AI$19</definedName>
    <definedName name="A126000614F_Latest">Data8!$AI$19</definedName>
    <definedName name="A126000618R">Data8!$AO$1:$AO$10,Data8!$AO$11:$AO$19</definedName>
    <definedName name="A126000618R_Data">Data8!$AO$11:$AO$19</definedName>
    <definedName name="A126000618R_Latest">Data8!$AO$19</definedName>
    <definedName name="A126000622F">Data8!$BS$1:$BS$10,Data8!$BS$11:$BS$19</definedName>
    <definedName name="A126000622F_Data">Data8!$BS$11:$BS$19</definedName>
    <definedName name="A126000622F_Latest">Data8!$BS$19</definedName>
    <definedName name="A126000626R">Data8!$DI$1:$DI$10,Data8!$DI$11:$DI$19</definedName>
    <definedName name="A126000626R_Data">Data8!$DI$11:$DI$19</definedName>
    <definedName name="A126000626R_Latest">Data8!$DI$19</definedName>
    <definedName name="A126000630F">Data8!$DO$1:$DO$10,Data8!$DO$11:$DO$19</definedName>
    <definedName name="A126000630F_Data">Data8!$DO$11:$DO$19</definedName>
    <definedName name="A126000630F_Latest">Data8!$DO$19</definedName>
    <definedName name="A126000634R">Data8!$CW$1:$CW$10,Data8!$CW$11:$CW$19</definedName>
    <definedName name="A126000634R_Data">Data8!$CW$11:$CW$19</definedName>
    <definedName name="A126000634R_Latest">Data8!$CW$19</definedName>
    <definedName name="A126000638X">Data8!$EM$1:$EM$10,Data8!$EM$11:$EM$19</definedName>
    <definedName name="A126000638X_Data">Data8!$EM$11:$EM$19</definedName>
    <definedName name="A126000638X_Latest">Data8!$EM$19</definedName>
    <definedName name="A126000642R">Data8!$IE$1:$IE$10,Data8!$IE$11:$IE$19</definedName>
    <definedName name="A126000642R_Data">Data8!$IE$11:$IE$19</definedName>
    <definedName name="A126000642R_Latest">Data8!$IE$19</definedName>
    <definedName name="A126000646X">Data9!$AK$1:$AK$10,Data9!$AK$11:$AK$19</definedName>
    <definedName name="A126000646X_Data">Data9!$AK$11:$AK$19</definedName>
    <definedName name="A126000646X_Latest">Data9!$AK$19</definedName>
    <definedName name="A126000650R">Data9!$BC$1:$BC$10,Data9!$BC$11:$BC$19</definedName>
    <definedName name="A126000650R_Data">Data9!$BC$11:$BC$19</definedName>
    <definedName name="A126000650R_Latest">Data9!$BC$19</definedName>
    <definedName name="A126000654X">Data9!$EU$1:$EU$10,Data9!$EU$11:$EU$19</definedName>
    <definedName name="A126000654X_Data">Data9!$EU$11:$EU$19</definedName>
    <definedName name="A126000654X_Latest">Data9!$EU$19</definedName>
    <definedName name="A126000658J">Data9!$FM$1:$FM$10,Data9!$FM$11:$FM$19</definedName>
    <definedName name="A126000658J_Data">Data9!$FM$11:$FM$19</definedName>
    <definedName name="A126000658J_Latest">Data9!$FM$19</definedName>
    <definedName name="A126000662X">Data9!$GK$1:$GK$10,Data9!$GK$11:$GK$19</definedName>
    <definedName name="A126000662X_Data">Data9!$GK$11:$GK$19</definedName>
    <definedName name="A126000662X_Latest">Data9!$GK$19</definedName>
    <definedName name="A126000666J">Data9!$HF$1:$HF$10,Data9!$HF$11:$HF$19</definedName>
    <definedName name="A126000666J_Data">Data9!$HF$11:$HF$19</definedName>
    <definedName name="A126000666J_Latest">Data9!$HF$19</definedName>
    <definedName name="A126000670X">Data10!$AM$1:$AM$10,Data10!$AM$11:$AM$19</definedName>
    <definedName name="A126000670X_Data">Data10!$AM$11:$AM$19</definedName>
    <definedName name="A126000670X_Latest">Data10!$AM$19</definedName>
    <definedName name="A126000674J">Data10!$BW$1:$BW$10,Data10!$BW$11:$BW$19</definedName>
    <definedName name="A126000674J_Data">Data10!$BW$11:$BW$19</definedName>
    <definedName name="A126000674J_Latest">Data10!$BW$19</definedName>
    <definedName name="A126000678T">Data9!$BI$1:$BI$10,Data9!$BI$11:$BI$19</definedName>
    <definedName name="A126000678T_Data">Data9!$BI$11:$BI$19</definedName>
    <definedName name="A126000678T_Latest">Data9!$BI$19</definedName>
    <definedName name="A126000682J">Data9!$DW$1:$DW$10,Data9!$DW$11:$DW$19</definedName>
    <definedName name="A126000682J_Data">Data9!$DW$11:$DW$19</definedName>
    <definedName name="A126000682J_Latest">Data9!$DW$19</definedName>
    <definedName name="A126000686T">Data9!$HO$1:$HO$10,Data9!$HO$11:$HO$19</definedName>
    <definedName name="A126000686T_Data">Data9!$HO$11:$HO$19</definedName>
    <definedName name="A126000686T_Latest">Data9!$HO$19</definedName>
    <definedName name="A126000690J">Data10!$AY$1:$AY$10,Data10!$AY$11:$AY$19</definedName>
    <definedName name="A126000690J_Data">Data10!$AY$11:$AY$19</definedName>
    <definedName name="A126000690J_Latest">Data10!$AY$19</definedName>
    <definedName name="A126000694T">Data9!$GZ$1:$GZ$10,Data9!$GZ$11:$GZ$19</definedName>
    <definedName name="A126000694T_Data">Data9!$GZ$11:$GZ$19</definedName>
    <definedName name="A126000694T_Latest">Data9!$GZ$19</definedName>
    <definedName name="A126000698A">Data9!$IA$1:$IA$10,Data9!$IA$11:$IA$19</definedName>
    <definedName name="A126000698A_Data">Data9!$IA$11:$IA$19</definedName>
    <definedName name="A126000698A_Latest">Data9!$IA$19</definedName>
    <definedName name="A126000702F">Data10!$I$1:$I$10,Data10!$I$11:$I$19</definedName>
    <definedName name="A126000702F_Data">Data10!$I$11:$I$19</definedName>
    <definedName name="A126000702F_Latest">Data10!$I$19</definedName>
    <definedName name="A126000706R">Data10!$BQ$1:$BQ$10,Data10!$BQ$11:$BQ$19</definedName>
    <definedName name="A126000706R_Data">Data10!$BQ$11:$BQ$19</definedName>
    <definedName name="A126000706R_Latest">Data10!$BQ$19</definedName>
    <definedName name="A126000710F">Data9!$DE$1:$DE$10,Data9!$DE$11:$DE$19</definedName>
    <definedName name="A126000710F_Data">Data9!$DE$11:$DE$19</definedName>
    <definedName name="A126000710F_Latest">Data9!$DE$19</definedName>
    <definedName name="A126000714R">Data9!$FS$1:$FS$10,Data9!$FS$11:$FS$19</definedName>
    <definedName name="A126000714R_Data">Data9!$FS$11:$FS$19</definedName>
    <definedName name="A126000714R_Latest">Data9!$FS$19</definedName>
    <definedName name="A126000722R">Data9!$HU$1:$HU$10,Data9!$HU$11:$HU$19</definedName>
    <definedName name="A126000722R_Data">Data9!$HU$11:$HU$19</definedName>
    <definedName name="A126000722R_Latest">Data9!$HU$19</definedName>
    <definedName name="A126000726X">Data9!$IG$1:$IG$10,Data9!$IG$11:$IG$19</definedName>
    <definedName name="A126000726X_Data">Data9!$IG$11:$IG$19</definedName>
    <definedName name="A126000726X_Latest">Data9!$IG$19</definedName>
    <definedName name="A126000730R">Data10!$C$1:$C$10,Data10!$C$11:$C$19</definedName>
    <definedName name="A126000730R_Data">Data10!$C$11:$C$19</definedName>
    <definedName name="A126000730R_Latest">Data10!$C$19</definedName>
    <definedName name="A126000734X">Data10!$AS$1:$AS$10,Data10!$AS$11:$AS$19</definedName>
    <definedName name="A126000734X_Data">Data10!$AS$11:$AS$19</definedName>
    <definedName name="A126000734X_Latest">Data10!$AS$19</definedName>
    <definedName name="A126000738J">Data10!$CI$1:$CI$10,Data10!$CI$11:$CI$19</definedName>
    <definedName name="A126000738J_Data">Data10!$CI$11:$CI$19</definedName>
    <definedName name="A126000738J_Latest">Data10!$CI$19</definedName>
    <definedName name="A126000742X">Data9!$BU$1:$BU$10,Data9!$BU$11:$BU$19</definedName>
    <definedName name="A126000742X_Data">Data9!$BU$11:$BU$19</definedName>
    <definedName name="A126000742X_Latest">Data9!$BU$19</definedName>
    <definedName name="A126000746J">Data9!$CM$1:$CM$10,Data9!$CM$11:$CM$19</definedName>
    <definedName name="A126000746J_Data">Data9!$CM$11:$CM$19</definedName>
    <definedName name="A126000746J_Latest">Data9!$CM$19</definedName>
    <definedName name="A126000750X">Data9!$CS$1:$CS$10,Data9!$CS$11:$CS$19</definedName>
    <definedName name="A126000750X_Data">Data9!$CS$11:$CS$19</definedName>
    <definedName name="A126000750X_Latest">Data9!$CS$19</definedName>
    <definedName name="A126000754J">Data9!$DQ$1:$DQ$10,Data9!$DQ$11:$DQ$19</definedName>
    <definedName name="A126000754J_Data">Data9!$DQ$11:$DQ$19</definedName>
    <definedName name="A126000754J_Latest">Data9!$DQ$19</definedName>
    <definedName name="A126000758T">Data9!$EC$1:$EC$10,Data9!$EC$11:$EC$19</definedName>
    <definedName name="A126000758T_Data">Data9!$EC$11:$EC$19</definedName>
    <definedName name="A126000758T_Latest">Data9!$EC$19</definedName>
    <definedName name="A126000762J">Data9!$EI$1:$EI$10,Data9!$EI$11:$EI$19</definedName>
    <definedName name="A126000762J_Data">Data9!$EI$11:$EI$19</definedName>
    <definedName name="A126000762J_Latest">Data9!$EI$19</definedName>
    <definedName name="A126000766T">Data9!$FY$1:$FY$10,Data9!$FY$11:$FY$19</definedName>
    <definedName name="A126000766T_Data">Data9!$FY$11:$FY$19</definedName>
    <definedName name="A126000766T_Latest">Data9!$FY$19</definedName>
    <definedName name="A126000770J">Data9!$IM$1:$IM$10,Data9!$IM$11:$IM$19</definedName>
    <definedName name="A126000770J_Data">Data9!$IM$11:$IM$19</definedName>
    <definedName name="A126000770J_Latest">Data9!$IM$19</definedName>
    <definedName name="A126000774T">Data10!$U$1:$U$10,Data10!$U$11:$U$19</definedName>
    <definedName name="A126000774T_Data">Data10!$U$11:$U$19</definedName>
    <definedName name="A126000774T_Latest">Data10!$U$19</definedName>
    <definedName name="A126000778A">Data10!$AA$1:$AA$10,Data10!$AA$11:$AA$19</definedName>
    <definedName name="A126000778A_Data">Data10!$AA$11:$AA$19</definedName>
    <definedName name="A126000778A_Latest">Data10!$AA$19</definedName>
    <definedName name="A126000782T">Data10!$BE$1:$BE$10,Data10!$BE$11:$BE$19</definedName>
    <definedName name="A126000782T_Data">Data10!$BE$11:$BE$19</definedName>
    <definedName name="A126000782T_Latest">Data10!$BE$19</definedName>
    <definedName name="A126000786A">Data10!$BK$1:$BK$10,Data10!$BK$11:$BK$19</definedName>
    <definedName name="A126000786A_Data">Data10!$BK$11:$BK$19</definedName>
    <definedName name="A126000786A_Latest">Data10!$BK$19</definedName>
    <definedName name="A126000790T">Data9!$CY$1:$CY$10,Data9!$CY$11:$CY$19</definedName>
    <definedName name="A126000790T_Data">Data9!$CY$11:$CY$19</definedName>
    <definedName name="A126000790T_Latest">Data9!$CY$19</definedName>
    <definedName name="A126000794A">Data9!$GN$1:$GN$10,Data9!$GN$11:$GN$19</definedName>
    <definedName name="A126000794A_Data">Data9!$GN$11:$GN$19</definedName>
    <definedName name="A126000794A_Latest">Data9!$GN$19</definedName>
    <definedName name="A126000798K">Data9!$GT$1:$GT$10,Data9!$GT$11:$GT$19</definedName>
    <definedName name="A126000798K_Data">Data9!$GT$11:$GT$19</definedName>
    <definedName name="A126000798K_Latest">Data9!$GT$19</definedName>
    <definedName name="A126000802R">Data10!$O$1:$O$10,Data10!$O$11:$O$19</definedName>
    <definedName name="A126000802R_Data">Data10!$O$11:$O$19</definedName>
    <definedName name="A126000802R_Latest">Data10!$O$19</definedName>
    <definedName name="A126000806X">Data10!$CO$1:$CO$10,Data10!$CO$11:$CO$19</definedName>
    <definedName name="A126000806X_Data">Data10!$CO$11:$CO$19</definedName>
    <definedName name="A126000806X_Latest">Data10!$CO$19</definedName>
    <definedName name="A126000810R">Data9!$BO$1:$BO$10,Data9!$BO$11:$BO$19</definedName>
    <definedName name="A126000810R_Data">Data9!$BO$11:$BO$19</definedName>
    <definedName name="A126000810R_Latest">Data9!$BO$19</definedName>
    <definedName name="A126000814X">Data9!$CA$1:$CA$10,Data9!$CA$11:$CA$19</definedName>
    <definedName name="A126000814X_Data">Data9!$CA$11:$CA$19</definedName>
    <definedName name="A126000814X_Latest">Data9!$CA$19</definedName>
    <definedName name="A126000818J">Data9!$CG$1:$CG$10,Data9!$CG$11:$CG$19</definedName>
    <definedName name="A126000818J_Data">Data9!$CG$11:$CG$19</definedName>
    <definedName name="A126000818J_Latest">Data9!$CG$19</definedName>
    <definedName name="A126000822X">Data9!$DK$1:$DK$10,Data9!$DK$11:$DK$19</definedName>
    <definedName name="A126000822X_Data">Data9!$DK$11:$DK$19</definedName>
    <definedName name="A126000822X_Latest">Data9!$DK$19</definedName>
    <definedName name="A126000826J">Data9!$FA$1:$FA$10,Data9!$FA$11:$FA$19</definedName>
    <definedName name="A126000826J_Data">Data9!$FA$11:$FA$19</definedName>
    <definedName name="A126000826J_Latest">Data9!$FA$19</definedName>
    <definedName name="A126000830X">Data9!$FG$1:$FG$10,Data9!$FG$11:$FG$19</definedName>
    <definedName name="A126000830X_Data">Data9!$FG$11:$FG$19</definedName>
    <definedName name="A126000830X_Latest">Data9!$FG$19</definedName>
    <definedName name="A126000834J">Data9!$EO$1:$EO$10,Data9!$EO$11:$EO$19</definedName>
    <definedName name="A126000834J_Data">Data9!$EO$11:$EO$19</definedName>
    <definedName name="A126000834J_Latest">Data9!$EO$19</definedName>
    <definedName name="A126000838T">Data9!$GE$1:$GE$10,Data9!$GE$11:$GE$19</definedName>
    <definedName name="A126000838T_Data">Data9!$GE$11:$GE$19</definedName>
    <definedName name="A126000838T_Latest">Data9!$GE$19</definedName>
    <definedName name="A126000842J">Data10!$AG$1:$AG$10,Data10!$AG$11:$AG$19</definedName>
    <definedName name="A126000842J_Data">Data10!$AG$11:$AG$19</definedName>
    <definedName name="A126000842J_Latest">Data10!$AG$19</definedName>
    <definedName name="A126000846T">Data10!$CC$1:$CC$10,Data10!$CC$11:$CC$19</definedName>
    <definedName name="A126000846T_Data">Data10!$CC$11:$CC$19</definedName>
    <definedName name="A126000846T_Latest">Data10!$CC$19</definedName>
    <definedName name="A126000850J">Data10!$CU$1:$CU$10,Data10!$CU$11:$CU$19</definedName>
    <definedName name="A126000850J_Data">Data10!$CU$11:$CU$19</definedName>
    <definedName name="A126000850J_Latest">Data10!$CU$19</definedName>
    <definedName name="A126000854T">Data2!$EG$1:$EG$10,Data2!$EG$11:$EG$19</definedName>
    <definedName name="A126000854T_Data">Data2!$EG$11:$EG$19</definedName>
    <definedName name="A126000854T_Latest">Data2!$EG$19</definedName>
    <definedName name="A126000858A">Data2!$EY$1:$EY$10,Data2!$EY$11:$EY$19</definedName>
    <definedName name="A126000858A_Data">Data2!$EY$11:$EY$19</definedName>
    <definedName name="A126000858A_Latest">Data2!$EY$19</definedName>
    <definedName name="A126000862T">Data2!$FW$1:$FW$10,Data2!$FW$11:$FW$19</definedName>
    <definedName name="A126000862T_Data">Data2!$FW$11:$FW$19</definedName>
    <definedName name="A126000862T_Latest">Data2!$FW$19</definedName>
    <definedName name="A126000866A">Data2!$GR$1:$GR$10,Data2!$GR$11:$GR$19</definedName>
    <definedName name="A126000866A_Data">Data2!$GR$11:$GR$19</definedName>
    <definedName name="A126000866A_Latest">Data2!$GR$19</definedName>
    <definedName name="A126000870T">Data3!$Y$1:$Y$10,Data3!$Y$11:$Y$19</definedName>
    <definedName name="A126000870T_Data">Data3!$Y$11:$Y$19</definedName>
    <definedName name="A126000870T_Latest">Data3!$Y$19</definedName>
    <definedName name="A126000874A">Data3!$BI$1:$BI$10,Data3!$BI$11:$BI$19</definedName>
    <definedName name="A126000874A_Data">Data3!$BI$11:$BI$19</definedName>
    <definedName name="A126000874A_Latest">Data3!$BI$19</definedName>
    <definedName name="A126000878K">Data2!$AU$1:$AU$10,Data2!$AU$11:$AU$19</definedName>
    <definedName name="A126000878K_Data">Data2!$AU$11:$AU$19</definedName>
    <definedName name="A126000878K_Latest">Data2!$AU$19</definedName>
    <definedName name="A126000882A">Data2!$DI$1:$DI$10,Data2!$DI$11:$DI$19</definedName>
    <definedName name="A126000882A_Data">Data2!$DI$11:$DI$19</definedName>
    <definedName name="A126000882A_Latest">Data2!$DI$19</definedName>
    <definedName name="A126000886K">Data2!$HA$1:$HA$10,Data2!$HA$11:$HA$19</definedName>
    <definedName name="A126000886K_Data">Data2!$HA$11:$HA$19</definedName>
    <definedName name="A126000886K_Latest">Data2!$HA$19</definedName>
    <definedName name="A126000890A">Data3!$AK$1:$AK$10,Data3!$AK$11:$AK$19</definedName>
    <definedName name="A126000890A_Data">Data3!$AK$11:$AK$19</definedName>
    <definedName name="A126000890A_Latest">Data3!$AK$19</definedName>
    <definedName name="A126000894K">Data2!$GL$1:$GL$10,Data2!$GL$11:$GL$19</definedName>
    <definedName name="A126000894K_Data">Data2!$GL$11:$GL$19</definedName>
    <definedName name="A126000894K_Latest">Data2!$GL$19</definedName>
    <definedName name="A126000898V">Data2!$HM$1:$HM$10,Data2!$HM$11:$HM$19</definedName>
    <definedName name="A126000898V_Data">Data2!$HM$11:$HM$19</definedName>
    <definedName name="A126000898V_Latest">Data2!$HM$19</definedName>
    <definedName name="A126000902X">Data2!$IK$1:$IK$10,Data2!$IK$11:$IK$19</definedName>
    <definedName name="A126000902X_Data">Data2!$IK$11:$IK$19</definedName>
    <definedName name="A126000902X_Latest">Data2!$IK$19</definedName>
    <definedName name="A126000906J">Data3!$BC$1:$BC$10,Data3!$BC$11:$BC$19</definedName>
    <definedName name="A126000906J_Data">Data3!$BC$11:$BC$19</definedName>
    <definedName name="A126000906J_Latest">Data3!$BC$19</definedName>
    <definedName name="A126000910X">Data2!$CQ$1:$CQ$10,Data2!$CQ$11:$CQ$19</definedName>
    <definedName name="A126000910X_Data">Data2!$CQ$11:$CQ$19</definedName>
    <definedName name="A126000910X_Latest">Data2!$CQ$19</definedName>
    <definedName name="A126000914J">Data2!$FE$1:$FE$10,Data2!$FE$11:$FE$19</definedName>
    <definedName name="A126000914J_Data">Data2!$FE$11:$FE$19</definedName>
    <definedName name="A126000914J_Latest">Data2!$FE$19</definedName>
    <definedName name="A126000922J">Data2!$HG$1:$HG$10,Data2!$HG$11:$HG$19</definedName>
    <definedName name="A126000922J_Data">Data2!$HG$11:$HG$19</definedName>
    <definedName name="A126000922J_Latest">Data2!$HG$19</definedName>
    <definedName name="A126000926T">Data2!$HS$1:$HS$10,Data2!$HS$11:$HS$19</definedName>
    <definedName name="A126000926T_Data">Data2!$HS$11:$HS$19</definedName>
    <definedName name="A126000926T_Latest">Data2!$HS$19</definedName>
    <definedName name="A126000930J">Data2!$IE$1:$IE$10,Data2!$IE$11:$IE$19</definedName>
    <definedName name="A126000930J_Data">Data2!$IE$11:$IE$19</definedName>
    <definedName name="A126000930J_Latest">Data2!$IE$19</definedName>
    <definedName name="A126000934T">Data3!$AE$1:$AE$10,Data3!$AE$11:$AE$19</definedName>
    <definedName name="A126000934T_Data">Data3!$AE$11:$AE$19</definedName>
    <definedName name="A126000934T_Latest">Data3!$AE$19</definedName>
    <definedName name="A126000938A">Data3!$BU$1:$BU$10,Data3!$BU$11:$BU$19</definedName>
    <definedName name="A126000938A_Data">Data3!$BU$11:$BU$19</definedName>
    <definedName name="A126000938A_Latest">Data3!$BU$19</definedName>
    <definedName name="A126000942T">Data2!$BG$1:$BG$10,Data2!$BG$11:$BG$19</definedName>
    <definedName name="A126000942T_Data">Data2!$BG$11:$BG$19</definedName>
    <definedName name="A126000942T_Latest">Data2!$BG$19</definedName>
    <definedName name="A126000946A">Data2!$BY$1:$BY$10,Data2!$BY$11:$BY$19</definedName>
    <definedName name="A126000946A_Data">Data2!$BY$11:$BY$19</definedName>
    <definedName name="A126000946A_Latest">Data2!$BY$19</definedName>
    <definedName name="A126000950T">Data2!$CE$1:$CE$10,Data2!$CE$11:$CE$19</definedName>
    <definedName name="A126000950T_Data">Data2!$CE$11:$CE$19</definedName>
    <definedName name="A126000950T_Latest">Data2!$CE$19</definedName>
    <definedName name="A126000954A">Data2!$DC$1:$DC$10,Data2!$DC$11:$DC$19</definedName>
    <definedName name="A126000954A_Data">Data2!$DC$11:$DC$19</definedName>
    <definedName name="A126000954A_Latest">Data2!$DC$19</definedName>
    <definedName name="A126000958K">Data2!$DO$1:$DO$10,Data2!$DO$11:$DO$19</definedName>
    <definedName name="A126000958K_Data">Data2!$DO$11:$DO$19</definedName>
    <definedName name="A126000958K_Latest">Data2!$DO$19</definedName>
    <definedName name="A126000962A">Data2!$DU$1:$DU$10,Data2!$DU$11:$DU$19</definedName>
    <definedName name="A126000962A_Data">Data2!$DU$11:$DU$19</definedName>
    <definedName name="A126000962A_Latest">Data2!$DU$19</definedName>
    <definedName name="A126000966K">Data2!$FK$1:$FK$10,Data2!$FK$11:$FK$19</definedName>
    <definedName name="A126000966K_Data">Data2!$FK$11:$FK$19</definedName>
    <definedName name="A126000966K_Latest">Data2!$FK$19</definedName>
    <definedName name="A126000970A">Data2!$HY$1:$HY$10,Data2!$HY$11:$HY$19</definedName>
    <definedName name="A126000970A_Data">Data2!$HY$11:$HY$19</definedName>
    <definedName name="A126000970A_Latest">Data2!$HY$19</definedName>
    <definedName name="A126000974K">Data3!$G$1:$G$10,Data3!$G$11:$G$19</definedName>
    <definedName name="A126000974K_Data">Data3!$G$11:$G$19</definedName>
    <definedName name="A126000974K_Latest">Data3!$G$19</definedName>
    <definedName name="A126000978V">Data3!$M$1:$M$10,Data3!$M$11:$M$19</definedName>
    <definedName name="A126000978V_Data">Data3!$M$11:$M$19</definedName>
    <definedName name="A126000978V_Latest">Data3!$M$19</definedName>
    <definedName name="A126000982K">Data3!$AQ$1:$AQ$10,Data3!$AQ$11:$AQ$19</definedName>
    <definedName name="A126000982K_Data">Data3!$AQ$11:$AQ$19</definedName>
    <definedName name="A126000982K_Latest">Data3!$AQ$19</definedName>
    <definedName name="A126000986V">Data3!$AW$1:$AW$10,Data3!$AW$11:$AW$19</definedName>
    <definedName name="A126000986V_Data">Data3!$AW$11:$AW$19</definedName>
    <definedName name="A126000986V_Latest">Data3!$AW$19</definedName>
    <definedName name="A126000990K">Data2!$CK$1:$CK$10,Data2!$CK$11:$CK$19</definedName>
    <definedName name="A126000990K_Data">Data2!$CK$11:$CK$19</definedName>
    <definedName name="A126000990K_Latest">Data2!$CK$19</definedName>
    <definedName name="A126000994V">Data2!$FZ$1:$FZ$10,Data2!$FZ$11:$FZ$19</definedName>
    <definedName name="A126000994V_Data">Data2!$FZ$11:$FZ$19</definedName>
    <definedName name="A126000994V_Latest">Data2!$FZ$19</definedName>
    <definedName name="A126000998C">Data2!$GF$1:$GF$10,Data2!$GF$11:$GF$19</definedName>
    <definedName name="A126000998C_Data">Data2!$GF$11:$GF$19</definedName>
    <definedName name="A126000998C_Latest">Data2!$GF$19</definedName>
    <definedName name="A126001002K">Data2!$IQ$1:$IQ$10,Data2!$IQ$11:$IQ$19</definedName>
    <definedName name="A126001002K_Data">Data2!$IQ$11:$IQ$19</definedName>
    <definedName name="A126001002K_Latest">Data2!$IQ$19</definedName>
    <definedName name="A126001006V">Data3!$CA$1:$CA$10,Data3!$CA$11:$CA$19</definedName>
    <definedName name="A126001006V_Data">Data3!$CA$11:$CA$19</definedName>
    <definedName name="A126001006V_Latest">Data3!$CA$19</definedName>
    <definedName name="A126001010K">Data2!$BA$1:$BA$10,Data2!$BA$11:$BA$19</definedName>
    <definedName name="A126001010K_Data">Data2!$BA$11:$BA$19</definedName>
    <definedName name="A126001010K_Latest">Data2!$BA$19</definedName>
    <definedName name="A126001014V">Data2!$BM$1:$BM$10,Data2!$BM$11:$BM$19</definedName>
    <definedName name="A126001014V_Data">Data2!$BM$11:$BM$19</definedName>
    <definedName name="A126001014V_Latest">Data2!$BM$19</definedName>
    <definedName name="A126001018C">Data2!$BS$1:$BS$10,Data2!$BS$11:$BS$19</definedName>
    <definedName name="A126001018C_Data">Data2!$BS$11:$BS$19</definedName>
    <definedName name="A126001018C_Latest">Data2!$BS$19</definedName>
    <definedName name="A126001022V">Data2!$CW$1:$CW$10,Data2!$CW$11:$CW$19</definedName>
    <definedName name="A126001022V_Data">Data2!$CW$11:$CW$19</definedName>
    <definedName name="A126001022V_Latest">Data2!$CW$19</definedName>
    <definedName name="A126001026C">Data2!$EM$1:$EM$10,Data2!$EM$11:$EM$19</definedName>
    <definedName name="A126001026C_Data">Data2!$EM$11:$EM$19</definedName>
    <definedName name="A126001026C_Latest">Data2!$EM$19</definedName>
    <definedName name="A126001030V">Data2!$ES$1:$ES$10,Data2!$ES$11:$ES$19</definedName>
    <definedName name="A126001030V_Data">Data2!$ES$11:$ES$19</definedName>
    <definedName name="A126001030V_Latest">Data2!$ES$19</definedName>
    <definedName name="A126001034C">Data2!$EA$1:$EA$10,Data2!$EA$11:$EA$19</definedName>
    <definedName name="A126001034C_Data">Data2!$EA$11:$EA$19</definedName>
    <definedName name="A126001034C_Latest">Data2!$EA$19</definedName>
    <definedName name="A126001038L">Data2!$FQ$1:$FQ$10,Data2!$FQ$11:$FQ$19</definedName>
    <definedName name="A126001038L_Data">Data2!$FQ$11:$FQ$19</definedName>
    <definedName name="A126001038L_Latest">Data2!$FQ$19</definedName>
    <definedName name="A126001042C">Data3!$S$1:$S$10,Data3!$S$11:$S$19</definedName>
    <definedName name="A126001042C_Data">Data3!$S$11:$S$19</definedName>
    <definedName name="A126001042C_Latest">Data3!$S$19</definedName>
    <definedName name="A126001046L">Data3!$BO$1:$BO$10,Data3!$BO$11:$BO$19</definedName>
    <definedName name="A126001046L_Data">Data3!$BO$11:$BO$19</definedName>
    <definedName name="A126001046L_Latest">Data3!$BO$19</definedName>
    <definedName name="A126001050C">Data3!$CG$1:$CG$10,Data3!$CG$11:$CG$19</definedName>
    <definedName name="A126001050C_Data">Data3!$CG$11:$CG$19</definedName>
    <definedName name="A126001050C_Latest">Data3!$CG$19</definedName>
    <definedName name="A126001054L">Data4!$HQ$1:$HQ$10,Data4!$HQ$11:$HQ$19</definedName>
    <definedName name="A126001054L_Data">Data4!$HQ$11:$HQ$19</definedName>
    <definedName name="A126001054L_Latest">Data4!$HQ$19</definedName>
    <definedName name="A126001058W">Data4!$II$1:$II$10,Data4!$II$11:$II$19</definedName>
    <definedName name="A126001058W_Data">Data4!$II$11:$II$19</definedName>
    <definedName name="A126001058W_Latest">Data4!$II$19</definedName>
    <definedName name="A126001062L">Data5!$Q$1:$Q$10,Data5!$Q$11:$Q$19</definedName>
    <definedName name="A126001062L_Data">Data5!$Q$11:$Q$19</definedName>
    <definedName name="A126001062L_Latest">Data5!$Q$19</definedName>
    <definedName name="A126001066W">Data5!$AL$1:$AL$10,Data5!$AL$11:$AL$19</definedName>
    <definedName name="A126001066W_Data">Data5!$AL$11:$AL$19</definedName>
    <definedName name="A126001066W_Latest">Data5!$AL$19</definedName>
    <definedName name="A126001070L">Data5!$DI$1:$DI$10,Data5!$DI$11:$DI$19</definedName>
    <definedName name="A126001070L_Data">Data5!$DI$11:$DI$19</definedName>
    <definedName name="A126001070L_Latest">Data5!$DI$19</definedName>
    <definedName name="A126001074W">Data5!$ES$1:$ES$10,Data5!$ES$11:$ES$19</definedName>
    <definedName name="A126001074W_Data">Data5!$ES$11:$ES$19</definedName>
    <definedName name="A126001074W_Latest">Data5!$ES$19</definedName>
    <definedName name="A126001078F">Data4!$EE$1:$EE$10,Data4!$EE$11:$EE$19</definedName>
    <definedName name="A126001078F_Data">Data4!$EE$11:$EE$19</definedName>
    <definedName name="A126001078F_Latest">Data4!$EE$19</definedName>
    <definedName name="A126001082W">Data4!$GS$1:$GS$10,Data4!$GS$11:$GS$19</definedName>
    <definedName name="A126001082W_Data">Data4!$GS$11:$GS$19</definedName>
    <definedName name="A126001082W_Latest">Data4!$GS$19</definedName>
    <definedName name="A126001086F">Data5!$AU$1:$AU$10,Data5!$AU$11:$AU$19</definedName>
    <definedName name="A126001086F_Data">Data5!$AU$11:$AU$19</definedName>
    <definedName name="A126001086F_Latest">Data5!$AU$19</definedName>
    <definedName name="A126001090W">Data5!$DU$1:$DU$10,Data5!$DU$11:$DU$19</definedName>
    <definedName name="A126001090W_Data">Data5!$DU$11:$DU$19</definedName>
    <definedName name="A126001090W_Latest">Data5!$DU$19</definedName>
    <definedName name="A126001094F">Data5!$AF$1:$AF$10,Data5!$AF$11:$AF$19</definedName>
    <definedName name="A126001094F_Data">Data5!$AF$11:$AF$19</definedName>
    <definedName name="A126001094F_Latest">Data5!$AF$19</definedName>
    <definedName name="A126001098R">Data5!$BG$1:$BG$10,Data5!$BG$11:$BG$19</definedName>
    <definedName name="A126001098R_Data">Data5!$BG$11:$BG$19</definedName>
    <definedName name="A126001098R_Latest">Data5!$BG$19</definedName>
    <definedName name="A126001102V">Data5!$CE$1:$CE$10,Data5!$CE$11:$CE$19</definedName>
    <definedName name="A126001102V_Data">Data5!$CE$11:$CE$19</definedName>
    <definedName name="A126001102V_Latest">Data5!$CE$19</definedName>
    <definedName name="A126001106C">Data5!$EM$1:$EM$10,Data5!$EM$11:$EM$19</definedName>
    <definedName name="A126001106C_Data">Data5!$EM$11:$EM$19</definedName>
    <definedName name="A126001106C_Latest">Data5!$EM$19</definedName>
    <definedName name="A126001110V">Data4!$GA$1:$GA$10,Data4!$GA$11:$GA$19</definedName>
    <definedName name="A126001110V_Data">Data4!$GA$11:$GA$19</definedName>
    <definedName name="A126001110V_Latest">Data4!$GA$19</definedName>
    <definedName name="A126001114C">Data4!$IO$1:$IO$10,Data4!$IO$11:$IO$19</definedName>
    <definedName name="A126001114C_Data">Data4!$IO$11:$IO$19</definedName>
    <definedName name="A126001114C_Latest">Data4!$IO$19</definedName>
    <definedName name="A126001122C">Data5!$BA$1:$BA$10,Data5!$BA$11:$BA$19</definedName>
    <definedName name="A126001122C_Data">Data5!$BA$11:$BA$19</definedName>
    <definedName name="A126001122C_Latest">Data5!$BA$19</definedName>
    <definedName name="A126001126L">Data5!$BM$1:$BM$10,Data5!$BM$11:$BM$19</definedName>
    <definedName name="A126001126L_Data">Data5!$BM$11:$BM$19</definedName>
    <definedName name="A126001126L_Latest">Data5!$BM$19</definedName>
    <definedName name="A126001130C">Data5!$BY$1:$BY$10,Data5!$BY$11:$BY$19</definedName>
    <definedName name="A126001130C_Data">Data5!$BY$11:$BY$19</definedName>
    <definedName name="A126001130C_Latest">Data5!$BY$19</definedName>
    <definedName name="A126001134L">Data5!$DO$1:$DO$10,Data5!$DO$11:$DO$19</definedName>
    <definedName name="A126001134L_Data">Data5!$DO$11:$DO$19</definedName>
    <definedName name="A126001134L_Latest">Data5!$DO$19</definedName>
    <definedName name="A126001138W">Data5!$FE$1:$FE$10,Data5!$FE$11:$FE$19</definedName>
    <definedName name="A126001138W_Data">Data5!$FE$11:$FE$19</definedName>
    <definedName name="A126001138W_Latest">Data5!$FE$19</definedName>
    <definedName name="A126001142L">Data4!$EQ$1:$EQ$10,Data4!$EQ$11:$EQ$19</definedName>
    <definedName name="A126001142L_Data">Data4!$EQ$11:$EQ$19</definedName>
    <definedName name="A126001142L_Latest">Data4!$EQ$19</definedName>
    <definedName name="A126001146W">Data4!$FI$1:$FI$10,Data4!$FI$11:$FI$19</definedName>
    <definedName name="A126001146W_Data">Data4!$FI$11:$FI$19</definedName>
    <definedName name="A126001146W_Latest">Data4!$FI$19</definedName>
    <definedName name="A126001150L">Data4!$FO$1:$FO$10,Data4!$FO$11:$FO$19</definedName>
    <definedName name="A126001150L_Data">Data4!$FO$11:$FO$19</definedName>
    <definedName name="A126001150L_Latest">Data4!$FO$19</definedName>
    <definedName name="A126001154W">Data4!$GM$1:$GM$10,Data4!$GM$11:$GM$19</definedName>
    <definedName name="A126001154W_Data">Data4!$GM$11:$GM$19</definedName>
    <definedName name="A126001154W_Latest">Data4!$GM$19</definedName>
    <definedName name="A126001158F">Data4!$GY$1:$GY$10,Data4!$GY$11:$GY$19</definedName>
    <definedName name="A126001158F_Data">Data4!$GY$11:$GY$19</definedName>
    <definedName name="A126001158F_Latest">Data4!$GY$19</definedName>
    <definedName name="A126001162W">Data4!$HE$1:$HE$10,Data4!$HE$11:$HE$19</definedName>
    <definedName name="A126001162W_Data">Data4!$HE$11:$HE$19</definedName>
    <definedName name="A126001162W_Latest">Data4!$HE$19</definedName>
    <definedName name="A126001166F">Data5!$E$1:$E$10,Data5!$E$11:$E$19</definedName>
    <definedName name="A126001166F_Data">Data5!$E$11:$E$19</definedName>
    <definedName name="A126001166F_Latest">Data5!$E$19</definedName>
    <definedName name="A126001170W">Data5!$BS$1:$BS$10,Data5!$BS$11:$BS$19</definedName>
    <definedName name="A126001170W_Data">Data5!$BS$11:$BS$19</definedName>
    <definedName name="A126001170W_Latest">Data5!$BS$19</definedName>
    <definedName name="A126001174F">Data5!$CQ$1:$CQ$10,Data5!$CQ$11:$CQ$19</definedName>
    <definedName name="A126001174F_Data">Data5!$CQ$11:$CQ$19</definedName>
    <definedName name="A126001174F_Latest">Data5!$CQ$19</definedName>
    <definedName name="A126001178R">Data5!$CW$1:$CW$10,Data5!$CW$11:$CW$19</definedName>
    <definedName name="A126001178R_Data">Data5!$CW$11:$CW$19</definedName>
    <definedName name="A126001178R_Latest">Data5!$CW$19</definedName>
    <definedName name="A126001182F">Data5!$EA$1:$EA$10,Data5!$EA$11:$EA$19</definedName>
    <definedName name="A126001182F_Data">Data5!$EA$11:$EA$19</definedName>
    <definedName name="A126001182F_Latest">Data5!$EA$19</definedName>
    <definedName name="A126001186R">Data5!$EG$1:$EG$10,Data5!$EG$11:$EG$19</definedName>
    <definedName name="A126001186R_Data">Data5!$EG$11:$EG$19</definedName>
    <definedName name="A126001186R_Latest">Data5!$EG$19</definedName>
    <definedName name="A126001190F">Data4!$FU$1:$FU$10,Data4!$FU$11:$FU$19</definedName>
    <definedName name="A126001190F_Data">Data4!$FU$11:$FU$19</definedName>
    <definedName name="A126001190F_Latest">Data4!$FU$19</definedName>
    <definedName name="A126001194R">Data5!$T$1:$T$10,Data5!$T$11:$T$19</definedName>
    <definedName name="A126001194R_Data">Data5!$T$11:$T$19</definedName>
    <definedName name="A126001194R_Latest">Data5!$T$19</definedName>
    <definedName name="A126001198X">Data5!$Z$1:$Z$10,Data5!$Z$11:$Z$19</definedName>
    <definedName name="A126001198X_Data">Data5!$Z$11:$Z$19</definedName>
    <definedName name="A126001198X_Latest">Data5!$Z$19</definedName>
    <definedName name="A126001202C">Data5!$CK$1:$CK$10,Data5!$CK$11:$CK$19</definedName>
    <definedName name="A126001202C_Data">Data5!$CK$11:$CK$19</definedName>
    <definedName name="A126001202C_Latest">Data5!$CK$19</definedName>
    <definedName name="A126001206L">Data5!$FK$1:$FK$10,Data5!$FK$11:$FK$19</definedName>
    <definedName name="A126001206L_Data">Data5!$FK$11:$FK$19</definedName>
    <definedName name="A126001206L_Latest">Data5!$FK$19</definedName>
    <definedName name="A126001210C">Data4!$EK$1:$EK$10,Data4!$EK$11:$EK$19</definedName>
    <definedName name="A126001210C_Data">Data4!$EK$11:$EK$19</definedName>
    <definedName name="A126001210C_Latest">Data4!$EK$19</definedName>
    <definedName name="A126001214L">Data4!$EW$1:$EW$10,Data4!$EW$11:$EW$19</definedName>
    <definedName name="A126001214L_Data">Data4!$EW$11:$EW$19</definedName>
    <definedName name="A126001214L_Latest">Data4!$EW$19</definedName>
    <definedName name="A126001218W">Data4!$FC$1:$FC$10,Data4!$FC$11:$FC$19</definedName>
    <definedName name="A126001218W_Data">Data4!$FC$11:$FC$19</definedName>
    <definedName name="A126001218W_Latest">Data4!$FC$19</definedName>
    <definedName name="A126001222L">Data4!$GG$1:$GG$10,Data4!$GG$11:$GG$19</definedName>
    <definedName name="A126001222L_Data">Data4!$GG$11:$GG$19</definedName>
    <definedName name="A126001222L_Latest">Data4!$GG$19</definedName>
    <definedName name="A126001226W">Data4!$HW$1:$HW$10,Data4!$HW$11:$HW$19</definedName>
    <definedName name="A126001226W_Data">Data4!$HW$11:$HW$19</definedName>
    <definedName name="A126001226W_Latest">Data4!$HW$19</definedName>
    <definedName name="A126001230L">Data4!$IC$1:$IC$10,Data4!$IC$11:$IC$19</definedName>
    <definedName name="A126001230L_Data">Data4!$IC$11:$IC$19</definedName>
    <definedName name="A126001230L_Latest">Data4!$IC$19</definedName>
    <definedName name="A126001234W">Data4!$HK$1:$HK$10,Data4!$HK$11:$HK$19</definedName>
    <definedName name="A126001234W_Data">Data4!$HK$11:$HK$19</definedName>
    <definedName name="A126001234W_Latest">Data4!$HK$19</definedName>
    <definedName name="A126001238F">Data5!$K$1:$K$10,Data5!$K$11:$K$19</definedName>
    <definedName name="A126001238F_Data">Data5!$K$11:$K$19</definedName>
    <definedName name="A126001238F_Latest">Data5!$K$19</definedName>
    <definedName name="A126001242W">Data5!$DC$1:$DC$10,Data5!$DC$11:$DC$19</definedName>
    <definedName name="A126001242W_Data">Data5!$DC$11:$DC$19</definedName>
    <definedName name="A126001242W_Latest">Data5!$DC$19</definedName>
    <definedName name="A126001246F">Data5!$EY$1:$EY$10,Data5!$EY$11:$EY$19</definedName>
    <definedName name="A126001246F_Data">Data5!$EY$11:$EY$19</definedName>
    <definedName name="A126001246F_Latest">Data5!$EY$19</definedName>
    <definedName name="A126001250W">Data5!$FQ$1:$FQ$10,Data5!$FQ$11:$FQ$19</definedName>
    <definedName name="A126001250W_Data">Data5!$FQ$11:$FQ$19</definedName>
    <definedName name="A126001250W_Latest">Data5!$FQ$19</definedName>
    <definedName name="A126001254F">Data6!$S$1:$S$10,Data6!$S$11:$S$19</definedName>
    <definedName name="A126001254F_Data">Data6!$S$11:$S$19</definedName>
    <definedName name="A126001254F_Latest">Data6!$S$19</definedName>
    <definedName name="A126001258R">Data6!$AK$1:$AK$10,Data6!$AK$11:$AK$19</definedName>
    <definedName name="A126001258R_Data">Data6!$AK$11:$AK$19</definedName>
    <definedName name="A126001258R_Latest">Data6!$AK$19</definedName>
    <definedName name="A126001262F">Data6!$BI$1:$BI$10,Data6!$BI$11:$BI$19</definedName>
    <definedName name="A126001262F_Data">Data6!$BI$11:$BI$19</definedName>
    <definedName name="A126001262F_Latest">Data6!$BI$19</definedName>
    <definedName name="A126001266R">Data6!$CD$1:$CD$10,Data6!$CD$11:$CD$19</definedName>
    <definedName name="A126001266R_Data">Data6!$CD$11:$CD$19</definedName>
    <definedName name="A126001266R_Latest">Data6!$CD$19</definedName>
    <definedName name="A126001270F">Data6!$FA$1:$FA$10,Data6!$FA$11:$FA$19</definedName>
    <definedName name="A126001270F_Data">Data6!$FA$11:$FA$19</definedName>
    <definedName name="A126001270F_Latest">Data6!$FA$19</definedName>
    <definedName name="A126001274R">Data6!$GK$1:$GK$10,Data6!$GK$11:$GK$19</definedName>
    <definedName name="A126001274R_Data">Data6!$GK$11:$GK$19</definedName>
    <definedName name="A126001274R_Latest">Data6!$GK$19</definedName>
    <definedName name="A126001278X">Data5!$FW$1:$FW$10,Data5!$FW$11:$FW$19</definedName>
    <definedName name="A126001278X_Data">Data5!$FW$11:$FW$19</definedName>
    <definedName name="A126001278X_Latest">Data5!$FW$19</definedName>
    <definedName name="A126001282R">Data5!$IK$1:$IK$10,Data5!$IK$11:$IK$19</definedName>
    <definedName name="A126001282R_Data">Data5!$IK$11:$IK$19</definedName>
    <definedName name="A126001282R_Latest">Data5!$IK$19</definedName>
    <definedName name="A126001286X">Data6!$CM$1:$CM$10,Data6!$CM$11:$CM$19</definedName>
    <definedName name="A126001286X_Data">Data6!$CM$11:$CM$19</definedName>
    <definedName name="A126001286X_Latest">Data6!$CM$19</definedName>
    <definedName name="A126001290R">Data6!$FM$1:$FM$10,Data6!$FM$11:$FM$19</definedName>
    <definedName name="A126001290R_Data">Data6!$FM$11:$FM$19</definedName>
    <definedName name="A126001290R_Latest">Data6!$FM$19</definedName>
    <definedName name="A126001294X">Data6!$BX$1:$BX$10,Data6!$BX$11:$BX$19</definedName>
    <definedName name="A126001294X_Data">Data6!$BX$11:$BX$19</definedName>
    <definedName name="A126001294X_Latest">Data6!$BX$19</definedName>
    <definedName name="A126001298J">Data6!$CY$1:$CY$10,Data6!$CY$11:$CY$19</definedName>
    <definedName name="A126001298J_Data">Data6!$CY$11:$CY$19</definedName>
    <definedName name="A126001298J_Latest">Data6!$CY$19</definedName>
    <definedName name="A126001302L">Data6!$DW$1:$DW$10,Data6!$DW$11:$DW$19</definedName>
    <definedName name="A126001302L_Data">Data6!$DW$11:$DW$19</definedName>
    <definedName name="A126001302L_Latest">Data6!$DW$19</definedName>
    <definedName name="A126001306W">Data6!$GE$1:$GE$10,Data6!$GE$11:$GE$19</definedName>
    <definedName name="A126001306W_Data">Data6!$GE$11:$GE$19</definedName>
    <definedName name="A126001306W_Latest">Data6!$GE$19</definedName>
    <definedName name="A126001310L">Data5!$HS$1:$HS$10,Data5!$HS$11:$HS$19</definedName>
    <definedName name="A126001310L_Data">Data5!$HS$11:$HS$19</definedName>
    <definedName name="A126001310L_Latest">Data5!$HS$19</definedName>
    <definedName name="A126001314W">Data6!$AQ$1:$AQ$10,Data6!$AQ$11:$AQ$19</definedName>
    <definedName name="A126001314W_Data">Data6!$AQ$11:$AQ$19</definedName>
    <definedName name="A126001314W_Latest">Data6!$AQ$19</definedName>
    <definedName name="A126001322W">Data6!$CS$1:$CS$10,Data6!$CS$11:$CS$19</definedName>
    <definedName name="A126001322W_Data">Data6!$CS$11:$CS$19</definedName>
    <definedName name="A126001322W_Latest">Data6!$CS$19</definedName>
    <definedName name="A126001326F">Data6!$DE$1:$DE$10,Data6!$DE$11:$DE$19</definedName>
    <definedName name="A126001326F_Data">Data6!$DE$11:$DE$19</definedName>
    <definedName name="A126001326F_Latest">Data6!$DE$19</definedName>
    <definedName name="A126001330W">Data6!$DQ$1:$DQ$10,Data6!$DQ$11:$DQ$19</definedName>
    <definedName name="A126001330W_Data">Data6!$DQ$11:$DQ$19</definedName>
    <definedName name="A126001330W_Latest">Data6!$DQ$19</definedName>
    <definedName name="A126001334F">Data6!$FG$1:$FG$10,Data6!$FG$11:$FG$19</definedName>
    <definedName name="A126001334F_Data">Data6!$FG$11:$FG$19</definedName>
    <definedName name="A126001334F_Latest">Data6!$FG$19</definedName>
    <definedName name="A126001338R">Data6!$GW$1:$GW$10,Data6!$GW$11:$GW$19</definedName>
    <definedName name="A126001338R_Data">Data6!$GW$11:$GW$19</definedName>
    <definedName name="A126001338R_Latest">Data6!$GW$19</definedName>
    <definedName name="A126001342F">Data5!$GI$1:$GI$10,Data5!$GI$11:$GI$19</definedName>
    <definedName name="A126001342F_Data">Data5!$GI$11:$GI$19</definedName>
    <definedName name="A126001342F_Latest">Data5!$GI$19</definedName>
    <definedName name="A126001346R">Data5!$HA$1:$HA$10,Data5!$HA$11:$HA$19</definedName>
    <definedName name="A126001346R_Data">Data5!$HA$11:$HA$19</definedName>
    <definedName name="A126001346R_Latest">Data5!$HA$19</definedName>
    <definedName name="A126001350F">Data5!$HG$1:$HG$10,Data5!$HG$11:$HG$19</definedName>
    <definedName name="A126001350F_Data">Data5!$HG$11:$HG$19</definedName>
    <definedName name="A126001350F_Latest">Data5!$HG$19</definedName>
    <definedName name="A126001354R">Data5!$IE$1:$IE$10,Data5!$IE$11:$IE$19</definedName>
    <definedName name="A126001354R_Data">Data5!$IE$11:$IE$19</definedName>
    <definedName name="A126001354R_Latest">Data5!$IE$19</definedName>
    <definedName name="A126001358X">Data5!$IQ$1:$IQ$10,Data5!$IQ$11:$IQ$19</definedName>
    <definedName name="A126001358X_Data">Data5!$IQ$11:$IQ$19</definedName>
    <definedName name="A126001358X_Latest">Data5!$IQ$19</definedName>
    <definedName name="A126001362R">Data6!$G$1:$G$10,Data6!$G$11:$G$19</definedName>
    <definedName name="A126001362R_Data">Data6!$G$11:$G$19</definedName>
    <definedName name="A126001362R_Latest">Data6!$G$19</definedName>
    <definedName name="A126001366X">Data6!$AW$1:$AW$10,Data6!$AW$11:$AW$19</definedName>
    <definedName name="A126001366X_Data">Data6!$AW$11:$AW$19</definedName>
    <definedName name="A126001366X_Latest">Data6!$AW$19</definedName>
    <definedName name="A126001370R">Data6!$DK$1:$DK$10,Data6!$DK$11:$DK$19</definedName>
    <definedName name="A126001370R_Data">Data6!$DK$11:$DK$19</definedName>
    <definedName name="A126001370R_Latest">Data6!$DK$19</definedName>
    <definedName name="A126001374X">Data6!$EI$1:$EI$10,Data6!$EI$11:$EI$19</definedName>
    <definedName name="A126001374X_Data">Data6!$EI$11:$EI$19</definedName>
    <definedName name="A126001374X_Latest">Data6!$EI$19</definedName>
    <definedName name="A126001378J">Data6!$EO$1:$EO$10,Data6!$EO$11:$EO$19</definedName>
    <definedName name="A126001378J_Data">Data6!$EO$11:$EO$19</definedName>
    <definedName name="A126001378J_Latest">Data6!$EO$19</definedName>
    <definedName name="A126001382X">Data6!$FS$1:$FS$10,Data6!$FS$11:$FS$19</definedName>
    <definedName name="A126001382X_Data">Data6!$FS$11:$FS$19</definedName>
    <definedName name="A126001382X_Latest">Data6!$FS$19</definedName>
    <definedName name="A126001386J">Data6!$FY$1:$FY$10,Data6!$FY$11:$FY$19</definedName>
    <definedName name="A126001386J_Data">Data6!$FY$11:$FY$19</definedName>
    <definedName name="A126001386J_Latest">Data6!$FY$19</definedName>
    <definedName name="A126001390X">Data5!$HM$1:$HM$10,Data5!$HM$11:$HM$19</definedName>
    <definedName name="A126001390X_Data">Data5!$HM$11:$HM$19</definedName>
    <definedName name="A126001390X_Latest">Data5!$HM$19</definedName>
    <definedName name="A126001394J">Data6!$BL$1:$BL$10,Data6!$BL$11:$BL$19</definedName>
    <definedName name="A126001394J_Data">Data6!$BL$11:$BL$19</definedName>
    <definedName name="A126001394J_Latest">Data6!$BL$19</definedName>
    <definedName name="A126001398T">Data6!$BR$1:$BR$10,Data6!$BR$11:$BR$19</definedName>
    <definedName name="A126001398T_Data">Data6!$BR$11:$BR$19</definedName>
    <definedName name="A126001398T_Latest">Data6!$BR$19</definedName>
    <definedName name="A126001402W">Data6!$EC$1:$EC$10,Data6!$EC$11:$EC$19</definedName>
    <definedName name="A126001402W_Data">Data6!$EC$11:$EC$19</definedName>
    <definedName name="A126001402W_Latest">Data6!$EC$19</definedName>
    <definedName name="A126001406F">Data6!$HC$1:$HC$10,Data6!$HC$11:$HC$19</definedName>
    <definedName name="A126001406F_Data">Data6!$HC$11:$HC$19</definedName>
    <definedName name="A126001406F_Latest">Data6!$HC$19</definedName>
    <definedName name="A126001410W">Data5!$GC$1:$GC$10,Data5!$GC$11:$GC$19</definedName>
    <definedName name="A126001410W_Data">Data5!$GC$11:$GC$19</definedName>
    <definedName name="A126001410W_Latest">Data5!$GC$19</definedName>
    <definedName name="A126001414F">Data5!$GO$1:$GO$10,Data5!$GO$11:$GO$19</definedName>
    <definedName name="A126001414F_Data">Data5!$GO$11:$GO$19</definedName>
    <definedName name="A126001414F_Latest">Data5!$GO$19</definedName>
    <definedName name="A126001418R">Data5!$GU$1:$GU$10,Data5!$GU$11:$GU$19</definedName>
    <definedName name="A126001418R_Data">Data5!$GU$11:$GU$19</definedName>
    <definedName name="A126001418R_Latest">Data5!$GU$19</definedName>
    <definedName name="A126001422F">Data5!$HY$1:$HY$10,Data5!$HY$11:$HY$19</definedName>
    <definedName name="A126001422F_Data">Data5!$HY$11:$HY$19</definedName>
    <definedName name="A126001422F_Latest">Data5!$HY$19</definedName>
    <definedName name="A126001426R">Data6!$Y$1:$Y$10,Data6!$Y$11:$Y$19</definedName>
    <definedName name="A126001426R_Data">Data6!$Y$11:$Y$19</definedName>
    <definedName name="A126001426R_Latest">Data6!$Y$19</definedName>
    <definedName name="A126001430F">Data6!$AE$1:$AE$10,Data6!$AE$11:$AE$19</definedName>
    <definedName name="A126001430F_Data">Data6!$AE$11:$AE$19</definedName>
    <definedName name="A126001430F_Latest">Data6!$AE$19</definedName>
    <definedName name="A126001434R">Data6!$M$1:$M$10,Data6!$M$11:$M$19</definedName>
    <definedName name="A126001434R_Data">Data6!$M$11:$M$19</definedName>
    <definedName name="A126001434R_Latest">Data6!$M$19</definedName>
    <definedName name="A126001438X">Data6!$BC$1:$BC$10,Data6!$BC$11:$BC$19</definedName>
    <definedName name="A126001438X_Data">Data6!$BC$11:$BC$19</definedName>
    <definedName name="A126001438X_Latest">Data6!$BC$19</definedName>
    <definedName name="A126001442R">Data6!$EU$1:$EU$10,Data6!$EU$11:$EU$19</definedName>
    <definedName name="A126001442R_Data">Data6!$EU$11:$EU$19</definedName>
    <definedName name="A126001442R_Latest">Data6!$EU$19</definedName>
    <definedName name="A126001446X">Data6!$GQ$1:$GQ$10,Data6!$GQ$11:$GQ$19</definedName>
    <definedName name="A126001446X_Data">Data6!$GQ$11:$GQ$19</definedName>
    <definedName name="A126001446X_Latest">Data6!$GQ$19</definedName>
    <definedName name="A126001450R">Data6!$HI$1:$HI$10,Data6!$HI$11:$HI$19</definedName>
    <definedName name="A126001450R_Data">Data6!$HI$11:$HI$19</definedName>
    <definedName name="A126001450R_Latest">Data6!$HI$19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66" i="15" l="1"/>
  <c r="BD166" i="15"/>
  <c r="BC166" i="15"/>
  <c r="BB166" i="15"/>
  <c r="BA166" i="15"/>
  <c r="AZ166" i="15"/>
  <c r="AY166" i="15"/>
  <c r="AX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K166" i="15"/>
  <c r="AJ166" i="15"/>
  <c r="AI166" i="15"/>
  <c r="AH166" i="15"/>
  <c r="AG166" i="15"/>
  <c r="AF166" i="15"/>
  <c r="AE166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BE165" i="15"/>
  <c r="BD165" i="15"/>
  <c r="BC165" i="15"/>
  <c r="BB165" i="15"/>
  <c r="BA165" i="15"/>
  <c r="AZ165" i="15"/>
  <c r="AY165" i="15"/>
  <c r="AX165" i="15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K165" i="15"/>
  <c r="AJ165" i="15"/>
  <c r="AI165" i="15"/>
  <c r="AH165" i="15"/>
  <c r="AG165" i="15"/>
  <c r="AF165" i="15"/>
  <c r="AE165" i="15"/>
  <c r="AD165" i="15"/>
  <c r="AC165" i="15"/>
  <c r="AB165" i="15"/>
  <c r="AA165" i="15"/>
  <c r="Z165" i="15"/>
  <c r="Y165" i="15"/>
  <c r="X165" i="15"/>
  <c r="W165" i="15"/>
  <c r="V165" i="15"/>
  <c r="U165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BE164" i="15"/>
  <c r="BD164" i="15"/>
  <c r="BC164" i="15"/>
  <c r="BB164" i="15"/>
  <c r="BA164" i="15"/>
  <c r="AZ164" i="15"/>
  <c r="AY164" i="15"/>
  <c r="AX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K164" i="15"/>
  <c r="AJ164" i="15"/>
  <c r="AI164" i="15"/>
  <c r="AH164" i="15"/>
  <c r="AG164" i="15"/>
  <c r="AF164" i="15"/>
  <c r="AE164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BE163" i="15"/>
  <c r="BD163" i="15"/>
  <c r="BC163" i="15"/>
  <c r="BB163" i="15"/>
  <c r="BA163" i="15"/>
  <c r="AZ163" i="15"/>
  <c r="AY163" i="15"/>
  <c r="AX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BE162" i="15"/>
  <c r="BD162" i="15"/>
  <c r="BC162" i="15"/>
  <c r="BB162" i="15"/>
  <c r="BA162" i="15"/>
  <c r="AZ162" i="15"/>
  <c r="AY162" i="15"/>
  <c r="AX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BE160" i="15"/>
  <c r="BD160" i="15"/>
  <c r="BC160" i="15"/>
  <c r="BB160" i="15"/>
  <c r="BA160" i="15"/>
  <c r="AZ160" i="15"/>
  <c r="AY160" i="15"/>
  <c r="AX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BE159" i="15"/>
  <c r="BD159" i="15"/>
  <c r="BC159" i="15"/>
  <c r="BB159" i="15"/>
  <c r="BA159" i="15"/>
  <c r="AZ159" i="15"/>
  <c r="AY159" i="15"/>
  <c r="AX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BE158" i="15"/>
  <c r="BD158" i="15"/>
  <c r="BC158" i="15"/>
  <c r="BB158" i="15"/>
  <c r="BA158" i="15"/>
  <c r="AZ158" i="15"/>
  <c r="AY158" i="15"/>
  <c r="AX158" i="15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K158" i="15"/>
  <c r="AJ158" i="15"/>
  <c r="AI158" i="15"/>
  <c r="AH158" i="15"/>
  <c r="AG158" i="15"/>
  <c r="AF158" i="15"/>
  <c r="AE158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BE157" i="15"/>
  <c r="BD157" i="15"/>
  <c r="BC157" i="15"/>
  <c r="BB157" i="15"/>
  <c r="BA157" i="15"/>
  <c r="AZ157" i="15"/>
  <c r="AY157" i="15"/>
  <c r="AX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BE156" i="15"/>
  <c r="BD156" i="15"/>
  <c r="BC156" i="15"/>
  <c r="BB156" i="15"/>
  <c r="BA156" i="15"/>
  <c r="AZ156" i="15"/>
  <c r="AY156" i="15"/>
  <c r="AX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BE154" i="15"/>
  <c r="BD154" i="15"/>
  <c r="BC154" i="15"/>
  <c r="BB154" i="15"/>
  <c r="BA154" i="15"/>
  <c r="AZ154" i="15"/>
  <c r="AY154" i="15"/>
  <c r="AX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BE153" i="15"/>
  <c r="BD153" i="15"/>
  <c r="BC153" i="15"/>
  <c r="BB153" i="15"/>
  <c r="BA153" i="15"/>
  <c r="AZ153" i="15"/>
  <c r="AY153" i="15"/>
  <c r="AX153" i="15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K153" i="15"/>
  <c r="AJ153" i="15"/>
  <c r="AI153" i="15"/>
  <c r="AH153" i="15"/>
  <c r="AG153" i="15"/>
  <c r="AF153" i="15"/>
  <c r="AE153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BE152" i="15"/>
  <c r="BD152" i="15"/>
  <c r="BC152" i="15"/>
  <c r="BB152" i="15"/>
  <c r="BA152" i="15"/>
  <c r="AZ152" i="15"/>
  <c r="AY152" i="15"/>
  <c r="AX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BE150" i="15"/>
  <c r="BD150" i="15"/>
  <c r="BC150" i="15"/>
  <c r="BB150" i="15"/>
  <c r="BA150" i="15"/>
  <c r="AZ150" i="15"/>
  <c r="AY150" i="15"/>
  <c r="AX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K150" i="15"/>
  <c r="AJ150" i="15"/>
  <c r="AI150" i="15"/>
  <c r="AH150" i="15"/>
  <c r="AG150" i="15"/>
  <c r="AF150" i="15"/>
  <c r="AE150" i="15"/>
  <c r="AD150" i="15"/>
  <c r="AC150" i="15"/>
  <c r="AB150" i="15"/>
  <c r="AA150" i="15"/>
  <c r="Z150" i="15"/>
  <c r="Y150" i="15"/>
  <c r="X150" i="15"/>
  <c r="W150" i="15"/>
  <c r="V150" i="15"/>
  <c r="U150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BE149" i="15"/>
  <c r="BD149" i="15"/>
  <c r="BC149" i="15"/>
  <c r="BB149" i="15"/>
  <c r="BA149" i="15"/>
  <c r="AZ149" i="15"/>
  <c r="AY149" i="15"/>
  <c r="AX149" i="15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K149" i="15"/>
  <c r="AJ149" i="15"/>
  <c r="AI149" i="15"/>
  <c r="AH149" i="15"/>
  <c r="AG149" i="15"/>
  <c r="AF149" i="15"/>
  <c r="AE149" i="15"/>
  <c r="AD149" i="15"/>
  <c r="AC149" i="15"/>
  <c r="AB149" i="15"/>
  <c r="AA149" i="15"/>
  <c r="Z149" i="15"/>
  <c r="Y149" i="15"/>
  <c r="X149" i="15"/>
  <c r="W149" i="15"/>
  <c r="V149" i="15"/>
  <c r="U149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BE148" i="15"/>
  <c r="BD148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BE147" i="15"/>
  <c r="BD147" i="15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BE145" i="15"/>
  <c r="BD145" i="15"/>
  <c r="BC145" i="15"/>
  <c r="BB145" i="15"/>
  <c r="BA145" i="15"/>
  <c r="AZ145" i="15"/>
  <c r="AY145" i="15"/>
  <c r="AX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AK145" i="15"/>
  <c r="AJ145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BE144" i="15"/>
  <c r="BD144" i="15"/>
  <c r="BC144" i="15"/>
  <c r="BB144" i="15"/>
  <c r="BA144" i="15"/>
  <c r="AZ144" i="15"/>
  <c r="AY144" i="15"/>
  <c r="AX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K144" i="15"/>
  <c r="AJ144" i="15"/>
  <c r="AI144" i="15"/>
  <c r="AH144" i="15"/>
  <c r="AG144" i="15"/>
  <c r="AF144" i="15"/>
  <c r="AE144" i="15"/>
  <c r="AD144" i="15"/>
  <c r="AC144" i="15"/>
  <c r="AB144" i="15"/>
  <c r="AA144" i="15"/>
  <c r="Z144" i="15"/>
  <c r="Y144" i="15"/>
  <c r="X144" i="15"/>
  <c r="W144" i="15"/>
  <c r="V144" i="15"/>
  <c r="U144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BE143" i="15"/>
  <c r="BD143" i="15"/>
  <c r="BC143" i="15"/>
  <c r="BB143" i="15"/>
  <c r="BA143" i="15"/>
  <c r="AZ143" i="15"/>
  <c r="AY143" i="15"/>
  <c r="AX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AK143" i="15"/>
  <c r="AJ143" i="15"/>
  <c r="AI143" i="15"/>
  <c r="AH143" i="15"/>
  <c r="AG143" i="15"/>
  <c r="AF143" i="15"/>
  <c r="AE143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BE142" i="15"/>
  <c r="BD142" i="15"/>
  <c r="BC142" i="15"/>
  <c r="AY142" i="15"/>
  <c r="AX142" i="15"/>
  <c r="AW142" i="15"/>
  <c r="AS142" i="15"/>
  <c r="AR142" i="15"/>
  <c r="AQ142" i="15"/>
  <c r="AM142" i="15"/>
  <c r="AL142" i="15"/>
  <c r="AK142" i="15"/>
  <c r="AG142" i="15"/>
  <c r="AF142" i="15"/>
  <c r="AE142" i="15"/>
  <c r="AA142" i="15"/>
  <c r="Z142" i="15"/>
  <c r="Y142" i="15"/>
  <c r="U142" i="15"/>
  <c r="T142" i="15"/>
  <c r="S142" i="15"/>
  <c r="O142" i="15"/>
  <c r="N142" i="15"/>
  <c r="M142" i="15"/>
  <c r="I142" i="15"/>
  <c r="H142" i="15"/>
  <c r="G142" i="15"/>
  <c r="BE140" i="15"/>
  <c r="BD140" i="15"/>
  <c r="BC140" i="15"/>
  <c r="BB140" i="15"/>
  <c r="BA140" i="15"/>
  <c r="AZ140" i="15"/>
  <c r="AY140" i="15"/>
  <c r="AX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Z140" i="15"/>
  <c r="Y140" i="15"/>
  <c r="X140" i="15"/>
  <c r="W140" i="15"/>
  <c r="V140" i="15"/>
  <c r="U140" i="15"/>
  <c r="T140" i="15"/>
  <c r="S140" i="15"/>
  <c r="R140" i="15"/>
  <c r="Q140" i="15"/>
  <c r="P140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BE139" i="15"/>
  <c r="BD139" i="15"/>
  <c r="BC139" i="15"/>
  <c r="BB139" i="15"/>
  <c r="BA139" i="15"/>
  <c r="AZ139" i="15"/>
  <c r="AY139" i="15"/>
  <c r="AX139" i="15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BE138" i="15"/>
  <c r="BD138" i="15"/>
  <c r="BC138" i="15"/>
  <c r="BB138" i="15"/>
  <c r="BA138" i="15"/>
  <c r="AZ138" i="15"/>
  <c r="AY138" i="15"/>
  <c r="AX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AK138" i="15"/>
  <c r="AJ138" i="15"/>
  <c r="AI138" i="15"/>
  <c r="AH138" i="15"/>
  <c r="AG138" i="15"/>
  <c r="AF138" i="15"/>
  <c r="AE138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BE137" i="15"/>
  <c r="BD137" i="15"/>
  <c r="BC137" i="15"/>
  <c r="BB137" i="15"/>
  <c r="BA137" i="15"/>
  <c r="AZ137" i="15"/>
  <c r="AY137" i="15"/>
  <c r="AX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BB136" i="15"/>
  <c r="BA136" i="15"/>
  <c r="AZ136" i="15"/>
  <c r="AV136" i="15"/>
  <c r="AU136" i="15"/>
  <c r="AT136" i="15"/>
  <c r="AP136" i="15"/>
  <c r="AO136" i="15"/>
  <c r="AN136" i="15"/>
  <c r="AJ136" i="15"/>
  <c r="AI136" i="15"/>
  <c r="AH136" i="15"/>
  <c r="AD136" i="15"/>
  <c r="AC136" i="15"/>
  <c r="AB136" i="15"/>
  <c r="X136" i="15"/>
  <c r="W136" i="15"/>
  <c r="V136" i="15"/>
  <c r="R136" i="15"/>
  <c r="Q136" i="15"/>
  <c r="P136" i="15"/>
  <c r="L136" i="15"/>
  <c r="K136" i="15"/>
  <c r="J136" i="15"/>
  <c r="F136" i="15"/>
  <c r="E136" i="15"/>
  <c r="D136" i="15"/>
  <c r="BE134" i="15"/>
  <c r="BD134" i="15"/>
  <c r="BC134" i="15"/>
  <c r="BB134" i="15"/>
  <c r="BA134" i="15"/>
  <c r="AZ134" i="15"/>
  <c r="AY134" i="15"/>
  <c r="AX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BE133" i="15"/>
  <c r="BD133" i="15"/>
  <c r="BC133" i="15"/>
  <c r="BB133" i="15"/>
  <c r="BA133" i="15"/>
  <c r="AZ133" i="15"/>
  <c r="AY133" i="15"/>
  <c r="AX133" i="15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BE132" i="15"/>
  <c r="BD132" i="15"/>
  <c r="BC132" i="15"/>
  <c r="BB132" i="15"/>
  <c r="BA132" i="15"/>
  <c r="AZ132" i="15"/>
  <c r="AY132" i="15"/>
  <c r="AX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BE131" i="15"/>
  <c r="BD131" i="15"/>
  <c r="BC131" i="15"/>
  <c r="BB131" i="15"/>
  <c r="BA131" i="15"/>
  <c r="AZ131" i="15"/>
  <c r="AY131" i="15"/>
  <c r="AX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BE130" i="15"/>
  <c r="BD130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BE128" i="15"/>
  <c r="BD128" i="15"/>
  <c r="BC128" i="15"/>
  <c r="BB128" i="15"/>
  <c r="BA128" i="15"/>
  <c r="AZ128" i="15"/>
  <c r="AY128" i="15"/>
  <c r="AX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K128" i="15"/>
  <c r="AJ128" i="15"/>
  <c r="AI128" i="15"/>
  <c r="AH128" i="15"/>
  <c r="AG128" i="15"/>
  <c r="AF128" i="15"/>
  <c r="AE128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BE127" i="15"/>
  <c r="BD127" i="15"/>
  <c r="BC127" i="15"/>
  <c r="BB127" i="15"/>
  <c r="BA127" i="15"/>
  <c r="AZ127" i="15"/>
  <c r="AY127" i="15"/>
  <c r="AX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AK127" i="15"/>
  <c r="AJ127" i="15"/>
  <c r="AI127" i="15"/>
  <c r="AH127" i="15"/>
  <c r="AG127" i="15"/>
  <c r="AF127" i="15"/>
  <c r="AE127" i="15"/>
  <c r="AD127" i="15"/>
  <c r="AC127" i="15"/>
  <c r="AB127" i="15"/>
  <c r="AA127" i="15"/>
  <c r="Z127" i="15"/>
  <c r="Y127" i="15"/>
  <c r="X127" i="15"/>
  <c r="W127" i="15"/>
  <c r="V127" i="15"/>
  <c r="U127" i="15"/>
  <c r="T127" i="15"/>
  <c r="S127" i="15"/>
  <c r="R127" i="15"/>
  <c r="Q127" i="15"/>
  <c r="P127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BE111" i="15"/>
  <c r="BD111" i="15"/>
  <c r="BC111" i="15"/>
  <c r="BB111" i="15"/>
  <c r="BA111" i="15"/>
  <c r="AZ111" i="15"/>
  <c r="I111" i="15"/>
  <c r="H111" i="15"/>
  <c r="G111" i="15"/>
  <c r="F111" i="15"/>
  <c r="E111" i="15"/>
  <c r="D111" i="15"/>
  <c r="AY110" i="15"/>
  <c r="AX110" i="15"/>
  <c r="AW110" i="15"/>
  <c r="AV110" i="15"/>
  <c r="AU110" i="15"/>
  <c r="AT110" i="15"/>
  <c r="I110" i="15"/>
  <c r="H110" i="15"/>
  <c r="G110" i="15"/>
  <c r="F110" i="15"/>
  <c r="E110" i="15"/>
  <c r="D110" i="15"/>
  <c r="AS109" i="15"/>
  <c r="AR109" i="15"/>
  <c r="AQ109" i="15"/>
  <c r="AP109" i="15"/>
  <c r="AO109" i="15"/>
  <c r="AN109" i="15"/>
  <c r="I109" i="15"/>
  <c r="H109" i="15"/>
  <c r="G109" i="15"/>
  <c r="F109" i="15"/>
  <c r="E109" i="15"/>
  <c r="D109" i="15"/>
  <c r="AM108" i="15"/>
  <c r="AL108" i="15"/>
  <c r="AK108" i="15"/>
  <c r="AJ108" i="15"/>
  <c r="AI108" i="15"/>
  <c r="AH108" i="15"/>
  <c r="I108" i="15"/>
  <c r="H108" i="15"/>
  <c r="G108" i="15"/>
  <c r="F108" i="15"/>
  <c r="E108" i="15"/>
  <c r="D108" i="15"/>
  <c r="AG107" i="15"/>
  <c r="AF107" i="15"/>
  <c r="AE107" i="15"/>
  <c r="AD107" i="15"/>
  <c r="AC107" i="15"/>
  <c r="AB107" i="15"/>
  <c r="I107" i="15"/>
  <c r="H107" i="15"/>
  <c r="G107" i="15"/>
  <c r="F107" i="15"/>
  <c r="E107" i="15"/>
  <c r="D107" i="15"/>
  <c r="AA106" i="15"/>
  <c r="Z106" i="15"/>
  <c r="Y106" i="15"/>
  <c r="X106" i="15"/>
  <c r="W106" i="15"/>
  <c r="V106" i="15"/>
  <c r="I106" i="15"/>
  <c r="H106" i="15"/>
  <c r="G106" i="15"/>
  <c r="F106" i="15"/>
  <c r="E106" i="15"/>
  <c r="D106" i="15"/>
  <c r="U105" i="15"/>
  <c r="T105" i="15"/>
  <c r="S105" i="15"/>
  <c r="R105" i="15"/>
  <c r="Q105" i="15"/>
  <c r="P105" i="15"/>
  <c r="I105" i="15"/>
  <c r="H105" i="15"/>
  <c r="G105" i="15"/>
  <c r="F105" i="15"/>
  <c r="E105" i="15"/>
  <c r="D105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C92" i="15"/>
  <c r="D92" i="15" s="1"/>
  <c r="C83" i="15"/>
  <c r="C84" i="15" s="1"/>
  <c r="C85" i="15" s="1"/>
  <c r="C86" i="15" s="1"/>
  <c r="C87" i="15" s="1"/>
  <c r="C88" i="15" s="1"/>
  <c r="C89" i="15" s="1"/>
  <c r="C90" i="15" s="1"/>
  <c r="C77" i="15" a="1"/>
  <c r="C77" i="15" s="1"/>
  <c r="J76" i="15" a="1"/>
  <c r="J76" i="15" s="1"/>
  <c r="C76" i="15"/>
  <c r="C76" i="15" a="1"/>
  <c r="J75" i="15" a="1"/>
  <c r="J75" i="15" s="1"/>
  <c r="C75" i="15"/>
  <c r="C75" i="15" a="1"/>
  <c r="J74" i="15" a="1"/>
  <c r="J74" i="15" s="1"/>
  <c r="C74" i="15"/>
  <c r="C74" i="15" a="1"/>
  <c r="J73" i="15" a="1"/>
  <c r="J73" i="15" s="1"/>
  <c r="C73" i="15" a="1"/>
  <c r="C73" i="15" s="1"/>
  <c r="J72" i="15" a="1"/>
  <c r="J72" i="15" s="1"/>
  <c r="C72" i="15"/>
  <c r="C72" i="15" a="1"/>
  <c r="J71" i="15" a="1"/>
  <c r="J71" i="15" s="1"/>
  <c r="D71" i="15" a="1"/>
  <c r="D71" i="15" s="1"/>
  <c r="C71" i="15" a="1"/>
  <c r="C71" i="15" s="1"/>
  <c r="J70" i="15"/>
  <c r="J70" i="15" a="1"/>
  <c r="D70" i="15" a="1"/>
  <c r="D70" i="15" s="1"/>
  <c r="C70" i="15"/>
  <c r="C70" i="15" a="1"/>
  <c r="K69" i="15" a="1"/>
  <c r="K69" i="15" s="1"/>
  <c r="D69" i="15" a="1"/>
  <c r="D69" i="15" s="1"/>
  <c r="C69" i="15" a="1"/>
  <c r="C69" i="15" s="1"/>
  <c r="J68" i="15" a="1"/>
  <c r="J68" i="15" s="1"/>
  <c r="D68" i="15" a="1"/>
  <c r="D68" i="15" s="1"/>
  <c r="C68" i="15" a="1"/>
  <c r="C68" i="15" s="1"/>
  <c r="K67" i="15" a="1"/>
  <c r="K67" i="15" s="1"/>
  <c r="D67" i="15" a="1"/>
  <c r="D67" i="15" s="1"/>
  <c r="C67" i="15" a="1"/>
  <c r="C67" i="15" s="1"/>
  <c r="J66" i="15" a="1"/>
  <c r="J66" i="15" s="1"/>
  <c r="K65" i="15" a="1"/>
  <c r="K65" i="15" s="1"/>
  <c r="J65" i="15"/>
  <c r="J65" i="15" a="1"/>
  <c r="D65" i="15" a="1"/>
  <c r="D65" i="15" s="1"/>
  <c r="K64" i="15" a="1"/>
  <c r="K64" i="15" s="1"/>
  <c r="J64" i="15" a="1"/>
  <c r="J64" i="15" s="1"/>
  <c r="C64" i="15"/>
  <c r="C64" i="15" a="1"/>
  <c r="K63" i="15"/>
  <c r="K63" i="15" a="1"/>
  <c r="J63" i="15" a="1"/>
  <c r="J63" i="15" s="1"/>
  <c r="D63" i="15" a="1"/>
  <c r="D63" i="15" s="1"/>
  <c r="C63" i="15" a="1"/>
  <c r="C63" i="15" s="1"/>
  <c r="K62" i="15" a="1"/>
  <c r="K62" i="15" s="1"/>
  <c r="J62" i="15" a="1"/>
  <c r="J62" i="15" s="1"/>
  <c r="D62" i="15" a="1"/>
  <c r="D62" i="15" s="1"/>
  <c r="C62" i="15" a="1"/>
  <c r="C62" i="15" s="1"/>
  <c r="K61" i="15"/>
  <c r="K61" i="15" a="1"/>
  <c r="J61" i="15" a="1"/>
  <c r="J61" i="15" s="1"/>
  <c r="D61" i="15" a="1"/>
  <c r="D61" i="15" s="1"/>
  <c r="C61" i="15" a="1"/>
  <c r="C61" i="15" s="1"/>
  <c r="K60" i="15" a="1"/>
  <c r="K60" i="15" s="1"/>
  <c r="J60" i="15" a="1"/>
  <c r="J60" i="15" s="1"/>
  <c r="D60" i="15" a="1"/>
  <c r="D60" i="15" s="1"/>
  <c r="C60" i="15" a="1"/>
  <c r="C60" i="15" s="1"/>
  <c r="K59" i="15"/>
  <c r="K59" i="15" a="1"/>
  <c r="J59" i="15" a="1"/>
  <c r="J59" i="15" s="1"/>
  <c r="D59" i="15" a="1"/>
  <c r="D59" i="15" s="1"/>
  <c r="C59" i="15" a="1"/>
  <c r="C59" i="15" s="1"/>
  <c r="K58" i="15" a="1"/>
  <c r="K58" i="15" s="1"/>
  <c r="J58" i="15"/>
  <c r="J58" i="15" a="1"/>
  <c r="D58" i="15" a="1"/>
  <c r="D58" i="15" s="1"/>
  <c r="C58" i="15"/>
  <c r="C58" i="15" a="1"/>
  <c r="K57" i="15" a="1"/>
  <c r="K57" i="15" s="1"/>
  <c r="J57" i="15" a="1"/>
  <c r="J57" i="15" s="1"/>
  <c r="D57" i="15" a="1"/>
  <c r="D57" i="15" s="1"/>
  <c r="C57" i="15" a="1"/>
  <c r="C57" i="15" s="1"/>
  <c r="K56" i="15" a="1"/>
  <c r="K56" i="15" s="1"/>
  <c r="J56" i="15"/>
  <c r="J56" i="15" a="1"/>
  <c r="D56" i="15" a="1"/>
  <c r="D56" i="15" s="1"/>
  <c r="C56" i="15"/>
  <c r="C56" i="15" a="1"/>
  <c r="K55" i="15" a="1"/>
  <c r="K55" i="15" s="1"/>
  <c r="J55" i="15" a="1"/>
  <c r="J55" i="15" s="1"/>
  <c r="D55" i="15" a="1"/>
  <c r="D55" i="15" s="1"/>
  <c r="C55" i="15"/>
  <c r="C55" i="15" a="1"/>
  <c r="K54" i="15" a="1"/>
  <c r="K54" i="15" s="1"/>
  <c r="J54" i="15"/>
  <c r="J54" i="15" a="1"/>
  <c r="D54" i="15" a="1"/>
  <c r="D54" i="15" s="1"/>
  <c r="C54" i="15"/>
  <c r="C54" i="15" a="1"/>
  <c r="K52" i="15" a="1"/>
  <c r="K52" i="15" s="1"/>
  <c r="J52" i="15" a="1"/>
  <c r="J52" i="15" s="1"/>
  <c r="K51" i="15" a="1"/>
  <c r="K51" i="15" s="1"/>
  <c r="J51" i="15"/>
  <c r="J51" i="15" a="1"/>
  <c r="D51" i="15" a="1"/>
  <c r="D51" i="15" s="1"/>
  <c r="C51" i="15"/>
  <c r="C51" i="15" a="1"/>
  <c r="K50" i="15" a="1"/>
  <c r="K50" i="15" s="1"/>
  <c r="J50" i="15" a="1"/>
  <c r="J50" i="15" s="1"/>
  <c r="D50" i="15" a="1"/>
  <c r="D50" i="15" s="1"/>
  <c r="C50" i="15"/>
  <c r="C50" i="15" a="1"/>
  <c r="K49" i="15" a="1"/>
  <c r="K49" i="15" s="1"/>
  <c r="J49" i="15" a="1"/>
  <c r="J49" i="15" s="1"/>
  <c r="D49" i="15" a="1"/>
  <c r="D49" i="15" s="1"/>
  <c r="C49" i="15"/>
  <c r="C49" i="15" a="1"/>
  <c r="K48" i="15" a="1"/>
  <c r="K48" i="15" s="1"/>
  <c r="J48" i="15" a="1"/>
  <c r="J48" i="15" s="1"/>
  <c r="D48" i="15" a="1"/>
  <c r="D48" i="15" s="1"/>
  <c r="C48" i="15"/>
  <c r="C48" i="15" a="1"/>
  <c r="K47" i="15" a="1"/>
  <c r="K47" i="15" s="1"/>
  <c r="J47" i="15" a="1"/>
  <c r="J47" i="15" s="1"/>
  <c r="D47" i="15" a="1"/>
  <c r="D47" i="15" s="1"/>
  <c r="C47" i="15" a="1"/>
  <c r="C47" i="15" s="1"/>
  <c r="K46" i="15" a="1"/>
  <c r="K46" i="15" s="1"/>
  <c r="J46" i="15"/>
  <c r="J46" i="15" a="1"/>
  <c r="K45" i="15" a="1"/>
  <c r="K45" i="15" s="1"/>
  <c r="J45" i="15" a="1"/>
  <c r="J45" i="15" s="1"/>
  <c r="D45" i="15" a="1"/>
  <c r="D45" i="15" s="1"/>
  <c r="C45" i="15"/>
  <c r="C45" i="15" a="1"/>
  <c r="K44" i="15" a="1"/>
  <c r="K44" i="15" s="1"/>
  <c r="J44" i="15" a="1"/>
  <c r="J44" i="15" s="1"/>
  <c r="D44" i="15" a="1"/>
  <c r="D44" i="15" s="1"/>
  <c r="C44" i="15"/>
  <c r="C44" i="15" a="1"/>
  <c r="K43" i="15" a="1"/>
  <c r="K43" i="15" s="1"/>
  <c r="J43" i="15" a="1"/>
  <c r="J43" i="15" s="1"/>
  <c r="D43" i="15" a="1"/>
  <c r="D43" i="15" s="1"/>
  <c r="C43" i="15"/>
  <c r="C43" i="15" a="1"/>
  <c r="K42" i="15" a="1"/>
  <c r="K42" i="15" s="1"/>
  <c r="J42" i="15" a="1"/>
  <c r="J42" i="15" s="1"/>
  <c r="D42" i="15" a="1"/>
  <c r="D42" i="15" s="1"/>
  <c r="C42" i="15"/>
  <c r="C42" i="15" a="1"/>
  <c r="K41" i="15" a="1"/>
  <c r="K41" i="15" s="1"/>
  <c r="J41" i="15" a="1"/>
  <c r="J41" i="15" s="1"/>
  <c r="D41" i="15" a="1"/>
  <c r="D41" i="15" s="1"/>
  <c r="C41" i="15"/>
  <c r="C41" i="15" a="1"/>
  <c r="K40" i="15" a="1"/>
  <c r="K40" i="15" s="1"/>
  <c r="J40" i="15" a="1"/>
  <c r="J40" i="15" s="1"/>
  <c r="D40" i="15" a="1"/>
  <c r="D40" i="15" s="1"/>
  <c r="C40" i="15"/>
  <c r="C40" i="15" a="1"/>
  <c r="K39" i="15" a="1"/>
  <c r="K39" i="15" s="1"/>
  <c r="J39" i="15" a="1"/>
  <c r="J39" i="15" s="1"/>
  <c r="D39" i="15" a="1"/>
  <c r="D39" i="15" s="1"/>
  <c r="C39" i="15"/>
  <c r="C39" i="15" a="1"/>
  <c r="K38" i="15" a="1"/>
  <c r="K38" i="15" s="1"/>
  <c r="J38" i="15" a="1"/>
  <c r="J38" i="15" s="1"/>
  <c r="D38" i="15" a="1"/>
  <c r="D38" i="15" s="1"/>
  <c r="C38" i="15"/>
  <c r="C38" i="15" a="1"/>
  <c r="K37" i="15" a="1"/>
  <c r="K37" i="15" s="1"/>
  <c r="J37" i="15" a="1"/>
  <c r="J37" i="15" s="1"/>
  <c r="D37" i="15" a="1"/>
  <c r="D37" i="15" s="1"/>
  <c r="C37" i="15"/>
  <c r="C37" i="15" a="1"/>
  <c r="K36" i="15" a="1"/>
  <c r="K36" i="15" s="1"/>
  <c r="J36" i="15" a="1"/>
  <c r="J36" i="15" s="1"/>
  <c r="D36" i="15" a="1"/>
  <c r="D36" i="15" s="1"/>
  <c r="C36" i="15"/>
  <c r="C36" i="15" a="1"/>
  <c r="K35" i="15" a="1"/>
  <c r="K35" i="15" s="1"/>
  <c r="J35" i="15" a="1"/>
  <c r="J35" i="15" s="1"/>
  <c r="D35" i="15" a="1"/>
  <c r="D35" i="15" s="1"/>
  <c r="C35" i="15"/>
  <c r="C35" i="15" a="1"/>
  <c r="K34" i="15" a="1"/>
  <c r="K34" i="15" s="1"/>
  <c r="J34" i="15" a="1"/>
  <c r="J34" i="15" s="1"/>
  <c r="D34" i="15" a="1"/>
  <c r="D34" i="15" s="1"/>
  <c r="C34" i="15"/>
  <c r="C34" i="15" a="1"/>
  <c r="K33" i="15" a="1"/>
  <c r="K33" i="15" s="1"/>
  <c r="J33" i="15" a="1"/>
  <c r="J33" i="15" s="1"/>
  <c r="K32" i="15" a="1"/>
  <c r="K32" i="15" s="1"/>
  <c r="J32" i="15"/>
  <c r="J32" i="15" a="1"/>
  <c r="D32" i="15" a="1"/>
  <c r="D32" i="15" s="1"/>
  <c r="C32" i="15" a="1"/>
  <c r="C32" i="15" s="1"/>
  <c r="K31" i="15" a="1"/>
  <c r="K31" i="15" s="1"/>
  <c r="J31" i="15"/>
  <c r="J31" i="15" a="1"/>
  <c r="D31" i="15" a="1"/>
  <c r="D31" i="15" s="1"/>
  <c r="C31" i="15" a="1"/>
  <c r="C31" i="15" s="1"/>
  <c r="K30" i="15" a="1"/>
  <c r="K30" i="15" s="1"/>
  <c r="J30" i="15"/>
  <c r="J30" i="15" a="1"/>
  <c r="D30" i="15" a="1"/>
  <c r="D30" i="15" s="1"/>
  <c r="C30" i="15" a="1"/>
  <c r="C30" i="15" s="1"/>
  <c r="K29" i="15" a="1"/>
  <c r="K29" i="15" s="1"/>
  <c r="J29" i="15"/>
  <c r="J29" i="15" a="1"/>
  <c r="D29" i="15" a="1"/>
  <c r="D29" i="15" s="1"/>
  <c r="C29" i="15" a="1"/>
  <c r="C29" i="15" s="1"/>
  <c r="K28" i="15" a="1"/>
  <c r="K28" i="15" s="1"/>
  <c r="J28" i="15"/>
  <c r="J28" i="15" a="1"/>
  <c r="D28" i="15" a="1"/>
  <c r="D28" i="15" s="1"/>
  <c r="C28" i="15" a="1"/>
  <c r="C28" i="15" s="1"/>
  <c r="K27" i="15" a="1"/>
  <c r="K27" i="15" s="1"/>
  <c r="J27" i="15"/>
  <c r="J27" i="15" a="1"/>
  <c r="D27" i="15" a="1"/>
  <c r="D27" i="15" s="1"/>
  <c r="C27" i="15" a="1"/>
  <c r="C27" i="15" s="1"/>
  <c r="K26" i="15" a="1"/>
  <c r="K26" i="15" s="1"/>
  <c r="J26" i="15"/>
  <c r="J26" i="15" a="1"/>
  <c r="D26" i="15" a="1"/>
  <c r="D26" i="15" s="1"/>
  <c r="C26" i="15" a="1"/>
  <c r="C26" i="15" s="1"/>
  <c r="K25" i="15"/>
  <c r="K25" i="15" a="1"/>
  <c r="J25" i="15"/>
  <c r="J25" i="15" a="1"/>
  <c r="D25" i="15"/>
  <c r="D25" i="15" a="1"/>
  <c r="C25" i="15"/>
  <c r="C25" i="15" a="1"/>
  <c r="K24" i="15"/>
  <c r="K24" i="15" a="1"/>
  <c r="J24" i="15"/>
  <c r="J24" i="15" a="1"/>
  <c r="D24" i="15"/>
  <c r="D24" i="15" a="1"/>
  <c r="C24" i="15"/>
  <c r="C24" i="15" a="1"/>
  <c r="K23" i="15"/>
  <c r="K23" i="15" a="1"/>
  <c r="J23" i="15"/>
  <c r="J23" i="15" a="1"/>
  <c r="K22" i="15"/>
  <c r="K22" i="15" a="1"/>
  <c r="J22" i="15"/>
  <c r="J22" i="15" a="1"/>
  <c r="D22" i="15"/>
  <c r="D22" i="15" a="1"/>
  <c r="C22" i="15"/>
  <c r="C22" i="15" a="1"/>
  <c r="K21" i="15"/>
  <c r="K21" i="15" a="1"/>
  <c r="J21" i="15" a="1"/>
  <c r="J21" i="15" s="1"/>
  <c r="D21" i="15"/>
  <c r="D21" i="15" a="1"/>
  <c r="C21" i="15" a="1"/>
  <c r="C21" i="15" s="1"/>
  <c r="K20" i="15"/>
  <c r="K20" i="15" a="1"/>
  <c r="J20" i="15" a="1"/>
  <c r="J20" i="15" s="1"/>
  <c r="D20" i="15"/>
  <c r="D20" i="15" a="1"/>
  <c r="C20" i="15" a="1"/>
  <c r="C20" i="15" s="1"/>
  <c r="K19" i="15"/>
  <c r="K19" i="15" a="1"/>
  <c r="J19" i="15" a="1"/>
  <c r="J19" i="15" s="1"/>
  <c r="D19" i="15" a="1"/>
  <c r="D19" i="15" s="1"/>
  <c r="C19" i="15" a="1"/>
  <c r="C19" i="15" s="1"/>
  <c r="K18" i="15" a="1"/>
  <c r="K18" i="15" s="1"/>
  <c r="J18" i="15" a="1"/>
  <c r="J18" i="15" s="1"/>
  <c r="D18" i="15" a="1"/>
  <c r="D18" i="15" s="1"/>
  <c r="C18" i="15" a="1"/>
  <c r="C18" i="15" s="1"/>
  <c r="K17" i="15" a="1"/>
  <c r="K17" i="15" s="1"/>
  <c r="J17" i="15" a="1"/>
  <c r="J17" i="15" s="1"/>
  <c r="D17" i="15" a="1"/>
  <c r="D17" i="15" s="1"/>
  <c r="C17" i="15" a="1"/>
  <c r="C17" i="15" s="1"/>
  <c r="K16" i="15" a="1"/>
  <c r="K16" i="15" s="1"/>
  <c r="J16" i="15" a="1"/>
  <c r="J16" i="15" s="1"/>
  <c r="D16" i="15" a="1"/>
  <c r="D16" i="15" s="1"/>
  <c r="C16" i="15" a="1"/>
  <c r="C16" i="15" s="1"/>
  <c r="K15" i="15" a="1"/>
  <c r="K15" i="15" s="1"/>
  <c r="J15" i="15" a="1"/>
  <c r="J15" i="15" s="1"/>
  <c r="D15" i="15" a="1"/>
  <c r="D15" i="15" s="1"/>
  <c r="C15" i="15" a="1"/>
  <c r="C15" i="15" s="1"/>
  <c r="A8" i="15"/>
  <c r="B7" i="15"/>
  <c r="B6" i="15"/>
  <c r="B5" i="15"/>
  <c r="B26" i="14"/>
  <c r="A80" i="15" s="1"/>
  <c r="E92" i="15" l="1"/>
  <c r="K77" i="15" a="1"/>
  <c r="K77" i="15" s="1"/>
  <c r="D77" i="15" a="1"/>
  <c r="D77" i="15" s="1"/>
  <c r="K76" i="15" a="1"/>
  <c r="K76" i="15" s="1"/>
  <c r="D76" i="15" a="1"/>
  <c r="D76" i="15" s="1"/>
  <c r="K75" i="15" a="1"/>
  <c r="K75" i="15" s="1"/>
  <c r="D75" i="15" a="1"/>
  <c r="D75" i="15" s="1"/>
  <c r="K74" i="15" a="1"/>
  <c r="K74" i="15" s="1"/>
  <c r="D74" i="15" a="1"/>
  <c r="D74" i="15" s="1"/>
  <c r="K73" i="15" a="1"/>
  <c r="K73" i="15" s="1"/>
  <c r="D73" i="15" a="1"/>
  <c r="D73" i="15" s="1"/>
  <c r="K72" i="15" a="1"/>
  <c r="K72" i="15" s="1"/>
  <c r="D72" i="15" a="1"/>
  <c r="D72" i="15" s="1"/>
  <c r="K71" i="15" a="1"/>
  <c r="K71" i="15" s="1"/>
  <c r="K70" i="15" a="1"/>
  <c r="K70" i="15" s="1"/>
  <c r="K68" i="15" a="1"/>
  <c r="K68" i="15" s="1"/>
  <c r="K66" i="15" a="1"/>
  <c r="K66" i="15" s="1"/>
  <c r="D64" i="15" a="1"/>
  <c r="D64" i="15" s="1"/>
  <c r="J77" i="15" a="1"/>
  <c r="J77" i="15" s="1"/>
  <c r="C65" i="15" a="1"/>
  <c r="C65" i="15" s="1"/>
  <c r="J67" i="15" a="1"/>
  <c r="J67" i="15" s="1"/>
  <c r="J69" i="15" a="1"/>
  <c r="J69" i="15" s="1"/>
  <c r="E70" i="15" l="1" a="1"/>
  <c r="E70" i="15" s="1"/>
  <c r="E68" i="15" a="1"/>
  <c r="E68" i="15" s="1"/>
  <c r="L65" i="15" a="1"/>
  <c r="L65" i="15" s="1"/>
  <c r="F92" i="15"/>
  <c r="E77" i="15" a="1"/>
  <c r="E77" i="15" s="1"/>
  <c r="L76" i="15" a="1"/>
  <c r="L76" i="15" s="1"/>
  <c r="E76" i="15" a="1"/>
  <c r="E76" i="15" s="1"/>
  <c r="L72" i="15" a="1"/>
  <c r="L72" i="15" s="1"/>
  <c r="E72" i="15" a="1"/>
  <c r="E72" i="15" s="1"/>
  <c r="L68" i="15" a="1"/>
  <c r="L68" i="15" s="1"/>
  <c r="E67" i="15" a="1"/>
  <c r="E67" i="15" s="1"/>
  <c r="E65" i="15" a="1"/>
  <c r="E65" i="15" s="1"/>
  <c r="E62" i="15" a="1"/>
  <c r="E62" i="15" s="1"/>
  <c r="E60" i="15" a="1"/>
  <c r="E60" i="15" s="1"/>
  <c r="L77" i="15" a="1"/>
  <c r="L77" i="15" s="1"/>
  <c r="L75" i="15" a="1"/>
  <c r="L75" i="15" s="1"/>
  <c r="E75" i="15" a="1"/>
  <c r="E75" i="15" s="1"/>
  <c r="L71" i="15" a="1"/>
  <c r="L71" i="15" s="1"/>
  <c r="L70" i="15" a="1"/>
  <c r="L70" i="15" s="1"/>
  <c r="E69" i="15" a="1"/>
  <c r="E69" i="15" s="1"/>
  <c r="L67" i="15" a="1"/>
  <c r="L67" i="15" s="1"/>
  <c r="L63" i="15" a="1"/>
  <c r="L63" i="15" s="1"/>
  <c r="L61" i="15" a="1"/>
  <c r="L61" i="15" s="1"/>
  <c r="L74" i="15" a="1"/>
  <c r="L74" i="15" s="1"/>
  <c r="E74" i="15" a="1"/>
  <c r="E74" i="15" s="1"/>
  <c r="E71" i="15" a="1"/>
  <c r="E71" i="15" s="1"/>
  <c r="L69" i="15" a="1"/>
  <c r="L69" i="15" s="1"/>
  <c r="E64" i="15" a="1"/>
  <c r="E64" i="15" s="1"/>
  <c r="E63" i="15" a="1"/>
  <c r="E63" i="15" s="1"/>
  <c r="E61" i="15" a="1"/>
  <c r="E61" i="15" s="1"/>
  <c r="L73" i="15" a="1"/>
  <c r="L73" i="15" s="1"/>
  <c r="E73" i="15" a="1"/>
  <c r="E73" i="15" s="1"/>
  <c r="L66" i="15" a="1"/>
  <c r="L66" i="15" s="1"/>
  <c r="L64" i="15" a="1"/>
  <c r="L64" i="15" s="1"/>
  <c r="L62" i="15" a="1"/>
  <c r="L62" i="15" s="1"/>
  <c r="L60" i="15" a="1"/>
  <c r="L60" i="15" s="1"/>
  <c r="L58" i="15" a="1"/>
  <c r="L58" i="15" s="1"/>
  <c r="E58" i="15" a="1"/>
  <c r="E58" i="15" s="1"/>
  <c r="L56" i="15" a="1"/>
  <c r="L56" i="15" s="1"/>
  <c r="L54" i="15" a="1"/>
  <c r="L54" i="15" s="1"/>
  <c r="L51" i="15" a="1"/>
  <c r="L51" i="15" s="1"/>
  <c r="E59" i="15" a="1"/>
  <c r="E59" i="15" s="1"/>
  <c r="L59" i="15" a="1"/>
  <c r="L59" i="15" s="1"/>
  <c r="L57" i="15" a="1"/>
  <c r="L57" i="15" s="1"/>
  <c r="E57" i="15" a="1"/>
  <c r="E57" i="15" s="1"/>
  <c r="E55" i="15" a="1"/>
  <c r="E55" i="15" s="1"/>
  <c r="E56" i="15" a="1"/>
  <c r="E56" i="15" s="1"/>
  <c r="L49" i="15" a="1"/>
  <c r="L49" i="15" s="1"/>
  <c r="E47" i="15" a="1"/>
  <c r="E47" i="15" s="1"/>
  <c r="L44" i="15" a="1"/>
  <c r="L44" i="15" s="1"/>
  <c r="L42" i="15" a="1"/>
  <c r="L42" i="15" s="1"/>
  <c r="L40" i="15" a="1"/>
  <c r="L40" i="15" s="1"/>
  <c r="L38" i="15" a="1"/>
  <c r="L38" i="15" s="1"/>
  <c r="L36" i="15" a="1"/>
  <c r="L36" i="15" s="1"/>
  <c r="L34" i="15" a="1"/>
  <c r="L34" i="15" s="1"/>
  <c r="E32" i="15" a="1"/>
  <c r="E32" i="15" s="1"/>
  <c r="E30" i="15" a="1"/>
  <c r="E30" i="15" s="1"/>
  <c r="E28" i="15" a="1"/>
  <c r="E28" i="15" s="1"/>
  <c r="E26" i="15" a="1"/>
  <c r="E26" i="15" s="1"/>
  <c r="L52" i="15" a="1"/>
  <c r="L52" i="15" s="1"/>
  <c r="E51" i="15" a="1"/>
  <c r="E51" i="15" s="1"/>
  <c r="E49" i="15" a="1"/>
  <c r="E49" i="15" s="1"/>
  <c r="L46" i="15" a="1"/>
  <c r="L46" i="15" s="1"/>
  <c r="E44" i="15" a="1"/>
  <c r="E44" i="15" s="1"/>
  <c r="E42" i="15" a="1"/>
  <c r="E42" i="15" s="1"/>
  <c r="E40" i="15" a="1"/>
  <c r="E40" i="15" s="1"/>
  <c r="E38" i="15" a="1"/>
  <c r="E38" i="15" s="1"/>
  <c r="L50" i="15" a="1"/>
  <c r="L50" i="15" s="1"/>
  <c r="L48" i="15" a="1"/>
  <c r="L48" i="15" s="1"/>
  <c r="L45" i="15" a="1"/>
  <c r="L45" i="15" s="1"/>
  <c r="L43" i="15" a="1"/>
  <c r="L43" i="15" s="1"/>
  <c r="L41" i="15" a="1"/>
  <c r="L41" i="15" s="1"/>
  <c r="L39" i="15" a="1"/>
  <c r="L39" i="15" s="1"/>
  <c r="L37" i="15" a="1"/>
  <c r="L37" i="15" s="1"/>
  <c r="L35" i="15" a="1"/>
  <c r="L35" i="15" s="1"/>
  <c r="L33" i="15" a="1"/>
  <c r="L33" i="15" s="1"/>
  <c r="E31" i="15" a="1"/>
  <c r="E31" i="15" s="1"/>
  <c r="E29" i="15" a="1"/>
  <c r="E29" i="15" s="1"/>
  <c r="E27" i="15" a="1"/>
  <c r="E27" i="15" s="1"/>
  <c r="L25" i="15" a="1"/>
  <c r="L25" i="15" s="1"/>
  <c r="E25" i="15" a="1"/>
  <c r="E25" i="15" s="1"/>
  <c r="L24" i="15" a="1"/>
  <c r="L24" i="15" s="1"/>
  <c r="E24" i="15" a="1"/>
  <c r="E24" i="15" s="1"/>
  <c r="L23" i="15" a="1"/>
  <c r="L23" i="15" s="1"/>
  <c r="L55" i="15" a="1"/>
  <c r="L55" i="15" s="1"/>
  <c r="E54" i="15" a="1"/>
  <c r="E54" i="15" s="1"/>
  <c r="E50" i="15" a="1"/>
  <c r="E50" i="15" s="1"/>
  <c r="E48" i="15" a="1"/>
  <c r="E48" i="15" s="1"/>
  <c r="L47" i="15" a="1"/>
  <c r="L47" i="15" s="1"/>
  <c r="E45" i="15" a="1"/>
  <c r="E45" i="15" s="1"/>
  <c r="E43" i="15" a="1"/>
  <c r="E43" i="15" s="1"/>
  <c r="E41" i="15" a="1"/>
  <c r="E41" i="15" s="1"/>
  <c r="E39" i="15" a="1"/>
  <c r="E39" i="15" s="1"/>
  <c r="E37" i="15" a="1"/>
  <c r="E37" i="15" s="1"/>
  <c r="E35" i="15" a="1"/>
  <c r="E35" i="15" s="1"/>
  <c r="L32" i="15" a="1"/>
  <c r="L32" i="15" s="1"/>
  <c r="L30" i="15" a="1"/>
  <c r="L30" i="15" s="1"/>
  <c r="L28" i="15" a="1"/>
  <c r="L28" i="15" s="1"/>
  <c r="L26" i="15" a="1"/>
  <c r="L26" i="15" s="1"/>
  <c r="L22" i="15" a="1"/>
  <c r="L22" i="15" s="1"/>
  <c r="E22" i="15" a="1"/>
  <c r="E22" i="15" s="1"/>
  <c r="L21" i="15" a="1"/>
  <c r="L21" i="15" s="1"/>
  <c r="E21" i="15" a="1"/>
  <c r="E21" i="15" s="1"/>
  <c r="L20" i="15" a="1"/>
  <c r="L20" i="15" s="1"/>
  <c r="E20" i="15" a="1"/>
  <c r="E20" i="15" s="1"/>
  <c r="L19" i="15" a="1"/>
  <c r="L19" i="15" s="1"/>
  <c r="E19" i="15" a="1"/>
  <c r="E19" i="15" s="1"/>
  <c r="L18" i="15" a="1"/>
  <c r="L18" i="15" s="1"/>
  <c r="E18" i="15" a="1"/>
  <c r="E18" i="15" s="1"/>
  <c r="L17" i="15" a="1"/>
  <c r="L17" i="15" s="1"/>
  <c r="E17" i="15" a="1"/>
  <c r="E17" i="15" s="1"/>
  <c r="L16" i="15" a="1"/>
  <c r="L16" i="15" s="1"/>
  <c r="E16" i="15" a="1"/>
  <c r="E16" i="15" s="1"/>
  <c r="L15" i="15" a="1"/>
  <c r="L15" i="15" s="1"/>
  <c r="E15" i="15" a="1"/>
  <c r="E15" i="15" s="1"/>
  <c r="E36" i="15" a="1"/>
  <c r="E36" i="15" s="1"/>
  <c r="E34" i="15" a="1"/>
  <c r="E34" i="15" s="1"/>
  <c r="L31" i="15" a="1"/>
  <c r="L31" i="15" s="1"/>
  <c r="L29" i="15" a="1"/>
  <c r="L29" i="15" s="1"/>
  <c r="L27" i="15" a="1"/>
  <c r="L27" i="15" s="1"/>
  <c r="M77" i="15" l="1" a="1"/>
  <c r="M77" i="15" s="1"/>
  <c r="F77" i="15" a="1"/>
  <c r="F77" i="15" s="1"/>
  <c r="M76" i="15" a="1"/>
  <c r="M76" i="15" s="1"/>
  <c r="F76" i="15" a="1"/>
  <c r="F76" i="15" s="1"/>
  <c r="M75" i="15" a="1"/>
  <c r="M75" i="15" s="1"/>
  <c r="F75" i="15" a="1"/>
  <c r="F75" i="15" s="1"/>
  <c r="M74" i="15" a="1"/>
  <c r="M74" i="15" s="1"/>
  <c r="F74" i="15" a="1"/>
  <c r="F74" i="15" s="1"/>
  <c r="M73" i="15" a="1"/>
  <c r="M73" i="15" s="1"/>
  <c r="F73" i="15" a="1"/>
  <c r="F73" i="15" s="1"/>
  <c r="M72" i="15" a="1"/>
  <c r="M72" i="15" s="1"/>
  <c r="F72" i="15" a="1"/>
  <c r="F72" i="15" s="1"/>
  <c r="M71" i="15" a="1"/>
  <c r="M71" i="15" s="1"/>
  <c r="G92" i="15"/>
  <c r="F71" i="15" a="1"/>
  <c r="F71" i="15" s="1"/>
  <c r="F69" i="15" a="1"/>
  <c r="F69" i="15" s="1"/>
  <c r="F67" i="15" a="1"/>
  <c r="F67" i="15" s="1"/>
  <c r="M64" i="15" a="1"/>
  <c r="M64" i="15" s="1"/>
  <c r="M67" i="15" a="1"/>
  <c r="M67" i="15" s="1"/>
  <c r="M65" i="15" a="1"/>
  <c r="M65" i="15" s="1"/>
  <c r="F64" i="15" a="1"/>
  <c r="F64" i="15" s="1"/>
  <c r="M63" i="15" a="1"/>
  <c r="M63" i="15" s="1"/>
  <c r="M61" i="15" a="1"/>
  <c r="M61" i="15" s="1"/>
  <c r="M59" i="15" a="1"/>
  <c r="M59" i="15" s="1"/>
  <c r="M69" i="15" a="1"/>
  <c r="M69" i="15" s="1"/>
  <c r="F68" i="15" a="1"/>
  <c r="F68" i="15" s="1"/>
  <c r="M66" i="15" a="1"/>
  <c r="M66" i="15" s="1"/>
  <c r="F63" i="15" a="1"/>
  <c r="F63" i="15" s="1"/>
  <c r="F61" i="15" a="1"/>
  <c r="F61" i="15" s="1"/>
  <c r="F70" i="15" a="1"/>
  <c r="F70" i="15" s="1"/>
  <c r="M68" i="15" a="1"/>
  <c r="M68" i="15" s="1"/>
  <c r="M62" i="15" a="1"/>
  <c r="M62" i="15" s="1"/>
  <c r="M70" i="15" a="1"/>
  <c r="M70" i="15" s="1"/>
  <c r="F65" i="15" a="1"/>
  <c r="F65" i="15" s="1"/>
  <c r="F62" i="15" a="1"/>
  <c r="F62" i="15" s="1"/>
  <c r="F60" i="15" a="1"/>
  <c r="F60" i="15" s="1"/>
  <c r="M60" i="15" a="1"/>
  <c r="M60" i="15" s="1"/>
  <c r="F59" i="15" a="1"/>
  <c r="F59" i="15" s="1"/>
  <c r="F58" i="15" a="1"/>
  <c r="F58" i="15" s="1"/>
  <c r="M57" i="15" a="1"/>
  <c r="M57" i="15" s="1"/>
  <c r="M55" i="15" a="1"/>
  <c r="M55" i="15" s="1"/>
  <c r="M53" i="15" a="1"/>
  <c r="M53" i="15" s="1"/>
  <c r="F57" i="15" a="1"/>
  <c r="F57" i="15" s="1"/>
  <c r="M58" i="15" a="1"/>
  <c r="M58" i="15" s="1"/>
  <c r="F56" i="15" a="1"/>
  <c r="F56" i="15" s="1"/>
  <c r="F54" i="15" a="1"/>
  <c r="F54" i="15" s="1"/>
  <c r="F53" i="15" a="1"/>
  <c r="F53" i="15" s="1"/>
  <c r="M50" i="15" a="1"/>
  <c r="M50" i="15" s="1"/>
  <c r="M48" i="15" a="1"/>
  <c r="M48" i="15" s="1"/>
  <c r="M45" i="15" a="1"/>
  <c r="M45" i="15" s="1"/>
  <c r="M43" i="15" a="1"/>
  <c r="M43" i="15" s="1"/>
  <c r="M41" i="15" a="1"/>
  <c r="M41" i="15" s="1"/>
  <c r="M39" i="15" a="1"/>
  <c r="M39" i="15" s="1"/>
  <c r="M37" i="15" a="1"/>
  <c r="M37" i="15" s="1"/>
  <c r="M35" i="15" a="1"/>
  <c r="M35" i="15" s="1"/>
  <c r="M33" i="15" a="1"/>
  <c r="M33" i="15" s="1"/>
  <c r="F31" i="15" a="1"/>
  <c r="F31" i="15" s="1"/>
  <c r="F29" i="15" a="1"/>
  <c r="F29" i="15" s="1"/>
  <c r="F27" i="15" a="1"/>
  <c r="F27" i="15" s="1"/>
  <c r="M25" i="15" a="1"/>
  <c r="M25" i="15" s="1"/>
  <c r="F25" i="15" a="1"/>
  <c r="F25" i="15" s="1"/>
  <c r="M24" i="15" a="1"/>
  <c r="M24" i="15" s="1"/>
  <c r="F24" i="15" a="1"/>
  <c r="F24" i="15" s="1"/>
  <c r="M23" i="15" a="1"/>
  <c r="M23" i="15" s="1"/>
  <c r="M54" i="15" a="1"/>
  <c r="M54" i="15" s="1"/>
  <c r="F50" i="15" a="1"/>
  <c r="F50" i="15" s="1"/>
  <c r="F48" i="15" a="1"/>
  <c r="F48" i="15" s="1"/>
  <c r="F45" i="15" a="1"/>
  <c r="F45" i="15" s="1"/>
  <c r="F43" i="15" a="1"/>
  <c r="F43" i="15" s="1"/>
  <c r="F41" i="15" a="1"/>
  <c r="F41" i="15" s="1"/>
  <c r="F39" i="15" a="1"/>
  <c r="F39" i="15" s="1"/>
  <c r="F37" i="15" a="1"/>
  <c r="F37" i="15" s="1"/>
  <c r="M49" i="15" a="1"/>
  <c r="M49" i="15" s="1"/>
  <c r="M44" i="15" a="1"/>
  <c r="M44" i="15" s="1"/>
  <c r="M42" i="15" a="1"/>
  <c r="M42" i="15" s="1"/>
  <c r="M40" i="15" a="1"/>
  <c r="M40" i="15" s="1"/>
  <c r="M38" i="15" a="1"/>
  <c r="M38" i="15" s="1"/>
  <c r="M36" i="15" a="1"/>
  <c r="M36" i="15" s="1"/>
  <c r="M34" i="15" a="1"/>
  <c r="M34" i="15" s="1"/>
  <c r="F32" i="15" a="1"/>
  <c r="F32" i="15" s="1"/>
  <c r="F30" i="15" a="1"/>
  <c r="F30" i="15" s="1"/>
  <c r="F28" i="15" a="1"/>
  <c r="F28" i="15" s="1"/>
  <c r="F26" i="15" a="1"/>
  <c r="F26" i="15" s="1"/>
  <c r="M56" i="15" a="1"/>
  <c r="M56" i="15" s="1"/>
  <c r="F55" i="15" a="1"/>
  <c r="F55" i="15" s="1"/>
  <c r="M52" i="15" a="1"/>
  <c r="M52" i="15" s="1"/>
  <c r="M51" i="15" a="1"/>
  <c r="M51" i="15" s="1"/>
  <c r="F51" i="15" a="1"/>
  <c r="F51" i="15" s="1"/>
  <c r="F49" i="15" a="1"/>
  <c r="F49" i="15" s="1"/>
  <c r="M46" i="15" a="1"/>
  <c r="M46" i="15" s="1"/>
  <c r="F44" i="15" a="1"/>
  <c r="F44" i="15" s="1"/>
  <c r="F42" i="15" a="1"/>
  <c r="F42" i="15" s="1"/>
  <c r="F40" i="15" a="1"/>
  <c r="F40" i="15" s="1"/>
  <c r="F38" i="15" a="1"/>
  <c r="F38" i="15" s="1"/>
  <c r="F36" i="15" a="1"/>
  <c r="F36" i="15" s="1"/>
  <c r="F34" i="15" a="1"/>
  <c r="F34" i="15" s="1"/>
  <c r="M31" i="15" a="1"/>
  <c r="M31" i="15" s="1"/>
  <c r="M29" i="15" a="1"/>
  <c r="M29" i="15" s="1"/>
  <c r="M27" i="15" a="1"/>
  <c r="M27" i="15" s="1"/>
  <c r="F35" i="15" a="1"/>
  <c r="F35" i="15" s="1"/>
  <c r="M32" i="15" a="1"/>
  <c r="M32" i="15" s="1"/>
  <c r="M30" i="15" a="1"/>
  <c r="M30" i="15" s="1"/>
  <c r="M28" i="15" a="1"/>
  <c r="M28" i="15" s="1"/>
  <c r="M26" i="15" a="1"/>
  <c r="M26" i="15" s="1"/>
  <c r="M22" i="15" a="1"/>
  <c r="M22" i="15" s="1"/>
  <c r="F22" i="15" a="1"/>
  <c r="F22" i="15" s="1"/>
  <c r="M21" i="15" a="1"/>
  <c r="M21" i="15" s="1"/>
  <c r="F21" i="15" a="1"/>
  <c r="F21" i="15" s="1"/>
  <c r="M20" i="15" a="1"/>
  <c r="M20" i="15" s="1"/>
  <c r="F20" i="15" a="1"/>
  <c r="F20" i="15" s="1"/>
  <c r="M19" i="15" a="1"/>
  <c r="M19" i="15" s="1"/>
  <c r="F19" i="15" a="1"/>
  <c r="F19" i="15" s="1"/>
  <c r="M18" i="15" a="1"/>
  <c r="M18" i="15" s="1"/>
  <c r="F18" i="15" a="1"/>
  <c r="F18" i="15" s="1"/>
  <c r="M17" i="15" a="1"/>
  <c r="M17" i="15" s="1"/>
  <c r="F17" i="15" a="1"/>
  <c r="F17" i="15" s="1"/>
  <c r="M16" i="15" a="1"/>
  <c r="M16" i="15" s="1"/>
  <c r="F16" i="15" a="1"/>
  <c r="F16" i="15" s="1"/>
  <c r="M15" i="15" a="1"/>
  <c r="M15" i="15" s="1"/>
  <c r="F15" i="15" a="1"/>
  <c r="F15" i="15" s="1"/>
  <c r="H92" i="15" l="1"/>
  <c r="N70" i="15" a="1"/>
  <c r="N70" i="15" s="1"/>
  <c r="N68" i="15" a="1"/>
  <c r="N68" i="15" s="1"/>
  <c r="N66" i="15" a="1"/>
  <c r="N66" i="15" s="1"/>
  <c r="G64" i="15" a="1"/>
  <c r="G64" i="15" s="1"/>
  <c r="N77" i="15" a="1"/>
  <c r="N77" i="15" s="1"/>
  <c r="G75" i="15" a="1"/>
  <c r="G75" i="15" s="1"/>
  <c r="N74" i="15" a="1"/>
  <c r="N74" i="15" s="1"/>
  <c r="G71" i="15" a="1"/>
  <c r="G71" i="15" s="1"/>
  <c r="N69" i="15" a="1"/>
  <c r="N69" i="15" s="1"/>
  <c r="G68" i="15" a="1"/>
  <c r="G68" i="15" s="1"/>
  <c r="N62" i="15" a="1"/>
  <c r="N62" i="15" s="1"/>
  <c r="N60" i="15" a="1"/>
  <c r="N60" i="15" s="1"/>
  <c r="N58" i="15" a="1"/>
  <c r="N58" i="15" s="1"/>
  <c r="G74" i="15" a="1"/>
  <c r="G74" i="15" s="1"/>
  <c r="N73" i="15" a="1"/>
  <c r="N73" i="15" s="1"/>
  <c r="G70" i="15" a="1"/>
  <c r="G70" i="15" s="1"/>
  <c r="N64" i="15" a="1"/>
  <c r="N64" i="15" s="1"/>
  <c r="G62" i="15" a="1"/>
  <c r="G62" i="15" s="1"/>
  <c r="N76" i="15" a="1"/>
  <c r="N76" i="15" s="1"/>
  <c r="G73" i="15" a="1"/>
  <c r="G73" i="15" s="1"/>
  <c r="N72" i="15" a="1"/>
  <c r="N72" i="15" s="1"/>
  <c r="G67" i="15" a="1"/>
  <c r="G67" i="15" s="1"/>
  <c r="G65" i="15" a="1"/>
  <c r="G65" i="15" s="1"/>
  <c r="N63" i="15" a="1"/>
  <c r="N63" i="15" s="1"/>
  <c r="N61" i="15" a="1"/>
  <c r="N61" i="15" s="1"/>
  <c r="G77" i="15" a="1"/>
  <c r="G77" i="15" s="1"/>
  <c r="G76" i="15" a="1"/>
  <c r="G76" i="15" s="1"/>
  <c r="N75" i="15" a="1"/>
  <c r="N75" i="15" s="1"/>
  <c r="G72" i="15" a="1"/>
  <c r="G72" i="15" s="1"/>
  <c r="N71" i="15" a="1"/>
  <c r="N71" i="15" s="1"/>
  <c r="G69" i="15" a="1"/>
  <c r="G69" i="15" s="1"/>
  <c r="N67" i="15" a="1"/>
  <c r="N67" i="15" s="1"/>
  <c r="N65" i="15" a="1"/>
  <c r="N65" i="15" s="1"/>
  <c r="G63" i="15" a="1"/>
  <c r="G63" i="15" s="1"/>
  <c r="G61" i="15" a="1"/>
  <c r="G61" i="15" s="1"/>
  <c r="G59" i="15" a="1"/>
  <c r="G59" i="15" s="1"/>
  <c r="G58" i="15" a="1"/>
  <c r="G58" i="15" s="1"/>
  <c r="G57" i="15" a="1"/>
  <c r="G57" i="15" s="1"/>
  <c r="G55" i="15" a="1"/>
  <c r="G55" i="15" s="1"/>
  <c r="N52" i="15" a="1"/>
  <c r="N52" i="15" s="1"/>
  <c r="N59" i="15" a="1"/>
  <c r="N59" i="15" s="1"/>
  <c r="N56" i="15" a="1"/>
  <c r="N56" i="15" s="1"/>
  <c r="G60" i="15" a="1"/>
  <c r="G60" i="15" s="1"/>
  <c r="N57" i="15" a="1"/>
  <c r="N57" i="15" s="1"/>
  <c r="N55" i="15" a="1"/>
  <c r="N55" i="15" s="1"/>
  <c r="N53" i="15" a="1"/>
  <c r="N53" i="15" s="1"/>
  <c r="N54" i="15" a="1"/>
  <c r="N54" i="15" s="1"/>
  <c r="G50" i="15" a="1"/>
  <c r="G50" i="15" s="1"/>
  <c r="G48" i="15" a="1"/>
  <c r="G48" i="15" s="1"/>
  <c r="G45" i="15" a="1"/>
  <c r="G45" i="15" s="1"/>
  <c r="G43" i="15" a="1"/>
  <c r="G43" i="15" s="1"/>
  <c r="G41" i="15" a="1"/>
  <c r="G41" i="15" s="1"/>
  <c r="G39" i="15" a="1"/>
  <c r="G39" i="15" s="1"/>
  <c r="G37" i="15" a="1"/>
  <c r="G37" i="15" s="1"/>
  <c r="G35" i="15" a="1"/>
  <c r="G35" i="15" s="1"/>
  <c r="N32" i="15" a="1"/>
  <c r="N32" i="15" s="1"/>
  <c r="N30" i="15" a="1"/>
  <c r="N30" i="15" s="1"/>
  <c r="N28" i="15" a="1"/>
  <c r="N28" i="15" s="1"/>
  <c r="N26" i="15" a="1"/>
  <c r="N26" i="15" s="1"/>
  <c r="N49" i="15" a="1"/>
  <c r="N49" i="15" s="1"/>
  <c r="N44" i="15" a="1"/>
  <c r="N44" i="15" s="1"/>
  <c r="N42" i="15" a="1"/>
  <c r="N42" i="15" s="1"/>
  <c r="N40" i="15" a="1"/>
  <c r="N40" i="15" s="1"/>
  <c r="N38" i="15" a="1"/>
  <c r="N38" i="15" s="1"/>
  <c r="G54" i="15" a="1"/>
  <c r="G54" i="15" s="1"/>
  <c r="N51" i="15" a="1"/>
  <c r="N51" i="15" s="1"/>
  <c r="G51" i="15" a="1"/>
  <c r="G51" i="15" s="1"/>
  <c r="G49" i="15" a="1"/>
  <c r="G49" i="15" s="1"/>
  <c r="N46" i="15" a="1"/>
  <c r="N46" i="15" s="1"/>
  <c r="G44" i="15" a="1"/>
  <c r="G44" i="15" s="1"/>
  <c r="G42" i="15" a="1"/>
  <c r="G42" i="15" s="1"/>
  <c r="G40" i="15" a="1"/>
  <c r="G40" i="15" s="1"/>
  <c r="G38" i="15" a="1"/>
  <c r="G38" i="15" s="1"/>
  <c r="G36" i="15" a="1"/>
  <c r="G36" i="15" s="1"/>
  <c r="G34" i="15" a="1"/>
  <c r="G34" i="15" s="1"/>
  <c r="N31" i="15" a="1"/>
  <c r="N31" i="15" s="1"/>
  <c r="N29" i="15" a="1"/>
  <c r="N29" i="15" s="1"/>
  <c r="N27" i="15" a="1"/>
  <c r="N27" i="15" s="1"/>
  <c r="N25" i="15" a="1"/>
  <c r="N25" i="15" s="1"/>
  <c r="G25" i="15" a="1"/>
  <c r="G25" i="15" s="1"/>
  <c r="N24" i="15" a="1"/>
  <c r="N24" i="15" s="1"/>
  <c r="G24" i="15" a="1"/>
  <c r="G24" i="15" s="1"/>
  <c r="N23" i="15" a="1"/>
  <c r="N23" i="15" s="1"/>
  <c r="G56" i="15" a="1"/>
  <c r="G56" i="15" s="1"/>
  <c r="G53" i="15" a="1"/>
  <c r="G53" i="15" s="1"/>
  <c r="N50" i="15" a="1"/>
  <c r="N50" i="15" s="1"/>
  <c r="N48" i="15" a="1"/>
  <c r="N48" i="15" s="1"/>
  <c r="N45" i="15" a="1"/>
  <c r="N45" i="15" s="1"/>
  <c r="N43" i="15" a="1"/>
  <c r="N43" i="15" s="1"/>
  <c r="N41" i="15" a="1"/>
  <c r="N41" i="15" s="1"/>
  <c r="N39" i="15" a="1"/>
  <c r="N39" i="15" s="1"/>
  <c r="N37" i="15" a="1"/>
  <c r="N37" i="15" s="1"/>
  <c r="N35" i="15" a="1"/>
  <c r="N35" i="15" s="1"/>
  <c r="N33" i="15" a="1"/>
  <c r="N33" i="15" s="1"/>
  <c r="G31" i="15" a="1"/>
  <c r="G31" i="15" s="1"/>
  <c r="G29" i="15" a="1"/>
  <c r="G29" i="15" s="1"/>
  <c r="G27" i="15" a="1"/>
  <c r="G27" i="15" s="1"/>
  <c r="N22" i="15" a="1"/>
  <c r="N22" i="15" s="1"/>
  <c r="G22" i="15" a="1"/>
  <c r="G22" i="15" s="1"/>
  <c r="N21" i="15" a="1"/>
  <c r="N21" i="15" s="1"/>
  <c r="G21" i="15" a="1"/>
  <c r="G21" i="15" s="1"/>
  <c r="N20" i="15" a="1"/>
  <c r="N20" i="15" s="1"/>
  <c r="G20" i="15" a="1"/>
  <c r="G20" i="15" s="1"/>
  <c r="N19" i="15" a="1"/>
  <c r="N19" i="15" s="1"/>
  <c r="G19" i="15" a="1"/>
  <c r="G19" i="15" s="1"/>
  <c r="N18" i="15" a="1"/>
  <c r="N18" i="15" s="1"/>
  <c r="G18" i="15" a="1"/>
  <c r="G18" i="15" s="1"/>
  <c r="N17" i="15" a="1"/>
  <c r="N17" i="15" s="1"/>
  <c r="G17" i="15" a="1"/>
  <c r="G17" i="15" s="1"/>
  <c r="N16" i="15" a="1"/>
  <c r="N16" i="15" s="1"/>
  <c r="G16" i="15" a="1"/>
  <c r="G16" i="15" s="1"/>
  <c r="N15" i="15" a="1"/>
  <c r="N15" i="15" s="1"/>
  <c r="G15" i="15" a="1"/>
  <c r="G15" i="15" s="1"/>
  <c r="N36" i="15" a="1"/>
  <c r="N36" i="15" s="1"/>
  <c r="N34" i="15" a="1"/>
  <c r="N34" i="15" s="1"/>
  <c r="G32" i="15" a="1"/>
  <c r="G32" i="15" s="1"/>
  <c r="G30" i="15" a="1"/>
  <c r="G30" i="15" s="1"/>
  <c r="G28" i="15" a="1"/>
  <c r="G28" i="15" s="1"/>
  <c r="G26" i="15" a="1"/>
  <c r="G26" i="15" s="1"/>
  <c r="O77" i="15" l="1" a="1"/>
  <c r="O77" i="15" s="1"/>
  <c r="H77" i="15" a="1"/>
  <c r="H77" i="15" s="1"/>
  <c r="O76" i="15" a="1"/>
  <c r="O76" i="15" s="1"/>
  <c r="H76" i="15" a="1"/>
  <c r="H76" i="15" s="1"/>
  <c r="O75" i="15" a="1"/>
  <c r="O75" i="15" s="1"/>
  <c r="H75" i="15" a="1"/>
  <c r="H75" i="15" s="1"/>
  <c r="O74" i="15" a="1"/>
  <c r="O74" i="15" s="1"/>
  <c r="H74" i="15" a="1"/>
  <c r="H74" i="15" s="1"/>
  <c r="O73" i="15" a="1"/>
  <c r="O73" i="15" s="1"/>
  <c r="H73" i="15" a="1"/>
  <c r="H73" i="15" s="1"/>
  <c r="O72" i="15" a="1"/>
  <c r="O72" i="15" s="1"/>
  <c r="H72" i="15" a="1"/>
  <c r="H72" i="15" s="1"/>
  <c r="O71" i="15" a="1"/>
  <c r="O71" i="15" s="1"/>
  <c r="H71" i="15" a="1"/>
  <c r="H71" i="15" s="1"/>
  <c r="O69" i="15" a="1"/>
  <c r="O69" i="15" s="1"/>
  <c r="O67" i="15" a="1"/>
  <c r="O67" i="15" s="1"/>
  <c r="H65" i="15" a="1"/>
  <c r="H65" i="15" s="1"/>
  <c r="H70" i="15" a="1"/>
  <c r="H70" i="15" s="1"/>
  <c r="O68" i="15" a="1"/>
  <c r="O68" i="15" s="1"/>
  <c r="H67" i="15" a="1"/>
  <c r="H67" i="15" s="1"/>
  <c r="H62" i="15" a="1"/>
  <c r="H62" i="15" s="1"/>
  <c r="H60" i="15" a="1"/>
  <c r="H60" i="15" s="1"/>
  <c r="O70" i="15" a="1"/>
  <c r="O70" i="15" s="1"/>
  <c r="H69" i="15" a="1"/>
  <c r="H69" i="15" s="1"/>
  <c r="O63" i="15" a="1"/>
  <c r="O63" i="15" s="1"/>
  <c r="O61" i="15" a="1"/>
  <c r="O61" i="15" s="1"/>
  <c r="O65" i="15" a="1"/>
  <c r="O65" i="15" s="1"/>
  <c r="H64" i="15" a="1"/>
  <c r="H64" i="15" s="1"/>
  <c r="H63" i="15" a="1"/>
  <c r="H63" i="15" s="1"/>
  <c r="H61" i="15" a="1"/>
  <c r="H61" i="15" s="1"/>
  <c r="H68" i="15" a="1"/>
  <c r="H68" i="15" s="1"/>
  <c r="O66" i="15" a="1"/>
  <c r="O66" i="15" s="1"/>
  <c r="O64" i="15" a="1"/>
  <c r="O64" i="15" s="1"/>
  <c r="O62" i="15" a="1"/>
  <c r="O62" i="15" s="1"/>
  <c r="O60" i="15" a="1"/>
  <c r="O60" i="15" s="1"/>
  <c r="O58" i="15" a="1"/>
  <c r="O58" i="15" s="1"/>
  <c r="O59" i="15" a="1"/>
  <c r="O59" i="15" s="1"/>
  <c r="H56" i="15" a="1"/>
  <c r="H56" i="15" s="1"/>
  <c r="H54" i="15" a="1"/>
  <c r="H54" i="15" s="1"/>
  <c r="O57" i="15" a="1"/>
  <c r="O57" i="15" s="1"/>
  <c r="H58" i="15" a="1"/>
  <c r="H58" i="15" s="1"/>
  <c r="H57" i="15" a="1"/>
  <c r="H57" i="15" s="1"/>
  <c r="H59" i="15" a="1"/>
  <c r="H59" i="15" s="1"/>
  <c r="O56" i="15" a="1"/>
  <c r="O56" i="15" s="1"/>
  <c r="O54" i="15" a="1"/>
  <c r="O54" i="15" s="1"/>
  <c r="O55" i="15" a="1"/>
  <c r="O55" i="15" s="1"/>
  <c r="H51" i="15" a="1"/>
  <c r="H51" i="15" s="1"/>
  <c r="H49" i="15" a="1"/>
  <c r="H49" i="15" s="1"/>
  <c r="O46" i="15" a="1"/>
  <c r="O46" i="15" s="1"/>
  <c r="H44" i="15" a="1"/>
  <c r="H44" i="15" s="1"/>
  <c r="H42" i="15" a="1"/>
  <c r="H42" i="15" s="1"/>
  <c r="H40" i="15" a="1"/>
  <c r="H40" i="15" s="1"/>
  <c r="H38" i="15" a="1"/>
  <c r="H38" i="15" s="1"/>
  <c r="H36" i="15" a="1"/>
  <c r="H36" i="15" s="1"/>
  <c r="H34" i="15" a="1"/>
  <c r="H34" i="15" s="1"/>
  <c r="O31" i="15" a="1"/>
  <c r="O31" i="15" s="1"/>
  <c r="O29" i="15" a="1"/>
  <c r="O29" i="15" s="1"/>
  <c r="O27" i="15" a="1"/>
  <c r="O27" i="15" s="1"/>
  <c r="O25" i="15" a="1"/>
  <c r="O25" i="15" s="1"/>
  <c r="H25" i="15" a="1"/>
  <c r="H25" i="15" s="1"/>
  <c r="O24" i="15" a="1"/>
  <c r="O24" i="15" s="1"/>
  <c r="H24" i="15" a="1"/>
  <c r="H24" i="15" s="1"/>
  <c r="O23" i="15" a="1"/>
  <c r="O23" i="15" s="1"/>
  <c r="O52" i="15" a="1"/>
  <c r="O52" i="15" s="1"/>
  <c r="O51" i="15" a="1"/>
  <c r="O51" i="15" s="1"/>
  <c r="O50" i="15" a="1"/>
  <c r="O50" i="15" s="1"/>
  <c r="O48" i="15" a="1"/>
  <c r="O48" i="15" s="1"/>
  <c r="O45" i="15" a="1"/>
  <c r="O45" i="15" s="1"/>
  <c r="O43" i="15" a="1"/>
  <c r="O43" i="15" s="1"/>
  <c r="O41" i="15" a="1"/>
  <c r="O41" i="15" s="1"/>
  <c r="O39" i="15" a="1"/>
  <c r="O39" i="15" s="1"/>
  <c r="O37" i="15" a="1"/>
  <c r="O37" i="15" s="1"/>
  <c r="H55" i="15" a="1"/>
  <c r="H55" i="15" s="1"/>
  <c r="H53" i="15" a="1"/>
  <c r="H53" i="15" s="1"/>
  <c r="H50" i="15" a="1"/>
  <c r="H50" i="15" s="1"/>
  <c r="H48" i="15" a="1"/>
  <c r="H48" i="15" s="1"/>
  <c r="H45" i="15" a="1"/>
  <c r="H45" i="15" s="1"/>
  <c r="H43" i="15" a="1"/>
  <c r="H43" i="15" s="1"/>
  <c r="H41" i="15" a="1"/>
  <c r="H41" i="15" s="1"/>
  <c r="H39" i="15" a="1"/>
  <c r="H39" i="15" s="1"/>
  <c r="H37" i="15" a="1"/>
  <c r="H37" i="15" s="1"/>
  <c r="H35" i="15" a="1"/>
  <c r="H35" i="15" s="1"/>
  <c r="O32" i="15" a="1"/>
  <c r="O32" i="15" s="1"/>
  <c r="O30" i="15" a="1"/>
  <c r="O30" i="15" s="1"/>
  <c r="O28" i="15" a="1"/>
  <c r="O28" i="15" s="1"/>
  <c r="O26" i="15" a="1"/>
  <c r="O26" i="15" s="1"/>
  <c r="O53" i="15" a="1"/>
  <c r="O53" i="15" s="1"/>
  <c r="O49" i="15" a="1"/>
  <c r="O49" i="15" s="1"/>
  <c r="O44" i="15" a="1"/>
  <c r="O44" i="15" s="1"/>
  <c r="O42" i="15" a="1"/>
  <c r="O42" i="15" s="1"/>
  <c r="O40" i="15" a="1"/>
  <c r="O40" i="15" s="1"/>
  <c r="O38" i="15" a="1"/>
  <c r="O38" i="15" s="1"/>
  <c r="O36" i="15" a="1"/>
  <c r="O36" i="15" s="1"/>
  <c r="O34" i="15" a="1"/>
  <c r="O34" i="15" s="1"/>
  <c r="H32" i="15" a="1"/>
  <c r="H32" i="15" s="1"/>
  <c r="H30" i="15" a="1"/>
  <c r="H30" i="15" s="1"/>
  <c r="H28" i="15" a="1"/>
  <c r="H28" i="15" s="1"/>
  <c r="H26" i="15" a="1"/>
  <c r="H26" i="15" s="1"/>
  <c r="O35" i="15" a="1"/>
  <c r="O35" i="15" s="1"/>
  <c r="O33" i="15" a="1"/>
  <c r="O33" i="15" s="1"/>
  <c r="H31" i="15" a="1"/>
  <c r="H31" i="15" s="1"/>
  <c r="H29" i="15" a="1"/>
  <c r="H29" i="15" s="1"/>
  <c r="H27" i="15" a="1"/>
  <c r="H27" i="15" s="1"/>
  <c r="O22" i="15" a="1"/>
  <c r="O22" i="15" s="1"/>
  <c r="H22" i="15" a="1"/>
  <c r="H22" i="15" s="1"/>
  <c r="O21" i="15" a="1"/>
  <c r="O21" i="15" s="1"/>
  <c r="H21" i="15" a="1"/>
  <c r="H21" i="15" s="1"/>
  <c r="O20" i="15" a="1"/>
  <c r="O20" i="15" s="1"/>
  <c r="H20" i="15" a="1"/>
  <c r="H20" i="15" s="1"/>
  <c r="O19" i="15" a="1"/>
  <c r="O19" i="15" s="1"/>
  <c r="H19" i="15" a="1"/>
  <c r="H19" i="15" s="1"/>
  <c r="O18" i="15" a="1"/>
  <c r="O18" i="15" s="1"/>
  <c r="H18" i="15" a="1"/>
  <c r="H18" i="15" s="1"/>
  <c r="O17" i="15" a="1"/>
  <c r="O17" i="15" s="1"/>
  <c r="H17" i="15" a="1"/>
  <c r="H17" i="15" s="1"/>
  <c r="O16" i="15" a="1"/>
  <c r="O16" i="15" s="1"/>
  <c r="H16" i="15" a="1"/>
  <c r="H16" i="15" s="1"/>
  <c r="O15" i="15" a="1"/>
  <c r="O15" i="15" s="1"/>
  <c r="H15" i="15" a="1"/>
  <c r="H15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9CF023AF-31F8-4F06-9D03-90779DD7946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4E6ED60-FC8A-409D-94BB-73DCE613236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9564179E-1619-47E1-BDCA-E4496B0A074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37198CDD-05A2-4042-A0EE-1774F990032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57C1A7A2-A264-4CFA-AD5D-35550139ACC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15B0A5D7-5A4A-4CEF-8110-E1CE3FCD6E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54A15F52-0C40-493E-B193-3FB0ED94326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B095DAC8-5ED0-4621-9283-1B3052C4C29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2047F605-308B-4966-9735-3964F94CEE4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A3EC58D0-ADC3-48AF-8BE1-D2C621AF677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34BF03B-FF2A-44D0-9E40-BECABF1702F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CD428BAF-5FB0-420F-B3B0-7731172ABAC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D06FAA69-ECB7-45D5-A207-7DEFA492FF1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BCBFCAA0-B4D1-43A5-AC24-C16C557C803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A42DB73A-77FB-4FC1-B36F-7AE6A5B5A0D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FAFEFE9A-CCA2-44E3-8EB8-3CCC3DC698A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E65AB5E-02D2-431F-85B2-68C103E85D4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10E0E389-C5C1-4C08-9BAD-20D0F69F03B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522A87E1-9DE2-465C-AEDA-2E606ED284A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50FA3E5D-D2B3-48C3-A3C5-B8B8F6D9AF0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948F0827-9421-4A7F-937C-46CBB5D2018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F814EC1F-8CD7-4CE1-A349-638FE71E14A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D480A0A7-3731-4DB5-9BD7-97C0AB15BA0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E22F35F-636C-4BD6-8CA2-C7874F6D509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80977623-838A-4599-A362-189657EF34F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983CA82-8ECD-4A67-BC07-41DDF53D5E2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998CE5CB-13B2-4A54-BE94-73483B71CFE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A1CA3998-C2FE-4A3D-8FAA-C1E5EAB5D8A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E122B943-9863-4ACE-8B42-9726277AD03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8D34D860-F1A5-4D73-A756-3DD91B3988E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D7DC0095-7632-4C51-9A42-BDA6B80B599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706AD0A9-E6FA-43EC-AABC-5C84060F1D7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7AF1ED9A-869C-4E24-B32F-DA07208C4F6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35677723-C42F-45D3-9485-98C24C496AC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4EEA5AE7-FD68-40A0-9007-F09A27BCF0C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1DEDEB62-357D-47D2-8BAA-C123C391F83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84F9D4B6-8CB8-49EE-B320-326070B6315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82A105AB-C41D-452F-9AC1-40A0CDF26C0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1C34515A-994D-472B-A4E1-879832C37B0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CB7875F5-8813-46C9-A926-68CD569A603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B97518C8-0F11-4453-8CAB-8E5DD60E09E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D3CEA483-7308-4E4E-81CA-A56D50F929A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47A0F02C-E2FC-40FE-B27F-04C85781BA0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969CA1D-D3E6-4904-A797-59E750967AD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6ED5511-F773-4A11-B9C6-13FB854C4C6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6385A5FA-219E-4E9E-AD1D-2F5095F1F09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E98DD80D-7E0C-4C48-902B-9797276D805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FF91555A-6C3E-4289-8CC6-5B7D2020FA8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2E0BF6F6-0846-446E-80BE-E20E053553B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D95B87BE-C0F9-4A5F-A6A9-64B46D17725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A9B7D562-ECEB-450C-AFE9-86335B35FD8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EA5292F4-B69F-4AA7-A78D-3630CC28C0F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696427B7-0C3D-42D7-BE8C-9DA32AB0B5D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71DD0F07-0DFA-4FE5-B58B-72AF7A8E24A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6BC0ADEB-36ED-424F-B46B-A8A0200A3AD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C63B2FEC-BBD1-4F0B-ACBA-320966EE4C0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91668506-1F55-45A7-9D2C-E6F5248F05B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ABD5DAA8-40A3-49FA-8226-357D55252E8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9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9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9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9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9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9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9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9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9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9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9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9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9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9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9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9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9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9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9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9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9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9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9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9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9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9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9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9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9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9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9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9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9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9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9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9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9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9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9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9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9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9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9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9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9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9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9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9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9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9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9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9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9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9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9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9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9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9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9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9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9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9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9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9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9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9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9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9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9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9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9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9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9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9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9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9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9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9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9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9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9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9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9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9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9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9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9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9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9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9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9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9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9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9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9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9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9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9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9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9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9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9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9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9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9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9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9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9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9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9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9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9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9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9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9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9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9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9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9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9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9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9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9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9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9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9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9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9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9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9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9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9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9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9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9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9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9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9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9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9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9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9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9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9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9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9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9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9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9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9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9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9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9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9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9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9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9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9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9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9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9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9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9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9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9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9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9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9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9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9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9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9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9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9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9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9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9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9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9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9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9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9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9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9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9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9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9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9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9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9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9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9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9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9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9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9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9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9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9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9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9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9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9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9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9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9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9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9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9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9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9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9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9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9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4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900-00004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900-00004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900-00004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900-00004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900-00004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900-00004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900-00004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900-00004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900-00004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900-00004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900-00004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900-00005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900-00005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900-00005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900-00005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900-00005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900-00005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900-00005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900-00005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900-00005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900-00005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900-00005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9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9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9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9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9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9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9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9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9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9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9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9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9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9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9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9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9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9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9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9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9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9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9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9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9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9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9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9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9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9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9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9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9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9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9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9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9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9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9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9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9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9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9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9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9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9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9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9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9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8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9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9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9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9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9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9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9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9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9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9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9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9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9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3DFA2BED-BA19-43E0-AC85-091FBF4091A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87DFA5D6-3768-4795-951E-8A7C9308CC3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EC6859D7-D302-411C-B0AC-09A2A8F25C8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46C759AC-007F-428D-87A4-9F9CDB09C53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D71E463E-575D-4073-9604-F06E34FAF2A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A1E660BC-570E-483F-BFC0-64846F1473A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575F4E28-4BF2-42F9-AD94-653A91D1BA5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46A89475-2AF1-47BE-A4C4-D9DA8EF9E21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960C4E69-338E-412B-9C88-0C8FD961C19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5F9749C2-5DCC-459F-941D-32EE5594FF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B3AF87C9-DF32-4DE4-BF02-8B56AFE15A5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B6049514-DC56-4133-8D0D-1E158846C0D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4FED7E02-B1E0-4495-A81A-24516B26498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57CF00DC-79D6-4018-896C-3C19D2F9854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1BF85E38-CF0C-4FE8-978C-3CC62E4DD79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4B2223F3-6559-4CF8-A50A-27DD613A491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9B0FA892-7C26-4309-83C0-BF34AFAC303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9950F394-1A37-489B-8905-9AB9126B295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E92AF731-4BF4-44FE-A899-14C1B178702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AFC0C5F0-B66F-421F-BFE0-19CB570F600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7A2C7F1F-3482-4289-868F-E5E259286D3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B62B6EED-CC37-4835-9DAD-E779CFF5877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849F36B1-E31A-4C65-96DB-7F9399F3C42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858CCFAE-C806-4E14-8262-F0C77FBF91C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1220C3AB-045C-4C42-A6AF-A7AE144D4E7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DEF01953-F41D-45B8-B8D1-7E4F657222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8E0FB0AC-5051-478E-B983-056CB38FB27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10C48983-8C27-4A48-8BB2-B460C61A9CE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D92D304F-55C7-4465-9CB7-7BB920B1EC4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36039012-77C4-4C00-B477-A9B3A7E46D6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E3D4F652-A364-4EDD-8D98-1A4EA35DB11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FFEDD815-73D0-43E5-89B6-CCBE36D2A66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1CA90DFD-2B5E-42F8-B537-215512B126E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D3CBDA84-6E5A-41EE-88D4-411BA4FC377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816BBCF9-D39D-416B-9D36-9E8D81ACD9C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536C0664-C43B-483F-97A9-AF894A5DF1F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AF18CB2E-0473-41A2-A3AD-586B02BE998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B7B7DBD2-51AB-4DEF-AE15-1D4C2A1A472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D198EEF3-9440-4BB9-BB71-50B9EA1D601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9362A472-FDB0-4EF3-9685-99862DA7363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2459C690-180A-4325-993E-DA392888330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51B77EA-6FF8-4284-947D-33A02DCFE2B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21CAEF4A-7799-4179-A929-6B5228610A5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456B51D3-672E-4615-BB4C-BB1B276E592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72D05696-4EF9-4A8F-B071-3A4AC959F1D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A88934-2899-4F2F-BDE9-02E8A4752A9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EBB84F79-EE59-4F81-BA71-DB7B7605919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C9B55B4B-23FD-4670-A663-36798ABBB37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CD6A6E26-7A8C-418C-B65F-CD5C9B767D7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6978022A-2A9B-4E80-ACFA-FE8980D1629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8E7C0383-572E-4897-980F-5016BDDBF6A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99613924-E7C2-4C5F-A5B7-C0A2646EAA7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54CACC6C-AC97-44EC-A0F5-138421CE953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9A3E2CFB-4218-4E08-8F32-2F120F27D91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EBA92005-2E91-4239-A8A8-7016C6EAB2B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77923986-27B0-434D-8CE0-95D7BB9D5FC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C7A9ACB-1D3D-414F-B128-B015B129B61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7A3762DF-2905-4B43-8186-F5196B6372C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3EAF6A88-3855-4B1C-81D7-E2AF8F2FC39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939CE18-694F-49DB-AAE9-1640A7FDBA9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A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A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A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A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A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A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A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A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A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A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A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A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A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A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A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A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A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A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A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A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A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A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A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A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A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A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A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A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A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A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A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A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A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A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A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A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A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A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A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A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A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A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A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A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A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A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A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A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A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A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A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A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A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A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A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A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A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A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A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A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A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A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A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A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A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A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A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A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A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A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A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A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A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A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A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A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A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A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A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A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A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A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A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A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A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A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A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A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A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A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A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A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A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A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A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A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A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A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A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A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A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A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A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A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A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A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A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A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A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A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A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A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A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A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A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A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A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A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A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A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A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A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A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A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A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A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A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A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A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A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A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A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A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A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A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A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A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A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A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A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A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A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A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A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A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A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A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A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A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A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A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A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A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A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A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A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A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A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A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A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A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A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A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A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A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A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A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A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A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A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A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A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A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A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A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A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A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A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A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A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A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A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A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A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A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A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A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A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A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A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A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A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A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A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A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A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A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A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A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A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A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A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A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A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A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A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A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A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A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A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A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A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A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A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5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A00-00005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A00-00005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A00-00005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A00-00005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A00-00006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A00-00006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A00-00006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A00-00006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A00-00006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A00-00006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A00-00006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A00-00006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A00-00006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A00-00006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A00-00006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A00-00006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A00-00006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A00-00006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A00-00006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A00-00006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A00-00007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A00-00007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A00-00007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A00-00007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A00-00007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A00-00007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A00-00007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A00-00007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A00-00007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A00-00007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A00-00007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A00-00007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A00-00007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A00-00007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A00-00007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A00-00007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A00-00008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A00-00008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A00-00008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A00-00008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A00-00008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A00-00008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A00-00008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A00-00008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A00-00008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A00-00008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A00-00008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A00-00008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A00-00008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A00-00008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A00-00008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A00-00008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A00-00009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A00-00009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A00-00009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A00-00009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A00-00009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A00-00009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A00-00009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A00-00009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A00-00009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A00-00009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A00-00009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A00-00009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A00-00009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A00-00009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A00-00009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A00-00009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A00-0000A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A00-0000A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A00-0000A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A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A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A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A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A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A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A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A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A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A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A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A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A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A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A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A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A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A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A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A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A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A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A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A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A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A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A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A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A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A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A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A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A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A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A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A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A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A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A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A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A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A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A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A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A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A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A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A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A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A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A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A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A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A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A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A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0A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A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A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A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A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A00-00008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A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A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8" authorId="0" shapeId="0" xr:uid="{00000000-0006-0000-0A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A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A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A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A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A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A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A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A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A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A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A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A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A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A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A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A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A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A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A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A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A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A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A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A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A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8" authorId="0" shapeId="0" xr:uid="{00000000-0006-0000-0A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A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A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A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A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A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A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A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A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A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A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A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A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A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A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A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A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A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A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A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A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A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A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A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A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A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A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A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A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A00-0000C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A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A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A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A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A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A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A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A00-0000C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A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A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A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A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A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A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A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A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A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A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A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A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A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A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A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A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A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A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A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A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A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A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A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A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A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A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A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A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A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A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A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A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A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A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A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A00-0000F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A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A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A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A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A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F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A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A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A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A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8" authorId="0" shapeId="0" xr:uid="{00000000-0006-0000-0A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A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A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A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A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A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A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D625D73B-1913-4FAF-A49A-501021B869C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E52BF6F8-3A89-408E-AE0A-08ADF2F2E71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3904D3E1-FCB1-44B1-B2D2-A1FB9DF2FF4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90C91B4E-E730-40E9-93E7-B8832124474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6707503A-BD16-47C3-B02A-DB8D01EE765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9796C624-837C-4032-8C22-57F88C4A381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659B872B-DAB7-4856-A7D4-5FE39DFF173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92C96A67-48F0-4FB8-90F4-8D2E6CAA25D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4C777F89-DAF1-4148-9081-4D9A0B7C86D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2D2F850A-278B-471F-BD71-9633D3D1867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24DCB640-E8AB-433A-B820-564B29161E3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97D5B5FB-0B51-46ED-BB1D-81F6B81D932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8D1C89EF-124E-43E8-A080-0F224FE37A1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18652AB-62FB-4AA8-87E2-9C19DB12F71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DB65B521-880C-4F4F-A233-F26155286FC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886811E1-3E8E-41D6-A6C2-D7CA90021AF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41576589-EE76-40E6-BD7E-A6C11D1B0C3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274384-421F-4156-A7EA-8353E0EBB5A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DD55140F-D4E5-48D6-989C-C167B3507BE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3ED7D7FD-3DD1-45D6-8A40-035C6EA7654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901CFDB8-6446-41EE-A956-643F1902637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8B06AA74-7EE5-4D96-9576-5CFF8621199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6332EF76-7990-4149-AD93-0535973CABA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502D1519-67F2-4170-8CA7-6C81A36899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40D61FB8-C37B-4CB2-9CB9-B55B2125464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C8F54D99-43F4-4458-A0CE-BA03A9FA92E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2EA99A2F-1344-438D-96CC-0C91FEF5EAC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EACC0BFA-8ECE-40DD-A8D8-748D8FDB484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55FC978D-37D4-4F88-BBBB-50C7BEE65DC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C99000F1-E106-4C0B-ABEC-AF6AB7F1179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6EA574E0-90AB-455B-A71E-557DA17726C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15DA0ECC-8236-41D3-A854-0E9A3BAC8D8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88BE7D26-8C77-42B9-95BF-80C68391D63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1EA3FBBD-6588-4492-8353-04270E0AA78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B00C0B8E-241A-49E6-A1D5-1528DB2F3DF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5FDE4D45-A5C4-4F73-B622-DFDA0F17D83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5C2B3006-1FEE-4AED-9907-76F3B002018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2E95EBEA-B56E-4A0A-AE77-69240E7B6E1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18C2F21C-E52F-49AC-A414-9FB68C6585A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E2E217EF-45B2-4737-8213-41216129DA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85E0B1C3-1C35-4630-A65C-16DEC5AEE67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F3511B2C-31A1-4BD7-A7EC-321EAE9269E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12BA546D-4EBC-4794-920B-8E89191036D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70A35004-EE35-4E4D-979E-B7389278525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AE572B1C-76D4-4CF0-BFBA-34A39FCF1A4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F5FD5578-BF51-4DF2-A351-7A96932A0F4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64044899-276D-45DA-BB5D-0409B2271E8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13737BAD-B105-4D5D-9712-F9B8D297335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FAA2BAF6-1507-4946-B1BD-879B8D20152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2E5702FC-44BE-4D85-B976-CE5EFAF036E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931FB0C5-D165-4161-821B-4D5F12C81B9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BA8FFA60-F4AF-41B7-AC2F-3D509FFEA98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2C95900D-BEFB-404D-933C-3F2C73E93A2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2279998D-9245-415E-9E7E-08EECFA175F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A626201F-2829-43B5-AEC8-A9BEC0C755B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1F3561C1-37C8-4BB3-A5C6-1186E9530C2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24EB222C-21AB-4306-BC32-842DCA12018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909B3F53-FDFD-4AC7-9FED-62CFED62BC2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1E64E62F-2AF7-45BF-8868-08FC7D0BD5D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8037D807-5077-4F36-AF9A-C9C740F698C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8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8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8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E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1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1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1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1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1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1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1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1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1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1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1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1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1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1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1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1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1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1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1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1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1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1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1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1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1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1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1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1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1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1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1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1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1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1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1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1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1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1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1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1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1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1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1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1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1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1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1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1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1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1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1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1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1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1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1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1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1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1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1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1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1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1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1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1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1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1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1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1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1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1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1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1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3D758EFF-143E-4671-A764-D3A804DBF2F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21757921-2C01-4A65-B0BA-813FC639401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E77DDAC1-9222-49E7-8B18-479ADCDF5BF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ECA7CD29-FE14-42F6-8FF6-3928AAB301F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D6CB33F1-3CB8-44B1-AC8E-CBD9C3463CF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87398E28-B8A2-4295-9BD3-40D8647EEC9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FC6192B4-FF19-417D-A892-96D4EB71E64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90F3D4E4-F4B4-4BB7-B2A7-8BE37108EE9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6B0368C8-12F7-4D58-8181-FDDD464A383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BD7B1AEF-2F33-4C69-A1AF-985A29D6E53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2C1ACEC3-7BF6-4F41-964D-2FAADA621E6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D4A96C8-5D0B-4B12-B036-B368FC1D8FC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98B22A50-B398-4928-AB90-8E36301E08F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FF5CA7FD-A1CA-4B4E-BCF2-F09F9FAD62A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31BD0E51-FF1E-480D-ACDC-D2D42A1C608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62F227D8-3BD7-4698-848A-F2FCBD90E12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1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1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1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1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1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1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1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1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1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1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1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1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1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1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1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1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1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1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1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1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1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1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1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100-00006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100-00006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100-00006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100-00006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100-00006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100-00007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100-00007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1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1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1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1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1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1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1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1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1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1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1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1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1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1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1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1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1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1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1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1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1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1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1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1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1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1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1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1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1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1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1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1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1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1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1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1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1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1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1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1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1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1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1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1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1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1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1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1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1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1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1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1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1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1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1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1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1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1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1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1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1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1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1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1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1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1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1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1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1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1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1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1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1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1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1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1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1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1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1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1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1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1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1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1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1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1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1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1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1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1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1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1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1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1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1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1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1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1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1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1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1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1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1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1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1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1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1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1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1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1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1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1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1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1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1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1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1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1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1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1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1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1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1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1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1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1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1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1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1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1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1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1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1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1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1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1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1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1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1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1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1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1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1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1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1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1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1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1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1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1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1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1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1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1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1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1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1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1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1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1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1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1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1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1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1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1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1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1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1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1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1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1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1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1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1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1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1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1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1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1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1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1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1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1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1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1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1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1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1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1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1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D0BA4DDE-2367-4BA5-9AB7-28777037B64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3EC1B66F-1A1A-4AF7-B36D-B015503CB0F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B1C0646-FB0D-4E85-A3B0-9CB094E6F83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48536A34-FA54-47BE-B4D6-43F72414213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3197304A-AC5E-4739-8900-3C4A8D448A9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BA2D3367-7A0C-4B9A-BF83-661B3D85A39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5D36780D-21D0-46FB-99EA-B605B11B28E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D81533A6-63E3-452A-A923-7E634537E3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93453204-045C-4C15-A86F-48EEABCF7D0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71A4A4A0-FD3B-4D72-8D56-38AC329DE26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691F310A-61B2-4F7D-91B0-A8ACEA3386E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1075EBB-E5AB-4FC2-928E-6D76E7050B6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4A7ABB83-4560-4F6C-9F52-FDCF457BE9D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A86B18C6-23BB-4824-9961-D65794B7AEA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293C207A-54FC-4AD9-821A-A6003434DDC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CA2C6269-7735-45F2-B28D-76E82208B78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B6646A83-156F-433E-9738-39C9636CE14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ECAE830-8137-40E9-8711-EF1C224C6D3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22871F6B-DF16-4B55-8364-6299661743A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4A071F48-319D-4DAD-99C4-DDBBDEF88ED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1E680438-9636-4473-B35B-F2E519F2ED0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A2AB3C47-1A48-4509-9AFC-5CAEB063873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BE746334-D077-4848-B8D9-E09C229189A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5A6FE657-EF2B-46AF-834B-21B3B834362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8F6878AB-D3AC-4D11-9870-21E44787219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E20EF281-BC77-45AB-8DA0-D060FBACD6A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36B445AD-0F0C-47C4-9D34-3AB01E0CE54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EEBD7BB8-D927-48DE-8D3F-EC1966389AA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9E8F7FB-33D4-427E-BACD-D62DE833368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A1A1FD25-8375-46A5-92B3-93EBFDE52A9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D52EE9E2-3688-4AA0-AA5E-9B7E8BE1B88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C541BA7B-90D0-4D71-83E9-1243555A34D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51526823-679F-4F64-AC66-CF0C238A17A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B6241E5-5FBD-424E-B016-697DA35D5CC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6E1917E3-5927-42C0-8070-32B4DA91150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C65772BA-4D55-419E-A3EB-AD36B6F51D4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5ECFEDA9-1115-41D5-AF16-F47562997E6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124037E6-2ACC-4D62-916B-928E8824AF2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270578C8-6562-4B3D-A4EB-C348023630E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8D6F592C-F86B-4196-B4FF-09C0C25E8F7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AF6D956B-E978-40FC-8F6B-A38571E23E7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624D39ED-9701-47D0-B3C6-29465C51011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D7D90B90-448E-4229-8294-26199752A79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60A0F693-F6D8-4ADE-96E3-4F7F269598D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2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2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2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2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2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2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2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2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2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2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2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2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2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2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2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2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2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2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2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2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2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2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2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2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2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2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2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2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2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2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2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2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2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2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2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2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2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2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2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2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2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0000000-0006-0000-02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00000000-0006-0000-02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00000000-0006-0000-02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2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2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2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2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2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2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2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2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2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2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2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2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2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2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2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2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2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2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2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2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2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2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2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2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2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2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2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7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200-00007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200-00007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200-00007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200-00007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200-00007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200-00007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200-00007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200-00007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200-00007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200-00007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200-00007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200-00007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200-00007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200-00008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200-00008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200-00008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200-00008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200-00008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200-00008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200-00008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2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2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2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2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2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2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2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2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2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2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2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2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2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2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2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2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2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2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2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2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2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2" authorId="0" shapeId="0" xr:uid="{00000000-0006-0000-02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2" authorId="0" shapeId="0" xr:uid="{00000000-0006-0000-02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2" authorId="0" shapeId="0" xr:uid="{00000000-0006-0000-02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2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2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2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2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2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2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2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2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2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2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2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2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2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2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2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2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2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2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2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2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2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2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2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2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2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2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2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2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2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2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2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2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2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2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2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2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2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2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2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2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2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2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2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2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2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2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2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2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2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2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2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2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2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2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2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2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2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200-0000F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2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2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2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2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2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2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2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2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2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2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3" authorId="0" shapeId="0" xr:uid="{00000000-0006-0000-02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3" authorId="0" shapeId="0" xr:uid="{00000000-0006-0000-02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3" authorId="0" shapeId="0" xr:uid="{00000000-0006-0000-02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2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2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2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2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2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2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2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2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2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2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2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2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2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2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2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2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2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2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2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2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2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2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2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2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2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2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2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2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2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2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2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2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2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2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2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2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2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2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2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2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2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2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2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2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2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2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2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2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2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2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2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2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2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2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2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2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2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2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2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2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2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2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2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2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2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2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2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2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4" authorId="0" shapeId="0" xr:uid="{00000000-0006-0000-02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4" authorId="0" shapeId="0" xr:uid="{00000000-0006-0000-02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4" authorId="0" shapeId="0" xr:uid="{00000000-0006-0000-02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2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2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2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2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2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2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2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2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2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2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2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2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2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2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2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2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2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2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2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2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2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2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2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2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2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2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2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X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17E0795F-C035-4FE2-9543-DAE92403937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7B39C487-3E0F-4E28-BB32-08E43CACFE2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152BE4F4-A6D5-4F02-9A4D-8D03460F8D5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89C2C15B-8529-4AA1-AAF9-819290FFED3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1C27E2DC-D83F-4C60-8B9E-8F1E96ACEC0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91BA3BE7-266D-42D5-814A-B2DDF0ED500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860AAC45-AA05-4E74-B594-F4F52FC1115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5E9DB3EC-F734-454D-94E8-F5254213CB9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63085EA6-4E0E-4A8B-9F05-BC223680ADE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D0512AF4-3CEF-46CC-968E-8580FB2B0B3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BAAFA508-9F6C-4AB0-9F9F-D9FFCBC21A9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32A8306-DB8F-4FF5-82CB-C54BF31AC30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4FF5B56B-B8C6-4669-A48C-F9047A09558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C6D78132-9E8F-4E4C-A60A-86312E22710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D4833338-2FB0-4E7D-9AD6-06751BF256E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590959D2-E598-49D1-B9B3-7B7D6E205F3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5F099AF9-6503-4EF3-A4D6-4FB29079198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E8D1FC8F-1601-4126-9F2E-0AF1A341ADF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411A3B63-A831-4BDB-86C5-0D1E847138C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9EC2CD70-4A5B-4D37-9DE7-739508F849D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658C57A4-954F-4318-B66E-FDBFDAA903C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3D6119A5-C3DC-4E1D-A825-81639D98C33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DC7FADC2-31EE-4FFC-9A3E-C47AFFD054D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8CFC8466-9A8A-40C4-A7E2-405D6359480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D426E560-6C11-46BB-BF12-0A076D289A6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AC050B1A-D949-4B2D-8E47-204FAE192B0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31EA73AB-907D-4874-A92E-7A027E27ABD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A20DECB-D13F-4388-A4F3-AEC8A520658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877E60CC-66AE-4D59-BCF7-1A9520037E7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3D844F47-D16B-434A-8DB6-C5A5A37EE23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9A305BAC-3FBA-4004-9CA5-E0C9C3C8BA3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52F8E670-B7F8-460B-845D-15F38E41B23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B05A9DBD-7DAF-4955-AC89-1865910FFD0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A9CA8342-8681-486E-910E-8E35498969D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FCD8E2EF-6376-4E1B-94E3-1D7481B5E1C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383707C2-84E1-4853-BDE8-00D153218E7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5C25ABA6-6EC0-4DB5-93D3-3246D493FD6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3D06CD9C-593F-4C21-9556-3E2B340BB2C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4B97291D-2095-4223-B24E-CEB827EF8B6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C9320909-2027-4711-8F79-B46DBE7774B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ADA783F8-3972-4C9D-8F9F-C1C4D663B71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B22EA520-3E66-40D2-A1C8-04D6C9B4BEF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DA69EFC2-7CBE-43ED-A24F-C32E27736A9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A4D75B1-43AB-4408-97D1-8E7196A41B2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70D182C8-C7FD-4731-9ACB-307935E287D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197E7680-D3FD-40D5-B63C-8DCF91693ED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B9A3DC36-2B65-4528-B223-EC09D793EC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EA4FD430-6B36-48EC-B426-AC19FB3B351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AD86D92-7451-4F5C-B4E1-F5271D4D805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B3EF33C8-1F9C-432C-9766-CAD20CBC64F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756E794-57C7-4192-B633-ED1009D12CA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33D167E3-8562-4941-976E-793B8D710D6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BC32C1F7-E193-48D9-BF87-58B5CF49AFB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1D92A38D-FA53-4EE4-801C-0B69BEC97F6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66510E1C-FF3C-4467-A71E-C4DC30C0FE1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49997CD6-47C5-4CD6-A160-6A5D2FD46DE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2DFA42C9-F031-4A80-AE04-45F6B580DA6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D316ABA1-D843-4FFA-9F49-CF253ACDFAB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3D8B2E49-A180-438D-8C71-67A0066E8F4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A5D4CEBD-5E1E-4572-A23B-2911B509198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3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00000000-0006-0000-03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3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00000000-0006-0000-03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00000000-0006-0000-03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00000000-0006-0000-03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00000000-0006-0000-03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00000000-0006-0000-03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00000000-0006-0000-03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00000000-0006-0000-03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00000000-0006-0000-03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00000000-0006-0000-03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00000000-0006-0000-03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00000000-0006-0000-03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00000000-0006-0000-03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00000000-0006-0000-03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0000000-0006-0000-03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00000000-0006-0000-03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00000000-0006-0000-03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00000000-0006-0000-03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00000000-0006-0000-03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00000000-0006-0000-03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00000000-0006-0000-03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00000000-0006-0000-03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00000000-0006-0000-03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00000000-0006-0000-03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00000000-0006-0000-03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00000000-0006-0000-03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00000000-0006-0000-03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00000000-0006-0000-03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00000000-0006-0000-03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00000000-0006-0000-03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00000000-0006-0000-03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00000000-0006-0000-03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3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00000000-0006-0000-03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00000000-0006-0000-03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00000000-0006-0000-03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00000000-0006-0000-03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00000000-0006-0000-03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00000000-0006-0000-03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0000000-0006-0000-03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00000000-0006-0000-03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00000000-0006-0000-03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00000000-0006-0000-03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3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3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3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3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3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3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3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3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3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3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3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3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3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3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3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3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3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3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3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3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3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3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3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3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3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3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3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3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2" authorId="0" shapeId="0" xr:uid="{00000000-0006-0000-03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2" authorId="0" shapeId="0" xr:uid="{00000000-0006-0000-03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3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2" authorId="0" shapeId="0" xr:uid="{00000000-0006-0000-03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2" authorId="0" shapeId="0" xr:uid="{00000000-0006-0000-03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2" authorId="0" shapeId="0" xr:uid="{00000000-0006-0000-03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2" authorId="0" shapeId="0" xr:uid="{00000000-0006-0000-03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2" authorId="0" shapeId="0" xr:uid="{00000000-0006-0000-03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2" authorId="0" shapeId="0" xr:uid="{00000000-0006-0000-03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2" authorId="0" shapeId="0" xr:uid="{00000000-0006-0000-03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2" authorId="0" shapeId="0" xr:uid="{00000000-0006-0000-03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2" authorId="0" shapeId="0" xr:uid="{00000000-0006-0000-03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2" authorId="0" shapeId="0" xr:uid="{00000000-0006-0000-03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2" authorId="0" shapeId="0" xr:uid="{00000000-0006-0000-03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2" authorId="0" shapeId="0" xr:uid="{00000000-0006-0000-03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2" authorId="0" shapeId="0" xr:uid="{00000000-0006-0000-03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2" authorId="0" shapeId="0" xr:uid="{00000000-0006-0000-03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2" authorId="0" shapeId="0" xr:uid="{00000000-0006-0000-03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2" authorId="0" shapeId="0" xr:uid="{00000000-0006-0000-03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2" authorId="0" shapeId="0" xr:uid="{00000000-0006-0000-03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2" authorId="0" shapeId="0" xr:uid="{00000000-0006-0000-03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2" authorId="0" shapeId="0" xr:uid="{00000000-0006-0000-03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2" authorId="0" shapeId="0" xr:uid="{00000000-0006-0000-03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2" authorId="0" shapeId="0" xr:uid="{00000000-0006-0000-03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2" authorId="0" shapeId="0" xr:uid="{00000000-0006-0000-03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2" authorId="0" shapeId="0" xr:uid="{00000000-0006-0000-03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2" authorId="0" shapeId="0" xr:uid="{00000000-0006-0000-03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2" authorId="0" shapeId="0" xr:uid="{00000000-0006-0000-03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2" authorId="0" shapeId="0" xr:uid="{00000000-0006-0000-03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2" authorId="0" shapeId="0" xr:uid="{00000000-0006-0000-03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2" authorId="0" shapeId="0" xr:uid="{00000000-0006-0000-03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2" authorId="0" shapeId="0" xr:uid="{00000000-0006-0000-03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2" authorId="0" shapeId="0" xr:uid="{00000000-0006-0000-03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2" authorId="0" shapeId="0" xr:uid="{00000000-0006-0000-03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2" authorId="0" shapeId="0" xr:uid="{00000000-0006-0000-03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2" authorId="0" shapeId="0" xr:uid="{00000000-0006-0000-03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2" authorId="0" shapeId="0" xr:uid="{00000000-0006-0000-03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2" authorId="0" shapeId="0" xr:uid="{00000000-0006-0000-03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2" authorId="0" shapeId="0" xr:uid="{00000000-0006-0000-03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2" authorId="0" shapeId="0" xr:uid="{00000000-0006-0000-03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2" authorId="0" shapeId="0" xr:uid="{00000000-0006-0000-03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2" authorId="0" shapeId="0" xr:uid="{00000000-0006-0000-03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2" authorId="0" shapeId="0" xr:uid="{00000000-0006-0000-03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2" authorId="0" shapeId="0" xr:uid="{00000000-0006-0000-03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3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3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3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3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3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3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3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3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3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3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3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3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3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3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3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3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3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3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3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3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3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3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3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3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3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3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3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3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3" authorId="0" shapeId="0" xr:uid="{00000000-0006-0000-03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3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3" authorId="0" shapeId="0" xr:uid="{00000000-0006-0000-03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3" authorId="0" shapeId="0" xr:uid="{00000000-0006-0000-03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3" authorId="0" shapeId="0" xr:uid="{00000000-0006-0000-03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3" authorId="0" shapeId="0" xr:uid="{00000000-0006-0000-03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3" authorId="0" shapeId="0" xr:uid="{00000000-0006-0000-03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3" authorId="0" shapeId="0" xr:uid="{00000000-0006-0000-03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3" authorId="0" shapeId="0" xr:uid="{00000000-0006-0000-03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3" authorId="0" shapeId="0" xr:uid="{00000000-0006-0000-03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3" authorId="0" shapeId="0" xr:uid="{00000000-0006-0000-03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3" authorId="0" shapeId="0" xr:uid="{00000000-0006-0000-03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3" authorId="0" shapeId="0" xr:uid="{00000000-0006-0000-03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3" authorId="0" shapeId="0" xr:uid="{00000000-0006-0000-03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3" authorId="0" shapeId="0" xr:uid="{00000000-0006-0000-03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3" authorId="0" shapeId="0" xr:uid="{00000000-0006-0000-03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3" authorId="0" shapeId="0" xr:uid="{00000000-0006-0000-03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3" authorId="0" shapeId="0" xr:uid="{00000000-0006-0000-03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3" authorId="0" shapeId="0" xr:uid="{00000000-0006-0000-03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3" authorId="0" shapeId="0" xr:uid="{00000000-0006-0000-03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3" authorId="0" shapeId="0" xr:uid="{00000000-0006-0000-03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3" authorId="0" shapeId="0" xr:uid="{00000000-0006-0000-03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3" authorId="0" shapeId="0" xr:uid="{00000000-0006-0000-03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3" authorId="0" shapeId="0" xr:uid="{00000000-0006-0000-03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3" authorId="0" shapeId="0" xr:uid="{00000000-0006-0000-03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3" authorId="0" shapeId="0" xr:uid="{00000000-0006-0000-03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3" authorId="0" shapeId="0" xr:uid="{00000000-0006-0000-03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3" authorId="0" shapeId="0" xr:uid="{00000000-0006-0000-03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3" authorId="0" shapeId="0" xr:uid="{00000000-0006-0000-03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3" authorId="0" shapeId="0" xr:uid="{00000000-0006-0000-03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3" authorId="0" shapeId="0" xr:uid="{00000000-0006-0000-03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3" authorId="0" shapeId="0" xr:uid="{00000000-0006-0000-03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3" authorId="0" shapeId="0" xr:uid="{00000000-0006-0000-03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3" authorId="0" shapeId="0" xr:uid="{00000000-0006-0000-03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3" authorId="0" shapeId="0" xr:uid="{00000000-0006-0000-03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3" authorId="0" shapeId="0" xr:uid="{00000000-0006-0000-03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3" authorId="0" shapeId="0" xr:uid="{00000000-0006-0000-03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3" authorId="0" shapeId="0" xr:uid="{00000000-0006-0000-03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3" authorId="0" shapeId="0" xr:uid="{00000000-0006-0000-03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3" authorId="0" shapeId="0" xr:uid="{00000000-0006-0000-03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3" authorId="0" shapeId="0" xr:uid="{00000000-0006-0000-03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3" authorId="0" shapeId="0" xr:uid="{00000000-0006-0000-03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3" authorId="0" shapeId="0" xr:uid="{00000000-0006-0000-03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3" authorId="0" shapeId="0" xr:uid="{00000000-0006-0000-03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3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3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3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3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3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3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3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3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3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3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3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3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3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3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3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3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3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3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3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3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3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3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3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3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3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3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3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3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4" authorId="0" shapeId="0" xr:uid="{00000000-0006-0000-03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3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4" authorId="0" shapeId="0" xr:uid="{00000000-0006-0000-03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4" authorId="0" shapeId="0" xr:uid="{00000000-0006-0000-03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4" authorId="0" shapeId="0" xr:uid="{00000000-0006-0000-03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4" authorId="0" shapeId="0" xr:uid="{00000000-0006-0000-03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4" authorId="0" shapeId="0" xr:uid="{00000000-0006-0000-03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4" authorId="0" shapeId="0" xr:uid="{00000000-0006-0000-03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4" authorId="0" shapeId="0" xr:uid="{00000000-0006-0000-03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4" authorId="0" shapeId="0" xr:uid="{00000000-0006-0000-03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4" authorId="0" shapeId="0" xr:uid="{00000000-0006-0000-03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4" authorId="0" shapeId="0" xr:uid="{00000000-0006-0000-03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4" authorId="0" shapeId="0" xr:uid="{00000000-0006-0000-03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4" authorId="0" shapeId="0" xr:uid="{00000000-0006-0000-03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4" authorId="0" shapeId="0" xr:uid="{00000000-0006-0000-03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4" authorId="0" shapeId="0" xr:uid="{00000000-0006-0000-03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4" authorId="0" shapeId="0" xr:uid="{00000000-0006-0000-03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4" authorId="0" shapeId="0" xr:uid="{00000000-0006-0000-03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4" authorId="0" shapeId="0" xr:uid="{00000000-0006-0000-03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4" authorId="0" shapeId="0" xr:uid="{00000000-0006-0000-03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4" authorId="0" shapeId="0" xr:uid="{00000000-0006-0000-03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4" authorId="0" shapeId="0" xr:uid="{00000000-0006-0000-03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4" authorId="0" shapeId="0" xr:uid="{00000000-0006-0000-03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4" authorId="0" shapeId="0" xr:uid="{00000000-0006-0000-03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4" authorId="0" shapeId="0" xr:uid="{00000000-0006-0000-03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4" authorId="0" shapeId="0" xr:uid="{00000000-0006-0000-03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4" authorId="0" shapeId="0" xr:uid="{00000000-0006-0000-03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4" authorId="0" shapeId="0" xr:uid="{00000000-0006-0000-03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4" authorId="0" shapeId="0" xr:uid="{00000000-0006-0000-03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4" authorId="0" shapeId="0" xr:uid="{00000000-0006-0000-03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4" authorId="0" shapeId="0" xr:uid="{00000000-0006-0000-03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4" authorId="0" shapeId="0" xr:uid="{00000000-0006-0000-03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4" authorId="0" shapeId="0" xr:uid="{00000000-0006-0000-03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4" authorId="0" shapeId="0" xr:uid="{00000000-0006-0000-03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4" authorId="0" shapeId="0" xr:uid="{00000000-0006-0000-03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4" authorId="0" shapeId="0" xr:uid="{00000000-0006-0000-03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4" authorId="0" shapeId="0" xr:uid="{00000000-0006-0000-03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4" authorId="0" shapeId="0" xr:uid="{00000000-0006-0000-03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4" authorId="0" shapeId="0" xr:uid="{00000000-0006-0000-03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4" authorId="0" shapeId="0" xr:uid="{00000000-0006-0000-03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4" authorId="0" shapeId="0" xr:uid="{00000000-0006-0000-03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4" authorId="0" shapeId="0" xr:uid="{00000000-0006-0000-03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4" authorId="0" shapeId="0" xr:uid="{00000000-0006-0000-03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4" authorId="0" shapeId="0" xr:uid="{00000000-0006-0000-03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3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3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3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3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3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3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3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3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3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3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3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3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3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3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3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3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3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3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3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3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3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3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3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3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3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3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3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8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A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15F2FC79-F54A-44F8-A23B-FACD535C9E6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933CE158-8D8E-4C6A-BE42-C897A8E484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25DD0BCD-8F8C-40AA-8AD3-247A1F0DDB9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AD7E84E5-E41A-4810-958A-53756BC9702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47D956F-AB46-4711-94E8-A35AE11C86C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6F38DDC4-84A6-4B71-8976-EF699757186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B3A048ED-679B-41B1-8801-A8A260329D9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95A09F30-206E-478A-BE49-C6F3620D02F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94D2CEBE-1003-485C-8305-8A9B9B2FB92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6DB9ADC4-B07C-4227-9E04-615182191F1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AAC70084-B7A6-43D8-BDD4-6EEBD6BD107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1F41E21C-D5A2-43C8-A7E3-5BC2393773B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E2CFA3A3-B1CF-44D5-8C73-81B0A3ABF6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597F8D1B-CA50-48B5-B1D1-F6512456C00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6AC233B2-270C-45C6-8790-BFE5124C676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491374F5-3679-4896-A31B-311B0050A25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21AC6091-B165-4635-B0FE-6500DDB8194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162B0C2F-E26B-4DFB-8AA8-B6AAD0D8DD8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FFAA7BE5-DD83-4561-8A25-1476E43AEB5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5D1D494B-F375-4CF3-B861-B440A17FF6C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34488A4C-8639-42D9-81A7-D96563C0F8F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F370F0ED-3080-4F45-9462-1D0578667E5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3B35B807-0B15-41EE-B14E-74073997D15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A54F333B-A236-424A-8BD5-B287F062535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BFA16941-F753-4127-9D38-C708010558C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C561DEC4-FDBD-4668-B883-B4727FD39A3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20AF4D8B-8227-42F6-A254-0A34DCE1DF0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3EC9F01-0533-438E-9565-AD398EAA65A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CC0A7E0-0578-42F0-904F-A9B0F88517E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4216C2A7-8D32-4C7A-BFC6-3B50E482F90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64C8E622-D227-44D0-BF8F-B6DF182C9A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1EEDDD1A-4055-4455-941E-8193D11E4D5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5176DF45-76AC-4FE0-B53A-3A4EA3C40ED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43A4251A-7F3B-4C56-9D94-E411CF05621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B9C2D7CE-12EA-479F-8D9C-E11F4DD8021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1A7E4F77-0227-4836-A03C-4B2721F05E4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2B4C2922-A89F-472B-ACA9-1FBC6FDC95F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D433065B-2025-4E0D-A3DA-B84FA0D0114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B7E63B92-9714-4A1F-9DB9-A0FDF0B5EFB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DC6A36B2-EEB2-44CF-8E3D-7B0D2F3D21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F9C08D51-384C-48DA-B188-D9A4185EDD8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AB9CAF61-BDC3-4E37-A1C1-F41C63F4795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E23391A9-74FD-4D12-A63A-AE0FE9EE6E8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9B6BD25F-86D9-409A-8890-1FF260AD38F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108E4850-FC68-41F7-A272-BC19CD50D0D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EEA58E10-1F51-437E-995E-D4FFAF6970C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282BA5B0-2E53-4410-A7B6-231A955B947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8531C75A-CB0F-4B2D-8526-E9CCDD6D63E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4F550FA-39D3-4607-88B7-DA35BA0CA17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49B98D77-D1B2-4821-8274-6F98863FC52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D11DD7DF-D1BF-41D1-8E05-FA0A96497BF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2CD16F57-E09F-493F-AA27-D851BD10BE3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5A2E4367-EA37-4DFD-82D3-5800BAF823E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6C72D735-7279-42F8-942D-C44D8E84F4D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F3FAA71A-6565-498C-9491-4CA4A8CE46E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9E6CFC8F-9E25-4574-A5C4-1DF209A1584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C6F77E04-CCD9-4C96-A11C-AA49ED06AE0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35B83592-5E37-470A-BC2C-8178F8CAA2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B66F789A-6957-43C1-AF24-36811F39ABB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CA41969E-0BF0-4501-BEA8-B12582E6E34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00000000-0006-0000-04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00000000-0006-0000-04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00000000-0006-0000-04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00000000-0006-0000-04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00000000-0006-0000-04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00000000-0006-0000-04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00000000-0006-0000-04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00000000-0006-0000-04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00000000-0006-0000-04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00000000-0006-0000-04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00000000-0006-0000-04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00000000-0006-0000-04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00000000-0006-0000-04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00000000-0006-0000-04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00000000-0006-0000-04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4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00000000-0006-0000-04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000000-0006-0000-04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0000000-0006-0000-04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00000000-0006-0000-04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00000000-0006-0000-04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00000000-0006-0000-04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00000000-0006-0000-04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00000000-0006-0000-04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00000000-0006-0000-04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00000000-0006-0000-04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00000000-0006-0000-04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00000000-0006-0000-04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00000000-0006-0000-04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00000000-0006-0000-04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00000000-0006-0000-04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00000000-0006-0000-04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00000000-0006-0000-04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00000000-0006-0000-04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00000000-0006-0000-04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00000000-0006-0000-04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0000000-0006-0000-04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0000000-0006-0000-04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00000000-0006-0000-04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00000000-0006-0000-04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00000000-0006-0000-04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0000000-0006-0000-04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0000000-0006-0000-04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0000000-0006-0000-04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4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4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4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4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4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4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4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4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4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4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4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4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4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4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2" authorId="0" shapeId="0" xr:uid="{00000000-0006-0000-04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2" authorId="0" shapeId="0" xr:uid="{00000000-0006-0000-04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2" authorId="0" shapeId="0" xr:uid="{00000000-0006-0000-04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2" authorId="0" shapeId="0" xr:uid="{00000000-0006-0000-04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2" authorId="0" shapeId="0" xr:uid="{00000000-0006-0000-04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2" authorId="0" shapeId="0" xr:uid="{00000000-0006-0000-04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2" authorId="0" shapeId="0" xr:uid="{00000000-0006-0000-04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2" authorId="0" shapeId="0" xr:uid="{00000000-0006-0000-04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2" authorId="0" shapeId="0" xr:uid="{00000000-0006-0000-04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2" authorId="0" shapeId="0" xr:uid="{00000000-0006-0000-04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2" authorId="0" shapeId="0" xr:uid="{00000000-0006-0000-04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2" authorId="0" shapeId="0" xr:uid="{00000000-0006-0000-04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2" authorId="0" shapeId="0" xr:uid="{00000000-0006-0000-04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2" authorId="0" shapeId="0" xr:uid="{00000000-0006-0000-04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2" authorId="0" shapeId="0" xr:uid="{00000000-0006-0000-04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2" authorId="0" shapeId="0" xr:uid="{00000000-0006-0000-04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2" authorId="0" shapeId="0" xr:uid="{00000000-0006-0000-04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2" authorId="0" shapeId="0" xr:uid="{00000000-0006-0000-04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2" authorId="0" shapeId="0" xr:uid="{00000000-0006-0000-04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2" authorId="0" shapeId="0" xr:uid="{00000000-0006-0000-04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2" authorId="0" shapeId="0" xr:uid="{00000000-0006-0000-04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2" authorId="0" shapeId="0" xr:uid="{00000000-0006-0000-04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2" authorId="0" shapeId="0" xr:uid="{00000000-0006-0000-04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2" authorId="0" shapeId="0" xr:uid="{00000000-0006-0000-04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2" authorId="0" shapeId="0" xr:uid="{00000000-0006-0000-04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2" authorId="0" shapeId="0" xr:uid="{00000000-0006-0000-04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2" authorId="0" shapeId="0" xr:uid="{00000000-0006-0000-04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2" authorId="0" shapeId="0" xr:uid="{00000000-0006-0000-04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2" authorId="0" shapeId="0" xr:uid="{00000000-0006-0000-04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2" authorId="0" shapeId="0" xr:uid="{00000000-0006-0000-04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2" authorId="0" shapeId="0" xr:uid="{00000000-0006-0000-04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2" authorId="0" shapeId="0" xr:uid="{00000000-0006-0000-04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2" authorId="0" shapeId="0" xr:uid="{00000000-0006-0000-04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2" authorId="0" shapeId="0" xr:uid="{00000000-0006-0000-04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2" authorId="0" shapeId="0" xr:uid="{00000000-0006-0000-04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2" authorId="0" shapeId="0" xr:uid="{00000000-0006-0000-04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2" authorId="0" shapeId="0" xr:uid="{00000000-0006-0000-04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2" authorId="0" shapeId="0" xr:uid="{00000000-0006-0000-04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2" authorId="0" shapeId="0" xr:uid="{00000000-0006-0000-04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2" authorId="0" shapeId="0" xr:uid="{00000000-0006-0000-04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2" authorId="0" shapeId="0" xr:uid="{00000000-0006-0000-04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2" authorId="0" shapeId="0" xr:uid="{00000000-0006-0000-04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2" authorId="0" shapeId="0" xr:uid="{00000000-0006-0000-04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2" authorId="0" shapeId="0" xr:uid="{00000000-0006-0000-04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4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4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4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4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4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4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4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4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4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4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4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4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4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F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3" authorId="0" shapeId="0" xr:uid="{00000000-0006-0000-0400-0000F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3" authorId="0" shapeId="0" xr:uid="{00000000-0006-0000-0400-0000F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3" authorId="0" shapeId="0" xr:uid="{00000000-0006-0000-0400-0000F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3" authorId="0" shapeId="0" xr:uid="{00000000-0006-0000-0400-0000F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3" authorId="0" shapeId="0" xr:uid="{00000000-0006-0000-0400-0000F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3" authorId="0" shapeId="0" xr:uid="{00000000-0006-0000-04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3" authorId="0" shapeId="0" xr:uid="{00000000-0006-0000-04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3" authorId="0" shapeId="0" xr:uid="{00000000-0006-0000-04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3" authorId="0" shapeId="0" xr:uid="{00000000-0006-0000-04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3" authorId="0" shapeId="0" xr:uid="{00000000-0006-0000-04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3" authorId="0" shapeId="0" xr:uid="{00000000-0006-0000-04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3" authorId="0" shapeId="0" xr:uid="{00000000-0006-0000-04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3" authorId="0" shapeId="0" xr:uid="{00000000-0006-0000-04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3" authorId="0" shapeId="0" xr:uid="{00000000-0006-0000-04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3" authorId="0" shapeId="0" xr:uid="{00000000-0006-0000-04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3" authorId="0" shapeId="0" xr:uid="{00000000-0006-0000-04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3" authorId="0" shapeId="0" xr:uid="{00000000-0006-0000-04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3" authorId="0" shapeId="0" xr:uid="{00000000-0006-0000-04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3" authorId="0" shapeId="0" xr:uid="{00000000-0006-0000-04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3" authorId="0" shapeId="0" xr:uid="{00000000-0006-0000-04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3" authorId="0" shapeId="0" xr:uid="{00000000-0006-0000-04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3" authorId="0" shapeId="0" xr:uid="{00000000-0006-0000-04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3" authorId="0" shapeId="0" xr:uid="{00000000-0006-0000-04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3" authorId="0" shapeId="0" xr:uid="{00000000-0006-0000-04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3" authorId="0" shapeId="0" xr:uid="{00000000-0006-0000-04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3" authorId="0" shapeId="0" xr:uid="{00000000-0006-0000-04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3" authorId="0" shapeId="0" xr:uid="{00000000-0006-0000-04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3" authorId="0" shapeId="0" xr:uid="{00000000-0006-0000-04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3" authorId="0" shapeId="0" xr:uid="{00000000-0006-0000-04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3" authorId="0" shapeId="0" xr:uid="{00000000-0006-0000-04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3" authorId="0" shapeId="0" xr:uid="{00000000-0006-0000-04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3" authorId="0" shapeId="0" xr:uid="{00000000-0006-0000-04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3" authorId="0" shapeId="0" xr:uid="{00000000-0006-0000-04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3" authorId="0" shapeId="0" xr:uid="{00000000-0006-0000-04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3" authorId="0" shapeId="0" xr:uid="{00000000-0006-0000-04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3" authorId="0" shapeId="0" xr:uid="{00000000-0006-0000-04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3" authorId="0" shapeId="0" xr:uid="{00000000-0006-0000-04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3" authorId="0" shapeId="0" xr:uid="{00000000-0006-0000-04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3" authorId="0" shapeId="0" xr:uid="{00000000-0006-0000-04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3" authorId="0" shapeId="0" xr:uid="{00000000-0006-0000-04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3" authorId="0" shapeId="0" xr:uid="{00000000-0006-0000-04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3" authorId="0" shapeId="0" xr:uid="{00000000-0006-0000-04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3" authorId="0" shapeId="0" xr:uid="{00000000-0006-0000-04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3" authorId="0" shapeId="0" xr:uid="{00000000-0006-0000-04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4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4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4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4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4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4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4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4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4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4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4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4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4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4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4" authorId="0" shapeId="0" xr:uid="{00000000-0006-0000-04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4" authorId="0" shapeId="0" xr:uid="{00000000-0006-0000-04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4" authorId="0" shapeId="0" xr:uid="{00000000-0006-0000-04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4" authorId="0" shapeId="0" xr:uid="{00000000-0006-0000-04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4" authorId="0" shapeId="0" xr:uid="{00000000-0006-0000-04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4" authorId="0" shapeId="0" xr:uid="{00000000-0006-0000-04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4" authorId="0" shapeId="0" xr:uid="{00000000-0006-0000-04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4" authorId="0" shapeId="0" xr:uid="{00000000-0006-0000-04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4" authorId="0" shapeId="0" xr:uid="{00000000-0006-0000-04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4" authorId="0" shapeId="0" xr:uid="{00000000-0006-0000-04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4" authorId="0" shapeId="0" xr:uid="{00000000-0006-0000-04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4" authorId="0" shapeId="0" xr:uid="{00000000-0006-0000-04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4" authorId="0" shapeId="0" xr:uid="{00000000-0006-0000-04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4" authorId="0" shapeId="0" xr:uid="{00000000-0006-0000-04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4" authorId="0" shapeId="0" xr:uid="{00000000-0006-0000-04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4" authorId="0" shapeId="0" xr:uid="{00000000-0006-0000-04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4" authorId="0" shapeId="0" xr:uid="{00000000-0006-0000-04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4" authorId="0" shapeId="0" xr:uid="{00000000-0006-0000-04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4" authorId="0" shapeId="0" xr:uid="{00000000-0006-0000-04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4" authorId="0" shapeId="0" xr:uid="{00000000-0006-0000-04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4" authorId="0" shapeId="0" xr:uid="{00000000-0006-0000-04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4" authorId="0" shapeId="0" xr:uid="{00000000-0006-0000-04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4" authorId="0" shapeId="0" xr:uid="{00000000-0006-0000-04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4" authorId="0" shapeId="0" xr:uid="{00000000-0006-0000-04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4" authorId="0" shapeId="0" xr:uid="{00000000-0006-0000-04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4" authorId="0" shapeId="0" xr:uid="{00000000-0006-0000-04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4" authorId="0" shapeId="0" xr:uid="{00000000-0006-0000-04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4" authorId="0" shapeId="0" xr:uid="{00000000-0006-0000-04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4" authorId="0" shapeId="0" xr:uid="{00000000-0006-0000-04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4" authorId="0" shapeId="0" xr:uid="{00000000-0006-0000-04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4" authorId="0" shapeId="0" xr:uid="{00000000-0006-0000-04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4" authorId="0" shapeId="0" xr:uid="{00000000-0006-0000-04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4" authorId="0" shapeId="0" xr:uid="{00000000-0006-0000-04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4" authorId="0" shapeId="0" xr:uid="{00000000-0006-0000-04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4" authorId="0" shapeId="0" xr:uid="{00000000-0006-0000-04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4" authorId="0" shapeId="0" xr:uid="{00000000-0006-0000-04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4" authorId="0" shapeId="0" xr:uid="{00000000-0006-0000-04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4" authorId="0" shapeId="0" xr:uid="{00000000-0006-0000-04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4" authorId="0" shapeId="0" xr:uid="{00000000-0006-0000-04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4" authorId="0" shapeId="0" xr:uid="{00000000-0006-0000-04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4" authorId="0" shapeId="0" xr:uid="{00000000-0006-0000-04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4" authorId="0" shapeId="0" xr:uid="{00000000-0006-0000-04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4" authorId="0" shapeId="0" xr:uid="{00000000-0006-0000-04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4" authorId="0" shapeId="0" xr:uid="{00000000-0006-0000-04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4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4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4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4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4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4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4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4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4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4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4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4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4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5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4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4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4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4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4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4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4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4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4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4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4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4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5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5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5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5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5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5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5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5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5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5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5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5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33669C53-142F-4A52-916F-7C3CC641B73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35664D77-860F-4FB0-94CF-B75BF2B1896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4C8983D6-F091-4175-9FA7-4E75EAA1713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C834D25D-A6FD-4912-B25E-5AFA351AB50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482EABB-318B-4923-A39D-868C469750E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9644FBBB-32F6-4F7B-AE65-474740BD1F0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A526D22A-B525-4B20-BFD8-B2FC1DDA670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9930ADCA-51FF-4C69-92A2-2D9F987FA32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F2AEB6A0-4D11-4349-90E1-67F73BC70CC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F8E737B7-1818-4C7D-84A1-2B4971BC2DE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24F04EBE-C6C9-42DF-AEE2-8D551D9AAEF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DBD238F1-54B8-4E53-B46D-124D1BF8A1A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7F48B435-3C2E-438F-BC1D-0BDA0004F5B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C57D066F-F95F-4349-8FFE-E591DAF2FD5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52E61EB7-2ECC-427D-BDAE-77DB6E85EA0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D5F6B0D0-6AED-4056-A226-064F7192399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954074A1-DA51-46B0-814E-CFB2DEC18F6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C74C42DC-108B-40C2-A661-AA0844B651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1CFFAD5-A335-40BA-8DD2-BAF5EC0874E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3466DFCA-EEB4-4D75-AEC8-1313C260661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431C1553-B788-413B-A287-E4A5ABC39EA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5A40877B-0DC3-4F67-B331-B6D56BEE729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2E3CBEE0-59BB-424A-8EB2-523E7B3B134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7FFC1BB5-6C10-412D-B541-98A49371945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DB8CCCC-5B5F-4A36-A5DF-33D55358C84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5A09D53F-41C0-40B8-B60A-EDCFBBAE1D8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A04B0A52-B485-4DE5-83C5-4966134AC70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51094121-EBEC-4179-BBA3-1D5F718F155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811BF99D-F948-4A72-9569-66134293185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EDE13A54-D4CF-4F1F-ABDF-C28D83E40B0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R11" authorId="0" shapeId="0" xr:uid="{04B046C8-330B-48B3-A2BB-FA9D5EBEDD7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S11" authorId="0" shapeId="0" xr:uid="{B62D58F7-8CAB-4949-A848-29C984875B6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T11" authorId="0" shapeId="0" xr:uid="{F8D28DBD-0B65-4A29-9EA4-E4E38B79543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U11" authorId="0" shapeId="0" xr:uid="{52ACB9F6-95BB-4D7B-844C-669A326F7E6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32E1FF4E-8A41-4BD3-808A-6D5124EDFD1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1" authorId="0" shapeId="0" xr:uid="{A6651004-B064-43E6-AF8C-6EAB207D4B6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X11" authorId="0" shapeId="0" xr:uid="{EA6CE0C0-17F1-4642-B200-5FCB0840EF9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Y11" authorId="0" shapeId="0" xr:uid="{39647C4F-F56B-4DFF-8953-34352CCEA25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Z11" authorId="0" shapeId="0" xr:uid="{54427976-15AF-42E2-B430-7BF25A8DA74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A11" authorId="0" shapeId="0" xr:uid="{A497F083-42AD-491A-B391-38275CF8086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B11" authorId="0" shapeId="0" xr:uid="{CAB6D68F-047E-470B-94D1-BBD6E3787B1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C11" authorId="0" shapeId="0" xr:uid="{A0ED8C84-9352-4263-BBEA-94AC776269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D11" authorId="0" shapeId="0" xr:uid="{42041AF8-1F34-4EF1-8E80-0044703FAC0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E11" authorId="0" shapeId="0" xr:uid="{E755158E-DE9A-49BB-92E3-CC82CB775BD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F11" authorId="0" shapeId="0" xr:uid="{5F099BA4-FE03-4A3E-81E2-F5C3D77091C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E4AC56BF-AA2A-4B5F-8D30-4C6F1D88CC4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5F7ECB1F-9E8C-4DF4-B25A-F5E688A4A96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F5CFB195-2C8A-42D4-BC74-F0E5B57D36C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2DB706DF-0B2F-4578-9978-B57A19049E9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B08B28B6-4335-4C74-BC90-B53C24DE6AE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6623C37B-DBE2-4542-BCF5-BA1B25CBD1F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BD9D1B97-03B8-437E-9083-8F475DFCC16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3BCCB8DC-298A-41D6-8A94-91857180C68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29D34EA9-1FE2-49A7-94C7-3AC3D76C8C8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8EE37E95-7A13-492D-A78C-DC30E4A6AC7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E6397543-1447-4210-9987-A442EC7EFA7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BEF9E698-61A4-4F64-9D43-8B9AA1BB571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44A0412D-817E-4428-A96D-E800CB4AA82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FAD9B307-5DD2-4787-8BAC-52B07709EF8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9003951B-92BE-45A6-BF09-9E4A60DD935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00000000-0006-0000-05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00000000-0006-0000-05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00000000-0006-0000-05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00000000-0006-0000-05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00000000-0006-0000-05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0000000-0006-0000-05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00000000-0006-0000-05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00000000-0006-0000-05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00000000-0006-0000-05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00000000-0006-0000-05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00000000-0006-0000-05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00000000-0006-0000-05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000000-0006-0000-05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5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5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5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5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500-00006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500-00006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500-00006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500-00006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500-00006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500-00006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500-00006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500-00006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500-00006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500-00006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5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2" authorId="0" shapeId="0" xr:uid="{00000000-0006-0000-05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2" authorId="0" shapeId="0" xr:uid="{00000000-0006-0000-05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2" authorId="0" shapeId="0" xr:uid="{00000000-0006-0000-05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2" authorId="0" shapeId="0" xr:uid="{00000000-0006-0000-05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2" authorId="0" shapeId="0" xr:uid="{00000000-0006-0000-05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2" authorId="0" shapeId="0" xr:uid="{00000000-0006-0000-05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2" authorId="0" shapeId="0" xr:uid="{00000000-0006-0000-05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2" authorId="0" shapeId="0" xr:uid="{00000000-0006-0000-05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2" authorId="0" shapeId="0" xr:uid="{00000000-0006-0000-05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2" authorId="0" shapeId="0" xr:uid="{00000000-0006-0000-05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2" authorId="0" shapeId="0" xr:uid="{00000000-0006-0000-05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2" authorId="0" shapeId="0" xr:uid="{00000000-0006-0000-05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2" authorId="0" shapeId="0" xr:uid="{00000000-0006-0000-05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3" authorId="0" shapeId="0" xr:uid="{00000000-0006-0000-05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5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5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5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5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5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5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5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5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5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5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5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5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5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500-0000F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3" authorId="0" shapeId="0" xr:uid="{00000000-0006-0000-0500-00000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3" authorId="0" shapeId="0" xr:uid="{00000000-0006-0000-0500-00000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3" authorId="0" shapeId="0" xr:uid="{00000000-0006-0000-0500-00000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3" authorId="0" shapeId="0" xr:uid="{00000000-0006-0000-05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3" authorId="0" shapeId="0" xr:uid="{00000000-0006-0000-05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3" authorId="0" shapeId="0" xr:uid="{00000000-0006-0000-05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3" authorId="0" shapeId="0" xr:uid="{00000000-0006-0000-05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3" authorId="0" shapeId="0" xr:uid="{00000000-0006-0000-05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3" authorId="0" shapeId="0" xr:uid="{00000000-0006-0000-05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3" authorId="0" shapeId="0" xr:uid="{00000000-0006-0000-05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3" authorId="0" shapeId="0" xr:uid="{00000000-0006-0000-05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3" authorId="0" shapeId="0" xr:uid="{00000000-0006-0000-05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3" authorId="0" shapeId="0" xr:uid="{00000000-0006-0000-05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4" authorId="0" shapeId="0" xr:uid="{00000000-0006-0000-05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5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5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5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5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5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5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5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5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5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5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5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5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5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5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4" authorId="0" shapeId="0" xr:uid="{00000000-0006-0000-05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4" authorId="0" shapeId="0" xr:uid="{00000000-0006-0000-05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4" authorId="0" shapeId="0" xr:uid="{00000000-0006-0000-05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4" authorId="0" shapeId="0" xr:uid="{00000000-0006-0000-05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4" authorId="0" shapeId="0" xr:uid="{00000000-0006-0000-05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4" authorId="0" shapeId="0" xr:uid="{00000000-0006-0000-05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4" authorId="0" shapeId="0" xr:uid="{00000000-0006-0000-05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4" authorId="0" shapeId="0" xr:uid="{00000000-0006-0000-05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4" authorId="0" shapeId="0" xr:uid="{00000000-0006-0000-05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4" authorId="0" shapeId="0" xr:uid="{00000000-0006-0000-05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4" authorId="0" shapeId="0" xr:uid="{00000000-0006-0000-05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4" authorId="0" shapeId="0" xr:uid="{00000000-0006-0000-05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4" authorId="0" shapeId="0" xr:uid="{00000000-0006-0000-05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8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8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00000000-0006-0000-0600-00000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00000000-0006-0000-0600-00000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00000000-0006-0000-0600-00000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00000000-0006-0000-0600-00000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00000000-0006-0000-06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00000000-0006-0000-06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00000000-0006-0000-06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00000000-0006-0000-06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00000000-0006-0000-06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00000000-0006-0000-06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00000000-0006-0000-06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1" authorId="0" shapeId="0" xr:uid="{00000000-0006-0000-06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1" authorId="0" shapeId="0" xr:uid="{00000000-0006-0000-06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1" authorId="0" shapeId="0" xr:uid="{00000000-0006-0000-06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1" authorId="0" shapeId="0" xr:uid="{00000000-0006-0000-06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1" authorId="0" shapeId="0" xr:uid="{00000000-0006-0000-06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1" authorId="0" shapeId="0" xr:uid="{00000000-0006-0000-06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1" authorId="0" shapeId="0" xr:uid="{00000000-0006-0000-06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1" authorId="0" shapeId="0" xr:uid="{00000000-0006-0000-06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1" authorId="0" shapeId="0" xr:uid="{00000000-0006-0000-06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1" authorId="0" shapeId="0" xr:uid="{00000000-0006-0000-06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1" authorId="0" shapeId="0" xr:uid="{00000000-0006-0000-06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1" authorId="0" shapeId="0" xr:uid="{00000000-0006-0000-06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1" authorId="0" shapeId="0" xr:uid="{00000000-0006-0000-06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1" authorId="0" shapeId="0" xr:uid="{00000000-0006-0000-06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1" authorId="0" shapeId="0" xr:uid="{00000000-0006-0000-06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1" authorId="0" shapeId="0" xr:uid="{00000000-0006-0000-06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1" authorId="0" shapeId="0" xr:uid="{00000000-0006-0000-06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6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6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6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6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6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6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6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6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6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6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6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6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6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6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6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6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6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6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6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6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6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6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6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6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6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6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6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FA30DEDB-41BE-4CFC-8020-3324468E904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G11" authorId="0" shapeId="0" xr:uid="{2216880F-35E0-416C-8981-DEF5738A438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H11" authorId="0" shapeId="0" xr:uid="{681080F7-9C26-49EE-AB28-3BFDD0DB99C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I11" authorId="0" shapeId="0" xr:uid="{EA92B685-BBEE-4A62-B70B-03CB957946C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J11" authorId="0" shapeId="0" xr:uid="{0B87FE86-87B7-4BFC-8E76-7A3B08EAF09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K11" authorId="0" shapeId="0" xr:uid="{88D34478-A510-40FF-BB3E-CAFA3924C8A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L11" authorId="0" shapeId="0" xr:uid="{C5498331-BE96-43B1-9651-3663B6EA667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M11" authorId="0" shapeId="0" xr:uid="{71726845-403E-4BCA-B5B8-BD4CE892DC9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N11" authorId="0" shapeId="0" xr:uid="{6A4675EC-5EEB-487D-96EB-5E136C0C740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O11" authorId="0" shapeId="0" xr:uid="{25B05E01-4C72-4A88-977B-6D4EE55A83F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P11" authorId="0" shapeId="0" xr:uid="{3FC9F5AB-FBA5-4607-B0DB-4A5BB0C3A6A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Q11" authorId="0" shapeId="0" xr:uid="{8FC6BDC9-C9D8-40E5-A362-1BE2AFC84EC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R11" authorId="0" shapeId="0" xr:uid="{3C543907-AC2D-473D-A08C-15D1192DC06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S11" authorId="0" shapeId="0" xr:uid="{E5C50EAC-8815-4BC7-B4FA-65F60705C71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T11" authorId="0" shapeId="0" xr:uid="{B72F4B7E-8BC9-4FAA-8911-47FBB099461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U11" authorId="0" shapeId="0" xr:uid="{78AAC666-E353-4F6C-9B35-4CA8B96B688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V11" authorId="0" shapeId="0" xr:uid="{59C0F58B-1037-4D06-8B88-4058D7DA16E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W11" authorId="0" shapeId="0" xr:uid="{CFA68609-BE86-40BA-9A6A-BAD1A2573E2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X11" authorId="0" shapeId="0" xr:uid="{E1E26143-EAD8-44C8-960C-915D84A0668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Y11" authorId="0" shapeId="0" xr:uid="{147DD22D-61E1-4E94-AF79-A98CF87AB85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Z11" authorId="0" shapeId="0" xr:uid="{A6ED25FF-C31D-4C98-B0A7-C37F41B5FAF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A11" authorId="0" shapeId="0" xr:uid="{C320846B-CB98-4717-81F7-90DB1C75C2E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B11" authorId="0" shapeId="0" xr:uid="{6909F399-014D-4281-8464-1DC6D987FD9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C11" authorId="0" shapeId="0" xr:uid="{BD95D1BA-6DFF-4CFC-8479-3EAF4D97723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D11" authorId="0" shapeId="0" xr:uid="{ACC96E12-FDC4-4C3E-B0E2-4EF6AD84909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E11" authorId="0" shapeId="0" xr:uid="{EE713FB7-A502-424F-8F9D-6595525BAA9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F11" authorId="0" shapeId="0" xr:uid="{B427361B-1A87-4415-958A-ECCB2C543B2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G11" authorId="0" shapeId="0" xr:uid="{72F32BB2-4EE5-4A6F-9996-8E379075F8D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H11" authorId="0" shapeId="0" xr:uid="{9F46F5DB-F216-4812-B421-CBD8A62C428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I11" authorId="0" shapeId="0" xr:uid="{0C2816E6-7129-49DB-9AFD-F2E64A6EC62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J11" authorId="0" shapeId="0" xr:uid="{C4D9AC9B-B520-44C3-B689-0106EAE9E14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K11" authorId="0" shapeId="0" xr:uid="{AFEFD133-2CD5-4F09-B1CA-00105CD2A81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L11" authorId="0" shapeId="0" xr:uid="{1E12D33C-FEB8-4787-931C-1C74C5E566A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M11" authorId="0" shapeId="0" xr:uid="{668A39DB-C3ED-440B-A749-565D1A0375B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N11" authorId="0" shapeId="0" xr:uid="{EA6BF2C3-EAC0-4131-B2E1-31D47BD7E1B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O11" authorId="0" shapeId="0" xr:uid="{E018E834-24FB-4A14-895A-68AD82AE8B7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P11" authorId="0" shapeId="0" xr:uid="{5D9C8E78-1A6A-479D-9500-9AB9AB6B0E2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Q11" authorId="0" shapeId="0" xr:uid="{384ABCF9-9DD0-4822-9F59-3D59D05BB8D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R11" authorId="0" shapeId="0" xr:uid="{DC364A5D-6E46-409F-B113-AC3DF157C92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S11" authorId="0" shapeId="0" xr:uid="{3B969295-02DB-480B-A90D-CBC06F4AD2B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T11" authorId="0" shapeId="0" xr:uid="{DA7C5098-3A24-426E-BEAF-57BD7C30A4B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U11" authorId="0" shapeId="0" xr:uid="{B965EC02-A761-444B-A35E-3DC529E41B4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V11" authorId="0" shapeId="0" xr:uid="{CAE17B9A-10DA-467C-9824-CA238B267E2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W11" authorId="0" shapeId="0" xr:uid="{A5434F81-94DE-4C33-BC57-9B16917FEAB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X11" authorId="0" shapeId="0" xr:uid="{E2F68655-25DC-423A-AA64-9A6D7C7A86D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AA582EC0-6857-439D-8D95-2C39B6450F3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5F121A08-3B09-468D-ABD2-97C719DF0CF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66A0751E-A9F6-483A-B460-89A4B2B7D3D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2AB1D612-0C07-4659-BE0D-407445F8A77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871024F3-B3C0-419F-85F0-A798C63ED7A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C43F9B88-3296-44C1-895C-2895642B930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0D9C8632-217A-45BE-8EC4-8A4AE8FF473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8D8B5E57-75F0-4D98-B89E-811C857AE18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4E44A332-93C4-4AA3-8F3C-93F2EE5934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8FF388DA-4E2A-444B-9F50-07D55EADC6D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FD91E50E-24D5-42F3-9A8B-C14937B267D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79A18BBF-B613-4686-9E4D-723744F1AAE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6FAA51EC-5AD9-491D-B0C0-CEBAE4467C1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304AA346-5E70-416D-B502-F6DD12EBAC6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8A8C9030-4807-4E55-BA98-DF7E8F6323A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600-00008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600-00008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2" authorId="0" shapeId="0" xr:uid="{00000000-0006-0000-0600-00008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2" authorId="0" shapeId="0" xr:uid="{00000000-0006-0000-0600-00008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2" authorId="0" shapeId="0" xr:uid="{00000000-0006-0000-0600-00008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2" authorId="0" shapeId="0" xr:uid="{00000000-0006-0000-0600-00008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2" authorId="0" shapeId="0" xr:uid="{00000000-0006-0000-0600-00008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2" authorId="0" shapeId="0" xr:uid="{00000000-0006-0000-0600-00008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2" authorId="0" shapeId="0" xr:uid="{00000000-0006-0000-0600-00008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2" authorId="0" shapeId="0" xr:uid="{00000000-0006-0000-0600-00009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2" authorId="0" shapeId="0" xr:uid="{00000000-0006-0000-06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2" authorId="0" shapeId="0" xr:uid="{00000000-0006-0000-06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2" authorId="0" shapeId="0" xr:uid="{00000000-0006-0000-06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2" authorId="0" shapeId="0" xr:uid="{00000000-0006-0000-06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2" authorId="0" shapeId="0" xr:uid="{00000000-0006-0000-06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2" authorId="0" shapeId="0" xr:uid="{00000000-0006-0000-06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2" authorId="0" shapeId="0" xr:uid="{00000000-0006-0000-06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2" authorId="0" shapeId="0" xr:uid="{00000000-0006-0000-06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2" authorId="0" shapeId="0" xr:uid="{00000000-0006-0000-06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2" authorId="0" shapeId="0" xr:uid="{00000000-0006-0000-06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2" authorId="0" shapeId="0" xr:uid="{00000000-0006-0000-06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2" authorId="0" shapeId="0" xr:uid="{00000000-0006-0000-06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2" authorId="0" shapeId="0" xr:uid="{00000000-0006-0000-06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2" authorId="0" shapeId="0" xr:uid="{00000000-0006-0000-06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2" authorId="0" shapeId="0" xr:uid="{00000000-0006-0000-06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2" authorId="0" shapeId="0" xr:uid="{00000000-0006-0000-06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2" authorId="0" shapeId="0" xr:uid="{00000000-0006-0000-06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2" authorId="0" shapeId="0" xr:uid="{00000000-0006-0000-06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2" authorId="0" shapeId="0" xr:uid="{00000000-0006-0000-06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2" authorId="0" shapeId="0" xr:uid="{00000000-0006-0000-06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2" authorId="0" shapeId="0" xr:uid="{00000000-0006-0000-06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6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6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6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6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6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6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6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6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6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6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6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6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6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6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6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6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6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6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6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6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6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6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6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6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6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6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6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600-00000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3" authorId="0" shapeId="0" xr:uid="{00000000-0006-0000-0600-00000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3" authorId="0" shapeId="0" xr:uid="{00000000-0006-0000-0600-00000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3" authorId="0" shapeId="0" xr:uid="{00000000-0006-0000-0600-00000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3" authorId="0" shapeId="0" xr:uid="{00000000-0006-0000-0600-00000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3" authorId="0" shapeId="0" xr:uid="{00000000-0006-0000-0600-00000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3" authorId="0" shapeId="0" xr:uid="{00000000-0006-0000-0600-00000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3" authorId="0" shapeId="0" xr:uid="{00000000-0006-0000-0600-00000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3" authorId="0" shapeId="0" xr:uid="{00000000-0006-0000-0600-00000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3" authorId="0" shapeId="0" xr:uid="{00000000-0006-0000-0600-00000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3" authorId="0" shapeId="0" xr:uid="{00000000-0006-0000-0600-00000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3" authorId="0" shapeId="0" xr:uid="{00000000-0006-0000-0600-00000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3" authorId="0" shapeId="0" xr:uid="{00000000-0006-0000-0600-00000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3" authorId="0" shapeId="0" xr:uid="{00000000-0006-0000-0600-00001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3" authorId="0" shapeId="0" xr:uid="{00000000-0006-0000-0600-00001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3" authorId="0" shapeId="0" xr:uid="{00000000-0006-0000-0600-00001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3" authorId="0" shapeId="0" xr:uid="{00000000-0006-0000-0600-00001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3" authorId="0" shapeId="0" xr:uid="{00000000-0006-0000-0600-00001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3" authorId="0" shapeId="0" xr:uid="{00000000-0006-0000-0600-00001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3" authorId="0" shapeId="0" xr:uid="{00000000-0006-0000-0600-00001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3" authorId="0" shapeId="0" xr:uid="{00000000-0006-0000-0600-00001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3" authorId="0" shapeId="0" xr:uid="{00000000-0006-0000-0600-00001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3" authorId="0" shapeId="0" xr:uid="{00000000-0006-0000-0600-00001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3" authorId="0" shapeId="0" xr:uid="{00000000-0006-0000-0600-00001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3" authorId="0" shapeId="0" xr:uid="{00000000-0006-0000-0600-00001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3" authorId="0" shapeId="0" xr:uid="{00000000-0006-0000-0600-00001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3" authorId="0" shapeId="0" xr:uid="{00000000-0006-0000-0600-00001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3" authorId="0" shapeId="0" xr:uid="{00000000-0006-0000-06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3" authorId="0" shapeId="0" xr:uid="{00000000-0006-0000-06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3" authorId="0" shapeId="0" xr:uid="{00000000-0006-0000-06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3" authorId="0" shapeId="0" xr:uid="{00000000-0006-0000-06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6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6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6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6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6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6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6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6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6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6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6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6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6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6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6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6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6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6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6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6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6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6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6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6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6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6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6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4" authorId="0" shapeId="0" xr:uid="{00000000-0006-0000-06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4" authorId="0" shapeId="0" xr:uid="{00000000-0006-0000-06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4" authorId="0" shapeId="0" xr:uid="{00000000-0006-0000-06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4" authorId="0" shapeId="0" xr:uid="{00000000-0006-0000-06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4" authorId="0" shapeId="0" xr:uid="{00000000-0006-0000-06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4" authorId="0" shapeId="0" xr:uid="{00000000-0006-0000-06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4" authorId="0" shapeId="0" xr:uid="{00000000-0006-0000-06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4" authorId="0" shapeId="0" xr:uid="{00000000-0006-0000-06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4" authorId="0" shapeId="0" xr:uid="{00000000-0006-0000-06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4" authorId="0" shapeId="0" xr:uid="{00000000-0006-0000-06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4" authorId="0" shapeId="0" xr:uid="{00000000-0006-0000-06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4" authorId="0" shapeId="0" xr:uid="{00000000-0006-0000-06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4" authorId="0" shapeId="0" xr:uid="{00000000-0006-0000-0600-00009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P14" authorId="0" shapeId="0" xr:uid="{00000000-0006-0000-0600-00009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Q14" authorId="0" shapeId="0" xr:uid="{00000000-0006-0000-0600-00009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R14" authorId="0" shapeId="0" xr:uid="{00000000-0006-0000-0600-00009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S14" authorId="0" shapeId="0" xr:uid="{00000000-0006-0000-0600-00009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T14" authorId="0" shapeId="0" xr:uid="{00000000-0006-0000-0600-00009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U14" authorId="0" shapeId="0" xr:uid="{00000000-0006-0000-0600-00009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V14" authorId="0" shapeId="0" xr:uid="{00000000-0006-0000-0600-00009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W14" authorId="0" shapeId="0" xr:uid="{00000000-0006-0000-0600-00009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X14" authorId="0" shapeId="0" xr:uid="{00000000-0006-0000-0600-00009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Y14" authorId="0" shapeId="0" xr:uid="{00000000-0006-0000-0600-00009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Z14" authorId="0" shapeId="0" xr:uid="{00000000-0006-0000-0600-00009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A14" authorId="0" shapeId="0" xr:uid="{00000000-0006-0000-0600-00009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B14" authorId="0" shapeId="0" xr:uid="{00000000-0006-0000-0600-00009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C14" authorId="0" shapeId="0" xr:uid="{00000000-0006-0000-0600-00009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D14" authorId="0" shapeId="0" xr:uid="{00000000-0006-0000-0600-0000A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E14" authorId="0" shapeId="0" xr:uid="{00000000-0006-0000-0600-0000A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F14" authorId="0" shapeId="0" xr:uid="{00000000-0006-0000-0600-0000A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600-0000A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600-0000A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600-0000A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600-0000A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600-0000A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600-0000A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600-0000A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600-0000A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600-0000A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600-0000A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6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6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6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6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6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6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6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6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6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6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6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6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6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6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6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6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6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6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6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6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6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6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6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6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6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6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6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6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6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6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6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6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6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6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6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6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6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6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6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6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6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6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6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6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6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6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6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6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6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6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6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6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6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6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6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6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6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6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6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6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6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6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6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6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6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6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6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6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6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6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6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6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6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6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6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6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6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6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6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6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6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6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6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6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6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6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6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6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6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6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6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6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8" authorId="0" shapeId="0" xr:uid="{00000000-0006-0000-06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0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6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6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06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6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6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6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6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6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6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6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6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6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6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6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6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6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6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6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6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6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6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6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6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6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6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6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6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6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6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6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6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6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6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6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6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6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6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6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6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6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6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6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6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6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6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6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6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6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U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700-00000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1" authorId="0" shapeId="0" xr:uid="{00000000-0006-0000-0700-00000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1" authorId="0" shapeId="0" xr:uid="{00000000-0006-0000-0700-00000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1" authorId="0" shapeId="0" xr:uid="{00000000-0006-0000-0700-00000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1" authorId="0" shapeId="0" xr:uid="{00000000-0006-0000-0700-00000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1" authorId="0" shapeId="0" xr:uid="{00000000-0006-0000-0700-00000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1" authorId="0" shapeId="0" xr:uid="{00000000-0006-0000-0700-00000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1" authorId="0" shapeId="0" xr:uid="{00000000-0006-0000-0700-00001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700-00001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1" authorId="0" shapeId="0" xr:uid="{00000000-0006-0000-0700-00001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1" authorId="0" shapeId="0" xr:uid="{00000000-0006-0000-0700-00001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1" authorId="0" shapeId="0" xr:uid="{00000000-0006-0000-0700-00001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1" authorId="0" shapeId="0" xr:uid="{00000000-0006-0000-0700-00001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1" authorId="0" shapeId="0" xr:uid="{00000000-0006-0000-0700-00001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1" authorId="0" shapeId="0" xr:uid="{00000000-0006-0000-0700-00001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1" authorId="0" shapeId="0" xr:uid="{00000000-0006-0000-0700-00001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1" authorId="0" shapeId="0" xr:uid="{00000000-0006-0000-07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1" authorId="0" shapeId="0" xr:uid="{00000000-0006-0000-07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1" authorId="0" shapeId="0" xr:uid="{00000000-0006-0000-07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1" authorId="0" shapeId="0" xr:uid="{00000000-0006-0000-07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1" authorId="0" shapeId="0" xr:uid="{00000000-0006-0000-07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1" authorId="0" shapeId="0" xr:uid="{00000000-0006-0000-07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1" authorId="0" shapeId="0" xr:uid="{00000000-0006-0000-07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1" authorId="0" shapeId="0" xr:uid="{00000000-0006-0000-07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1" authorId="0" shapeId="0" xr:uid="{00000000-0006-0000-07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1" authorId="0" shapeId="0" xr:uid="{00000000-0006-0000-07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1" authorId="0" shapeId="0" xr:uid="{00000000-0006-0000-07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1" authorId="0" shapeId="0" xr:uid="{00000000-0006-0000-07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1" authorId="0" shapeId="0" xr:uid="{00000000-0006-0000-07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1" authorId="0" shapeId="0" xr:uid="{00000000-0006-0000-07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1" authorId="0" shapeId="0" xr:uid="{00000000-0006-0000-07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1" authorId="0" shapeId="0" xr:uid="{00000000-0006-0000-07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1" authorId="0" shapeId="0" xr:uid="{00000000-0006-0000-07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1" authorId="0" shapeId="0" xr:uid="{00000000-0006-0000-07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1" authorId="0" shapeId="0" xr:uid="{00000000-0006-0000-07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1" authorId="0" shapeId="0" xr:uid="{00000000-0006-0000-07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1" authorId="0" shapeId="0" xr:uid="{00000000-0006-0000-07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1" authorId="0" shapeId="0" xr:uid="{00000000-0006-0000-07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1" authorId="0" shapeId="0" xr:uid="{00000000-0006-0000-07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1" authorId="0" shapeId="0" xr:uid="{00000000-0006-0000-07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1" authorId="0" shapeId="0" xr:uid="{00000000-0006-0000-07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1" authorId="0" shapeId="0" xr:uid="{00000000-0006-0000-07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1" authorId="0" shapeId="0" xr:uid="{00000000-0006-0000-07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1" authorId="0" shapeId="0" xr:uid="{00000000-0006-0000-07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1" authorId="0" shapeId="0" xr:uid="{00000000-0006-0000-07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7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7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7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7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7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7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7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7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7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7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7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7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7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7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7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7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7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7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7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7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7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7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7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7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7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7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7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FD60FCE5-9379-4160-8035-1790035EB8A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Y11" authorId="0" shapeId="0" xr:uid="{9F8DA8CA-D0C3-411E-BAFF-84195994819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Z11" authorId="0" shapeId="0" xr:uid="{1AA47350-4A2E-46AE-9EB8-A14090BEEBB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A11" authorId="0" shapeId="0" xr:uid="{235072ED-19D8-4FE5-B46C-EDDDA2D0FC4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B11" authorId="0" shapeId="0" xr:uid="{76594C1D-688E-4962-A1FD-3ADEFAA05E5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C11" authorId="0" shapeId="0" xr:uid="{FE068AB8-6697-4922-BED0-8602C39247D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D11" authorId="0" shapeId="0" xr:uid="{00BC522E-C3D3-4AA1-AE76-6A896B2AB17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E11" authorId="0" shapeId="0" xr:uid="{BF76BD71-F1B8-4A00-B676-6FD10281864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F11" authorId="0" shapeId="0" xr:uid="{F2458B69-DD01-4A1A-8A35-6D01A630256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G11" authorId="0" shapeId="0" xr:uid="{CCB9E8BD-4CD8-4EAC-A4C2-D9D08F02B0C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H11" authorId="0" shapeId="0" xr:uid="{C8986136-6A0A-427A-832E-16E4CEF8632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I11" authorId="0" shapeId="0" xr:uid="{558BA482-CD97-4D17-9766-F0A20B093A6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J11" authorId="0" shapeId="0" xr:uid="{4EE3C254-66A2-4FE0-BE92-90ADD48510A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K11" authorId="0" shapeId="0" xr:uid="{66681D9C-767C-47D4-AE2E-C5F7E5386135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L11" authorId="0" shapeId="0" xr:uid="{9DEB3550-79CC-40C8-B7BB-01977ABA8E3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M11" authorId="0" shapeId="0" xr:uid="{B49F1F6D-B8DE-4D8E-9544-701C647C64C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N11" authorId="0" shapeId="0" xr:uid="{86D60FE1-735D-40E5-8AFB-A4948C553E3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O11" authorId="0" shapeId="0" xr:uid="{8AC44AA8-C874-4DEC-95D3-17548A38931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P11" authorId="0" shapeId="0" xr:uid="{50B1C62C-01CF-4742-9F31-8716075632E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Q11" authorId="0" shapeId="0" xr:uid="{F9A1323D-8C53-4B13-81EB-155DD1FA947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R11" authorId="0" shapeId="0" xr:uid="{363565DB-D263-4F40-9B05-D35B350A3D1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S11" authorId="0" shapeId="0" xr:uid="{7B64DB40-A40A-46E4-AD30-14A42E1A9D3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T11" authorId="0" shapeId="0" xr:uid="{46F18417-43AF-400D-9254-647DBBCF5A0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U11" authorId="0" shapeId="0" xr:uid="{F1C6788A-EC84-41AA-84C1-174021CD856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V11" authorId="0" shapeId="0" xr:uid="{F3C3E433-629F-48D1-9C63-223BC792422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W11" authorId="0" shapeId="0" xr:uid="{04DA8A25-0775-40DC-9C82-BDAEB564632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X11" authorId="0" shapeId="0" xr:uid="{0346A3CF-07E1-4F1B-93D1-3A469F9EA6D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Y11" authorId="0" shapeId="0" xr:uid="{5D691305-CE89-4310-87CC-31BC45F8765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Z11" authorId="0" shapeId="0" xr:uid="{6B5918AA-7F1E-49F7-A789-609C1D0B96D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A11" authorId="0" shapeId="0" xr:uid="{463BFA9B-9D23-451A-8168-D3D9A151390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B11" authorId="0" shapeId="0" xr:uid="{01528DA4-8897-4545-82D1-2E7B9ED36A6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C11" authorId="0" shapeId="0" xr:uid="{0E5D9A0F-872A-4334-B93A-E2F7A478E7E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D11" authorId="0" shapeId="0" xr:uid="{01C8A554-F587-4B88-ACE2-DFF7F16A22E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E11" authorId="0" shapeId="0" xr:uid="{FE84EBF5-6293-4EC1-9244-8E42493BE40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F11" authorId="0" shapeId="0" xr:uid="{278460D8-E887-4012-9D76-89436A34066D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G11" authorId="0" shapeId="0" xr:uid="{D2443DB0-9395-4626-B6C5-7A699760C0E6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H11" authorId="0" shapeId="0" xr:uid="{3D791983-2FAA-4F35-BB4F-EB058322886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I11" authorId="0" shapeId="0" xr:uid="{90EC074E-1125-4042-85AF-3AD9F486F238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J11" authorId="0" shapeId="0" xr:uid="{0EB5A23D-E715-4FB7-B680-A355E23D43B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K11" authorId="0" shapeId="0" xr:uid="{9D88446A-692C-4B6E-81C9-A5C933C282A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L11" authorId="0" shapeId="0" xr:uid="{584F8260-99BC-411D-8547-92E353F5AA1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M11" authorId="0" shapeId="0" xr:uid="{6D4B72C8-384D-4233-A501-6A7B1590782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N11" authorId="0" shapeId="0" xr:uid="{9C89EEBF-EF14-4EF5-B274-D83B37CCBDD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O11" authorId="0" shapeId="0" xr:uid="{BC1211B5-13D8-4530-8191-70A6E8C51BA4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P11" authorId="0" shapeId="0" xr:uid="{837C8713-A1D0-4BAA-A5A7-B9AA21965D8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00E98C00-70A0-4713-8B1E-950F9E19021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700-00009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2" authorId="0" shapeId="0" xr:uid="{00000000-0006-0000-0700-00009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2" authorId="0" shapeId="0" xr:uid="{00000000-0006-0000-0700-00009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2" authorId="0" shapeId="0" xr:uid="{00000000-0006-0000-0700-00009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2" authorId="0" shapeId="0" xr:uid="{00000000-0006-0000-0700-00009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2" authorId="0" shapeId="0" xr:uid="{00000000-0006-0000-0700-00009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2" authorId="0" shapeId="0" xr:uid="{00000000-0006-0000-0700-00009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2" authorId="0" shapeId="0" xr:uid="{00000000-0006-0000-0700-00009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2" authorId="0" shapeId="0" xr:uid="{00000000-0006-0000-0700-00009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2" authorId="0" shapeId="0" xr:uid="{00000000-0006-0000-0700-00009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2" authorId="0" shapeId="0" xr:uid="{00000000-0006-0000-0700-00009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2" authorId="0" shapeId="0" xr:uid="{00000000-0006-0000-0700-00009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2" authorId="0" shapeId="0" xr:uid="{00000000-0006-0000-0700-00009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2" authorId="0" shapeId="0" xr:uid="{00000000-0006-0000-0700-00009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2" authorId="0" shapeId="0" xr:uid="{00000000-0006-0000-0700-00009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2" authorId="0" shapeId="0" xr:uid="{00000000-0006-0000-0700-0000A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2" authorId="0" shapeId="0" xr:uid="{00000000-0006-0000-0700-0000A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2" authorId="0" shapeId="0" xr:uid="{00000000-0006-0000-0700-0000A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2" authorId="0" shapeId="0" xr:uid="{00000000-0006-0000-0700-0000A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2" authorId="0" shapeId="0" xr:uid="{00000000-0006-0000-0700-0000A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2" authorId="0" shapeId="0" xr:uid="{00000000-0006-0000-0700-0000A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2" authorId="0" shapeId="0" xr:uid="{00000000-0006-0000-0700-0000A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2" authorId="0" shapeId="0" xr:uid="{00000000-0006-0000-0700-0000A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2" authorId="0" shapeId="0" xr:uid="{00000000-0006-0000-0700-0000A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2" authorId="0" shapeId="0" xr:uid="{00000000-0006-0000-0700-0000A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2" authorId="0" shapeId="0" xr:uid="{00000000-0006-0000-0700-0000A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2" authorId="0" shapeId="0" xr:uid="{00000000-0006-0000-0700-0000A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2" authorId="0" shapeId="0" xr:uid="{00000000-0006-0000-0700-0000A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2" authorId="0" shapeId="0" xr:uid="{00000000-0006-0000-0700-0000A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2" authorId="0" shapeId="0" xr:uid="{00000000-0006-0000-0700-0000A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2" authorId="0" shapeId="0" xr:uid="{00000000-0006-0000-0700-0000A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2" authorId="0" shapeId="0" xr:uid="{00000000-0006-0000-07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2" authorId="0" shapeId="0" xr:uid="{00000000-0006-0000-07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2" authorId="0" shapeId="0" xr:uid="{00000000-0006-0000-07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2" authorId="0" shapeId="0" xr:uid="{00000000-0006-0000-07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2" authorId="0" shapeId="0" xr:uid="{00000000-0006-0000-07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2" authorId="0" shapeId="0" xr:uid="{00000000-0006-0000-07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2" authorId="0" shapeId="0" xr:uid="{00000000-0006-0000-07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2" authorId="0" shapeId="0" xr:uid="{00000000-0006-0000-07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2" authorId="0" shapeId="0" xr:uid="{00000000-0006-0000-07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2" authorId="0" shapeId="0" xr:uid="{00000000-0006-0000-07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2" authorId="0" shapeId="0" xr:uid="{00000000-0006-0000-07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2" authorId="0" shapeId="0" xr:uid="{00000000-0006-0000-07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2" authorId="0" shapeId="0" xr:uid="{00000000-0006-0000-07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2" authorId="0" shapeId="0" xr:uid="{00000000-0006-0000-07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7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7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7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7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7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7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7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7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7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7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7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7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7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7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7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7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7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7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7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7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7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7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7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7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7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7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7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700-00001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3" authorId="0" shapeId="0" xr:uid="{00000000-0006-0000-0700-00001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3" authorId="0" shapeId="0" xr:uid="{00000000-0006-0000-0700-00002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3" authorId="0" shapeId="0" xr:uid="{00000000-0006-0000-0700-00002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3" authorId="0" shapeId="0" xr:uid="{00000000-0006-0000-0700-00002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3" authorId="0" shapeId="0" xr:uid="{00000000-0006-0000-0700-00002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3" authorId="0" shapeId="0" xr:uid="{00000000-0006-0000-0700-00002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3" authorId="0" shapeId="0" xr:uid="{00000000-0006-0000-0700-00002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3" authorId="0" shapeId="0" xr:uid="{00000000-0006-0000-0700-00002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3" authorId="0" shapeId="0" xr:uid="{00000000-0006-0000-0700-00002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3" authorId="0" shapeId="0" xr:uid="{00000000-0006-0000-0700-00002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3" authorId="0" shapeId="0" xr:uid="{00000000-0006-0000-0700-00002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3" authorId="0" shapeId="0" xr:uid="{00000000-0006-0000-0700-00002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3" authorId="0" shapeId="0" xr:uid="{00000000-0006-0000-0700-00002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3" authorId="0" shapeId="0" xr:uid="{00000000-0006-0000-0700-00002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3" authorId="0" shapeId="0" xr:uid="{00000000-0006-0000-0700-00002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3" authorId="0" shapeId="0" xr:uid="{00000000-0006-0000-0700-00002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3" authorId="0" shapeId="0" xr:uid="{00000000-0006-0000-0700-00002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3" authorId="0" shapeId="0" xr:uid="{00000000-0006-0000-0700-00003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3" authorId="0" shapeId="0" xr:uid="{00000000-0006-0000-0700-00003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3" authorId="0" shapeId="0" xr:uid="{00000000-0006-0000-0700-00003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3" authorId="0" shapeId="0" xr:uid="{00000000-0006-0000-0700-00003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3" authorId="0" shapeId="0" xr:uid="{00000000-0006-0000-0700-00003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3" authorId="0" shapeId="0" xr:uid="{00000000-0006-0000-0700-00003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3" authorId="0" shapeId="0" xr:uid="{00000000-0006-0000-0700-00003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3" authorId="0" shapeId="0" xr:uid="{00000000-0006-0000-0700-00003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3" authorId="0" shapeId="0" xr:uid="{00000000-0006-0000-0700-00003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3" authorId="0" shapeId="0" xr:uid="{00000000-0006-0000-0700-00003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3" authorId="0" shapeId="0" xr:uid="{00000000-0006-0000-0700-00003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3" authorId="0" shapeId="0" xr:uid="{00000000-0006-0000-0700-00003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3" authorId="0" shapeId="0" xr:uid="{00000000-0006-0000-0700-00003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3" authorId="0" shapeId="0" xr:uid="{00000000-0006-0000-0700-00003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3" authorId="0" shapeId="0" xr:uid="{00000000-0006-0000-0700-00003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3" authorId="0" shapeId="0" xr:uid="{00000000-0006-0000-0700-00003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3" authorId="0" shapeId="0" xr:uid="{00000000-0006-0000-0700-00004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3" authorId="0" shapeId="0" xr:uid="{00000000-0006-0000-0700-00004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3" authorId="0" shapeId="0" xr:uid="{00000000-0006-0000-0700-00004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3" authorId="0" shapeId="0" xr:uid="{00000000-0006-0000-0700-00004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3" authorId="0" shapeId="0" xr:uid="{00000000-0006-0000-0700-00004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3" authorId="0" shapeId="0" xr:uid="{00000000-0006-0000-0700-00004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3" authorId="0" shapeId="0" xr:uid="{00000000-0006-0000-0700-00004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3" authorId="0" shapeId="0" xr:uid="{00000000-0006-0000-0700-00004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3" authorId="0" shapeId="0" xr:uid="{00000000-0006-0000-0700-00004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3" authorId="0" shapeId="0" xr:uid="{00000000-0006-0000-07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3" authorId="0" shapeId="0" xr:uid="{00000000-0006-0000-07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7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7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7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7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7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7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7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7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7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7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7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7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7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7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7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7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7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7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7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7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7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7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7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7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7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7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7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700-0000A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G14" authorId="0" shapeId="0" xr:uid="{00000000-0006-0000-0700-0000A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H14" authorId="0" shapeId="0" xr:uid="{00000000-0006-0000-0700-0000A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I14" authorId="0" shapeId="0" xr:uid="{00000000-0006-0000-0700-0000B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J14" authorId="0" shapeId="0" xr:uid="{00000000-0006-0000-0700-0000B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K14" authorId="0" shapeId="0" xr:uid="{00000000-0006-0000-0700-0000B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L14" authorId="0" shapeId="0" xr:uid="{00000000-0006-0000-0700-0000B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M14" authorId="0" shapeId="0" xr:uid="{00000000-0006-0000-0700-0000B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4" authorId="0" shapeId="0" xr:uid="{00000000-0006-0000-0700-0000B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O14" authorId="0" shapeId="0" xr:uid="{00000000-0006-0000-0700-0000B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P14" authorId="0" shapeId="0" xr:uid="{00000000-0006-0000-0700-0000B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Q14" authorId="0" shapeId="0" xr:uid="{00000000-0006-0000-0700-0000B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R14" authorId="0" shapeId="0" xr:uid="{00000000-0006-0000-0700-0000B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S14" authorId="0" shapeId="0" xr:uid="{00000000-0006-0000-0700-0000B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T14" authorId="0" shapeId="0" xr:uid="{00000000-0006-0000-0700-0000B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U14" authorId="0" shapeId="0" xr:uid="{00000000-0006-0000-0700-0000B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V14" authorId="0" shapeId="0" xr:uid="{00000000-0006-0000-0700-0000B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W14" authorId="0" shapeId="0" xr:uid="{00000000-0006-0000-0700-0000B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X14" authorId="0" shapeId="0" xr:uid="{00000000-0006-0000-0700-0000B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Y14" authorId="0" shapeId="0" xr:uid="{00000000-0006-0000-0700-0000C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Z14" authorId="0" shapeId="0" xr:uid="{00000000-0006-0000-0700-0000C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A14" authorId="0" shapeId="0" xr:uid="{00000000-0006-0000-0700-0000C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B14" authorId="0" shapeId="0" xr:uid="{00000000-0006-0000-0700-0000C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C14" authorId="0" shapeId="0" xr:uid="{00000000-0006-0000-0700-0000C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D14" authorId="0" shapeId="0" xr:uid="{00000000-0006-0000-0700-0000C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E14" authorId="0" shapeId="0" xr:uid="{00000000-0006-0000-0700-0000C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F14" authorId="0" shapeId="0" xr:uid="{00000000-0006-0000-0700-0000C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G14" authorId="0" shapeId="0" xr:uid="{00000000-0006-0000-0700-0000C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H14" authorId="0" shapeId="0" xr:uid="{00000000-0006-0000-0700-0000C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I14" authorId="0" shapeId="0" xr:uid="{00000000-0006-0000-0700-0000C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J14" authorId="0" shapeId="0" xr:uid="{00000000-0006-0000-0700-0000C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K14" authorId="0" shapeId="0" xr:uid="{00000000-0006-0000-0700-0000C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L14" authorId="0" shapeId="0" xr:uid="{00000000-0006-0000-0700-0000C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M14" authorId="0" shapeId="0" xr:uid="{00000000-0006-0000-0700-0000C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N14" authorId="0" shapeId="0" xr:uid="{00000000-0006-0000-0700-0000C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O14" authorId="0" shapeId="0" xr:uid="{00000000-0006-0000-0700-0000D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P14" authorId="0" shapeId="0" xr:uid="{00000000-0006-0000-0700-0000D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Q14" authorId="0" shapeId="0" xr:uid="{00000000-0006-0000-0700-0000D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R14" authorId="0" shapeId="0" xr:uid="{00000000-0006-0000-0700-0000D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S14" authorId="0" shapeId="0" xr:uid="{00000000-0006-0000-0700-0000D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T14" authorId="0" shapeId="0" xr:uid="{00000000-0006-0000-0700-0000D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U14" authorId="0" shapeId="0" xr:uid="{00000000-0006-0000-0700-0000D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V14" authorId="0" shapeId="0" xr:uid="{00000000-0006-0000-0700-0000D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W14" authorId="0" shapeId="0" xr:uid="{00000000-0006-0000-0700-0000D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X14" authorId="0" shapeId="0" xr:uid="{00000000-0006-0000-0700-0000D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700-0000D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700-0000D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700-0000D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700-0000D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700-0000D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700-0000D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7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7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7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7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7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7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7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7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7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7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7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7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7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7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7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7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7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7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7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7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7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8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ACD96907-276E-483F-A042-0B2DFFD3973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11" authorId="0" shapeId="0" xr:uid="{B497D1DF-5EDC-4569-BC22-6EC92BAAD4D2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11" authorId="0" shapeId="0" xr:uid="{27EF38C5-80D8-4C16-B8DF-38626FC51DF1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11" authorId="0" shapeId="0" xr:uid="{66C791A6-F408-483E-94E9-6637E8F1555F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F11" authorId="0" shapeId="0" xr:uid="{9BAD8CAA-CB90-4DF4-B6B6-56190B87FB63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G11" authorId="0" shapeId="0" xr:uid="{BD41CADE-E1B1-4405-8E3F-12268BB53F8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H11" authorId="0" shapeId="0" xr:uid="{CB5A3245-BE3D-49A5-9BC7-ED64E3C615CB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11" authorId="0" shapeId="0" xr:uid="{AF87E3B0-7889-49C6-BD42-B6FA3DE5208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J11" authorId="0" shapeId="0" xr:uid="{42CA1B3A-D576-4E56-AF7C-7C1866F7260A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K11" authorId="0" shapeId="0" xr:uid="{2E1080A4-7955-45F5-A18F-351C518D26B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L11" authorId="0" shapeId="0" xr:uid="{49F1263F-0730-4E37-8E0A-F608FE7E9F4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M11" authorId="0" shapeId="0" xr:uid="{5A63B908-A7FF-4DAA-ADEF-0C3B7FF9762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N11" authorId="0" shapeId="0" xr:uid="{BAD88691-5410-4D3B-BCFB-F7CEF882F7A9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O11" authorId="0" shapeId="0" xr:uid="{29BFB89D-8674-459A-A20B-14B0ACCF514E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AN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1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1" authorId="0" shapeId="0" xr:uid="{00000000-0006-0000-0800-00001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1" authorId="0" shapeId="0" xr:uid="{00000000-0006-0000-0800-00001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1" authorId="0" shapeId="0" xr:uid="{00000000-0006-0000-0800-00001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1" authorId="0" shapeId="0" xr:uid="{00000000-0006-0000-0800-00001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1" authorId="0" shapeId="0" xr:uid="{00000000-0006-0000-0800-00001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1" authorId="0" shapeId="0" xr:uid="{00000000-0006-0000-0800-00001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1" authorId="0" shapeId="0" xr:uid="{00000000-0006-0000-0800-00002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1" authorId="0" shapeId="0" xr:uid="{00000000-0006-0000-0800-00002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1" authorId="0" shapeId="0" xr:uid="{00000000-0006-0000-0800-00002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1" authorId="0" shapeId="0" xr:uid="{00000000-0006-0000-0800-00002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1" authorId="0" shapeId="0" xr:uid="{00000000-0006-0000-0800-00002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1" authorId="0" shapeId="0" xr:uid="{00000000-0006-0000-0800-00002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1" authorId="0" shapeId="0" xr:uid="{00000000-0006-0000-0800-00002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1" authorId="0" shapeId="0" xr:uid="{00000000-0006-0000-0800-00002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1" authorId="0" shapeId="0" xr:uid="{00000000-0006-0000-0800-00002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1" authorId="0" shapeId="0" xr:uid="{00000000-0006-0000-0800-00002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1" authorId="0" shapeId="0" xr:uid="{00000000-0006-0000-0800-00002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1" authorId="0" shapeId="0" xr:uid="{00000000-0006-0000-0800-00002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1" authorId="0" shapeId="0" xr:uid="{00000000-0006-0000-0800-00002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1" authorId="0" shapeId="0" xr:uid="{00000000-0006-0000-0800-00002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1" authorId="0" shapeId="0" xr:uid="{00000000-0006-0000-0800-00002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1" authorId="0" shapeId="0" xr:uid="{00000000-0006-0000-0800-00002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1" authorId="0" shapeId="0" xr:uid="{00000000-0006-0000-0800-00003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1" authorId="0" shapeId="0" xr:uid="{00000000-0006-0000-0800-00003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1" authorId="0" shapeId="0" xr:uid="{00000000-0006-0000-0800-00003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1" authorId="0" shapeId="0" xr:uid="{00000000-0006-0000-0800-00003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1" authorId="0" shapeId="0" xr:uid="{00000000-0006-0000-0800-00003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1" authorId="0" shapeId="0" xr:uid="{00000000-0006-0000-0800-00003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1" authorId="0" shapeId="0" xr:uid="{00000000-0006-0000-0800-00003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1" authorId="0" shapeId="0" xr:uid="{00000000-0006-0000-0800-00003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1" authorId="0" shapeId="0" xr:uid="{00000000-0006-0000-0800-00003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1" authorId="0" shapeId="0" xr:uid="{00000000-0006-0000-0800-00003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1" authorId="0" shapeId="0" xr:uid="{00000000-0006-0000-0800-00003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1" authorId="0" shapeId="0" xr:uid="{00000000-0006-0000-0800-00003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1" authorId="0" shapeId="0" xr:uid="{00000000-0006-0000-0800-00003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1" authorId="0" shapeId="0" xr:uid="{00000000-0006-0000-0800-00003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1" authorId="0" shapeId="0" xr:uid="{00000000-0006-0000-0800-00003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1" authorId="0" shapeId="0" xr:uid="{00000000-0006-0000-0800-00003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1" authorId="0" shapeId="0" xr:uid="{00000000-0006-0000-0800-00004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1" authorId="0" shapeId="0" xr:uid="{00000000-0006-0000-0800-00004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1" authorId="0" shapeId="0" xr:uid="{00000000-0006-0000-0800-00004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1" authorId="0" shapeId="0" xr:uid="{00000000-0006-0000-0800-00004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1" authorId="0" shapeId="0" xr:uid="{00000000-0006-0000-0800-00004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1" authorId="0" shapeId="0" xr:uid="{00000000-0006-0000-0800-00004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1" authorId="0" shapeId="0" xr:uid="{00000000-0006-0000-0800-00004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1" authorId="0" shapeId="0" xr:uid="{00000000-0006-0000-0800-00004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1" authorId="0" shapeId="0" xr:uid="{00000000-0006-0000-0800-00004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1" authorId="0" shapeId="0" xr:uid="{00000000-0006-0000-0800-00004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1" authorId="0" shapeId="0" xr:uid="{00000000-0006-0000-0800-00004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1" authorId="0" shapeId="0" xr:uid="{00000000-0006-0000-0800-00004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1" authorId="0" shapeId="0" xr:uid="{00000000-0006-0000-0800-00004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1" authorId="0" shapeId="0" xr:uid="{00000000-0006-0000-0800-00004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1" authorId="0" shapeId="0" xr:uid="{00000000-0006-0000-0800-00004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1" authorId="0" shapeId="0" xr:uid="{00000000-0006-0000-0800-00004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1" authorId="0" shapeId="0" xr:uid="{00000000-0006-0000-0800-00005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1" authorId="0" shapeId="0" xr:uid="{00000000-0006-0000-0800-00005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1" authorId="0" shapeId="0" xr:uid="{00000000-0006-0000-0800-00005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1" authorId="0" shapeId="0" xr:uid="{00000000-0006-0000-0800-00005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1" authorId="0" shapeId="0" xr:uid="{00000000-0006-0000-0800-00005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1" authorId="0" shapeId="0" xr:uid="{00000000-0006-0000-0800-00005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1" authorId="0" shapeId="0" xr:uid="{00000000-0006-0000-0800-00005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1" authorId="0" shapeId="0" xr:uid="{00000000-0006-0000-0800-00005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1" authorId="0" shapeId="0" xr:uid="{00000000-0006-0000-0800-00005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1" authorId="0" shapeId="0" xr:uid="{00000000-0006-0000-0800-00005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1" authorId="0" shapeId="0" xr:uid="{00000000-0006-0000-0800-00005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1" authorId="0" shapeId="0" xr:uid="{00000000-0006-0000-0800-00005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1" authorId="0" shapeId="0" xr:uid="{00000000-0006-0000-0800-00005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1" authorId="0" shapeId="0" xr:uid="{00000000-0006-0000-0800-00005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1" authorId="0" shapeId="0" xr:uid="{00000000-0006-0000-0800-00005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1" authorId="0" shapeId="0" xr:uid="{00000000-0006-0000-0800-00005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1" authorId="0" shapeId="0" xr:uid="{00000000-0006-0000-0800-00006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8251B26C-2E61-4545-B796-9B3C6173565C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IQ11" authorId="0" shapeId="0" xr:uid="{E5783B1A-D0B4-4362-8619-B978F665B007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800-0000B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2" authorId="0" shapeId="0" xr:uid="{00000000-0006-0000-0800-0000B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2" authorId="0" shapeId="0" xr:uid="{00000000-0006-0000-0800-0000B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2" authorId="0" shapeId="0" xr:uid="{00000000-0006-0000-0800-0000B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2" authorId="0" shapeId="0" xr:uid="{00000000-0006-0000-0800-0000B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2" authorId="0" shapeId="0" xr:uid="{00000000-0006-0000-0800-0000B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2" authorId="0" shapeId="0" xr:uid="{00000000-0006-0000-0800-0000B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2" authorId="0" shapeId="0" xr:uid="{00000000-0006-0000-0800-0000B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2" authorId="0" shapeId="0" xr:uid="{00000000-0006-0000-0800-0000B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2" authorId="0" shapeId="0" xr:uid="{00000000-0006-0000-0800-0000B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2" authorId="0" shapeId="0" xr:uid="{00000000-0006-0000-0800-0000B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2" authorId="0" shapeId="0" xr:uid="{00000000-0006-0000-0800-0000B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2" authorId="0" shapeId="0" xr:uid="{00000000-0006-0000-0800-0000B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2" authorId="0" shapeId="0" xr:uid="{00000000-0006-0000-0800-0000B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2" authorId="0" shapeId="0" xr:uid="{00000000-0006-0000-0800-0000B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2" authorId="0" shapeId="0" xr:uid="{00000000-0006-0000-0800-0000B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2" authorId="0" shapeId="0" xr:uid="{00000000-0006-0000-0800-0000C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2" authorId="0" shapeId="0" xr:uid="{00000000-0006-0000-0800-0000C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2" authorId="0" shapeId="0" xr:uid="{00000000-0006-0000-0800-0000C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2" authorId="0" shapeId="0" xr:uid="{00000000-0006-0000-0800-0000C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2" authorId="0" shapeId="0" xr:uid="{00000000-0006-0000-0800-0000C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2" authorId="0" shapeId="0" xr:uid="{00000000-0006-0000-0800-0000C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2" authorId="0" shapeId="0" xr:uid="{00000000-0006-0000-0800-0000C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2" authorId="0" shapeId="0" xr:uid="{00000000-0006-0000-0800-0000C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2" authorId="0" shapeId="0" xr:uid="{00000000-0006-0000-0800-0000C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2" authorId="0" shapeId="0" xr:uid="{00000000-0006-0000-0800-0000C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2" authorId="0" shapeId="0" xr:uid="{00000000-0006-0000-0800-0000C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2" authorId="0" shapeId="0" xr:uid="{00000000-0006-0000-0800-0000C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2" authorId="0" shapeId="0" xr:uid="{00000000-0006-0000-0800-0000C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2" authorId="0" shapeId="0" xr:uid="{00000000-0006-0000-0800-0000C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2" authorId="0" shapeId="0" xr:uid="{00000000-0006-0000-0800-0000C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2" authorId="0" shapeId="0" xr:uid="{00000000-0006-0000-0800-0000C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2" authorId="0" shapeId="0" xr:uid="{00000000-0006-0000-0800-0000D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2" authorId="0" shapeId="0" xr:uid="{00000000-0006-0000-0800-0000D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2" authorId="0" shapeId="0" xr:uid="{00000000-0006-0000-0800-0000D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2" authorId="0" shapeId="0" xr:uid="{00000000-0006-0000-0800-0000D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2" authorId="0" shapeId="0" xr:uid="{00000000-0006-0000-0800-0000D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2" authorId="0" shapeId="0" xr:uid="{00000000-0006-0000-0800-0000D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2" authorId="0" shapeId="0" xr:uid="{00000000-0006-0000-0800-0000D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2" authorId="0" shapeId="0" xr:uid="{00000000-0006-0000-0800-0000D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2" authorId="0" shapeId="0" xr:uid="{00000000-0006-0000-0800-0000D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2" authorId="0" shapeId="0" xr:uid="{00000000-0006-0000-0800-0000D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2" authorId="0" shapeId="0" xr:uid="{00000000-0006-0000-0800-0000D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2" authorId="0" shapeId="0" xr:uid="{00000000-0006-0000-0800-0000D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2" authorId="0" shapeId="0" xr:uid="{00000000-0006-0000-0800-0000D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2" authorId="0" shapeId="0" xr:uid="{00000000-0006-0000-0800-0000D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2" authorId="0" shapeId="0" xr:uid="{00000000-0006-0000-0800-0000D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2" authorId="0" shapeId="0" xr:uid="{00000000-0006-0000-0800-0000D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2" authorId="0" shapeId="0" xr:uid="{00000000-0006-0000-0800-0000E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2" authorId="0" shapeId="0" xr:uid="{00000000-0006-0000-0800-0000E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2" authorId="0" shapeId="0" xr:uid="{00000000-0006-0000-0800-0000E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2" authorId="0" shapeId="0" xr:uid="{00000000-0006-0000-0800-0000E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2" authorId="0" shapeId="0" xr:uid="{00000000-0006-0000-0800-0000E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2" authorId="0" shapeId="0" xr:uid="{00000000-0006-0000-0800-0000E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2" authorId="0" shapeId="0" xr:uid="{00000000-0006-0000-0800-0000E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2" authorId="0" shapeId="0" xr:uid="{00000000-0006-0000-0800-0000E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2" authorId="0" shapeId="0" xr:uid="{00000000-0006-0000-0800-0000E8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2" authorId="0" shapeId="0" xr:uid="{00000000-0006-0000-0800-0000E9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2" authorId="0" shapeId="0" xr:uid="{00000000-0006-0000-0800-0000EA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2" authorId="0" shapeId="0" xr:uid="{00000000-0006-0000-0800-0000EB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2" authorId="0" shapeId="0" xr:uid="{00000000-0006-0000-0800-0000EC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2" authorId="0" shapeId="0" xr:uid="{00000000-0006-0000-0800-0000ED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2" authorId="0" shapeId="0" xr:uid="{00000000-0006-0000-0800-0000EE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2" authorId="0" shapeId="0" xr:uid="{00000000-0006-0000-0800-0000EF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2" authorId="0" shapeId="0" xr:uid="{00000000-0006-0000-0800-0000F0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2" authorId="0" shapeId="0" xr:uid="{00000000-0006-0000-0800-0000F1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2" authorId="0" shapeId="0" xr:uid="{00000000-0006-0000-0800-0000F2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2" authorId="0" shapeId="0" xr:uid="{00000000-0006-0000-0800-0000F3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2" authorId="0" shapeId="0" xr:uid="{00000000-0006-0000-0800-0000F4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2" authorId="0" shapeId="0" xr:uid="{00000000-0006-0000-0800-0000F5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2" authorId="0" shapeId="0" xr:uid="{00000000-0006-0000-0800-0000F6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2" authorId="0" shapeId="0" xr:uid="{00000000-0006-0000-0800-0000F700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W12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800-00004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3" authorId="0" shapeId="0" xr:uid="{00000000-0006-0000-0800-00004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3" authorId="0" shapeId="0" xr:uid="{00000000-0006-0000-0800-00004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3" authorId="0" shapeId="0" xr:uid="{00000000-0006-0000-0800-00004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3" authorId="0" shapeId="0" xr:uid="{00000000-0006-0000-0800-00004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3" authorId="0" shapeId="0" xr:uid="{00000000-0006-0000-0800-00004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3" authorId="0" shapeId="0" xr:uid="{00000000-0006-0000-0800-00004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3" authorId="0" shapeId="0" xr:uid="{00000000-0006-0000-0800-00005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3" authorId="0" shapeId="0" xr:uid="{00000000-0006-0000-0800-00005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3" authorId="0" shapeId="0" xr:uid="{00000000-0006-0000-0800-00005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3" authorId="0" shapeId="0" xr:uid="{00000000-0006-0000-0800-00005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3" authorId="0" shapeId="0" xr:uid="{00000000-0006-0000-0800-00005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3" authorId="0" shapeId="0" xr:uid="{00000000-0006-0000-0800-00005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3" authorId="0" shapeId="0" xr:uid="{00000000-0006-0000-0800-00005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3" authorId="0" shapeId="0" xr:uid="{00000000-0006-0000-0800-00005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3" authorId="0" shapeId="0" xr:uid="{00000000-0006-0000-0800-00005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3" authorId="0" shapeId="0" xr:uid="{00000000-0006-0000-0800-00005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3" authorId="0" shapeId="0" xr:uid="{00000000-0006-0000-0800-00005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3" authorId="0" shapeId="0" xr:uid="{00000000-0006-0000-0800-00005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3" authorId="0" shapeId="0" xr:uid="{00000000-0006-0000-0800-00005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3" authorId="0" shapeId="0" xr:uid="{00000000-0006-0000-0800-00005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3" authorId="0" shapeId="0" xr:uid="{00000000-0006-0000-0800-00005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3" authorId="0" shapeId="0" xr:uid="{00000000-0006-0000-0800-00005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3" authorId="0" shapeId="0" xr:uid="{00000000-0006-0000-0800-00006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3" authorId="0" shapeId="0" xr:uid="{00000000-0006-0000-0800-00006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3" authorId="0" shapeId="0" xr:uid="{00000000-0006-0000-0800-00006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3" authorId="0" shapeId="0" xr:uid="{00000000-0006-0000-0800-00006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3" authorId="0" shapeId="0" xr:uid="{00000000-0006-0000-0800-00006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3" authorId="0" shapeId="0" xr:uid="{00000000-0006-0000-0800-00006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3" authorId="0" shapeId="0" xr:uid="{00000000-0006-0000-0800-00006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3" authorId="0" shapeId="0" xr:uid="{00000000-0006-0000-0800-00006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3" authorId="0" shapeId="0" xr:uid="{00000000-0006-0000-0800-00006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3" authorId="0" shapeId="0" xr:uid="{00000000-0006-0000-0800-00006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3" authorId="0" shapeId="0" xr:uid="{00000000-0006-0000-0800-00006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3" authorId="0" shapeId="0" xr:uid="{00000000-0006-0000-0800-00006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3" authorId="0" shapeId="0" xr:uid="{00000000-0006-0000-0800-00006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3" authorId="0" shapeId="0" xr:uid="{00000000-0006-0000-0800-00006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3" authorId="0" shapeId="0" xr:uid="{00000000-0006-0000-0800-00006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3" authorId="0" shapeId="0" xr:uid="{00000000-0006-0000-0800-00006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3" authorId="0" shapeId="0" xr:uid="{00000000-0006-0000-0800-00007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3" authorId="0" shapeId="0" xr:uid="{00000000-0006-0000-0800-00007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3" authorId="0" shapeId="0" xr:uid="{00000000-0006-0000-0800-00007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3" authorId="0" shapeId="0" xr:uid="{00000000-0006-0000-0800-00007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3" authorId="0" shapeId="0" xr:uid="{00000000-0006-0000-0800-00007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3" authorId="0" shapeId="0" xr:uid="{00000000-0006-0000-0800-00007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3" authorId="0" shapeId="0" xr:uid="{00000000-0006-0000-0800-00007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3" authorId="0" shapeId="0" xr:uid="{00000000-0006-0000-0800-00007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3" authorId="0" shapeId="0" xr:uid="{00000000-0006-0000-0800-00007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3" authorId="0" shapeId="0" xr:uid="{00000000-0006-0000-0800-00007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3" authorId="0" shapeId="0" xr:uid="{00000000-0006-0000-0800-00007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3" authorId="0" shapeId="0" xr:uid="{00000000-0006-0000-0800-00007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3" authorId="0" shapeId="0" xr:uid="{00000000-0006-0000-0800-00007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3" authorId="0" shapeId="0" xr:uid="{00000000-0006-0000-0800-00007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3" authorId="0" shapeId="0" xr:uid="{00000000-0006-0000-0800-00007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3" authorId="0" shapeId="0" xr:uid="{00000000-0006-0000-0800-00007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3" authorId="0" shapeId="0" xr:uid="{00000000-0006-0000-0800-00008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3" authorId="0" shapeId="0" xr:uid="{00000000-0006-0000-0800-00008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3" authorId="0" shapeId="0" xr:uid="{00000000-0006-0000-0800-00008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3" authorId="0" shapeId="0" xr:uid="{00000000-0006-0000-0800-00008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3" authorId="0" shapeId="0" xr:uid="{00000000-0006-0000-0800-00008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3" authorId="0" shapeId="0" xr:uid="{00000000-0006-0000-0800-00008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3" authorId="0" shapeId="0" xr:uid="{00000000-0006-0000-0800-00008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3" authorId="0" shapeId="0" xr:uid="{00000000-0006-0000-0800-00008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3" authorId="0" shapeId="0" xr:uid="{00000000-0006-0000-0800-00008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3" authorId="0" shapeId="0" xr:uid="{00000000-0006-0000-0800-00008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3" authorId="0" shapeId="0" xr:uid="{00000000-0006-0000-0800-00008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3" authorId="0" shapeId="0" xr:uid="{00000000-0006-0000-0800-00008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3" authorId="0" shapeId="0" xr:uid="{00000000-0006-0000-0800-00008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3" authorId="0" shapeId="0" xr:uid="{00000000-0006-0000-0800-00008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3" authorId="0" shapeId="0" xr:uid="{00000000-0006-0000-0800-00008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3" authorId="0" shapeId="0" xr:uid="{00000000-0006-0000-0800-00008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3" authorId="0" shapeId="0" xr:uid="{00000000-0006-0000-0800-00009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3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800-0000E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Y14" authorId="0" shapeId="0" xr:uid="{00000000-0006-0000-0800-0000E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BZ14" authorId="0" shapeId="0" xr:uid="{00000000-0006-0000-0800-0000E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A14" authorId="0" shapeId="0" xr:uid="{00000000-0006-0000-0800-0000E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B14" authorId="0" shapeId="0" xr:uid="{00000000-0006-0000-0800-0000E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C14" authorId="0" shapeId="0" xr:uid="{00000000-0006-0000-0800-0000E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D14" authorId="0" shapeId="0" xr:uid="{00000000-0006-0000-0800-0000E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E14" authorId="0" shapeId="0" xr:uid="{00000000-0006-0000-0800-0000E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F14" authorId="0" shapeId="0" xr:uid="{00000000-0006-0000-0800-0000E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G14" authorId="0" shapeId="0" xr:uid="{00000000-0006-0000-0800-0000E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H14" authorId="0" shapeId="0" xr:uid="{00000000-0006-0000-0800-0000E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I14" authorId="0" shapeId="0" xr:uid="{00000000-0006-0000-0800-0000E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J14" authorId="0" shapeId="0" xr:uid="{00000000-0006-0000-0800-0000E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K14" authorId="0" shapeId="0" xr:uid="{00000000-0006-0000-0800-0000E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L14" authorId="0" shapeId="0" xr:uid="{00000000-0006-0000-0800-0000E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M14" authorId="0" shapeId="0" xr:uid="{00000000-0006-0000-0800-0000E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N14" authorId="0" shapeId="0" xr:uid="{00000000-0006-0000-0800-0000F0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O14" authorId="0" shapeId="0" xr:uid="{00000000-0006-0000-0800-0000F1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P14" authorId="0" shapeId="0" xr:uid="{00000000-0006-0000-0800-0000F2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Q14" authorId="0" shapeId="0" xr:uid="{00000000-0006-0000-0800-0000F3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R14" authorId="0" shapeId="0" xr:uid="{00000000-0006-0000-0800-0000F4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S14" authorId="0" shapeId="0" xr:uid="{00000000-0006-0000-0800-0000F5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T14" authorId="0" shapeId="0" xr:uid="{00000000-0006-0000-0800-0000F6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U14" authorId="0" shapeId="0" xr:uid="{00000000-0006-0000-0800-0000F7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V14" authorId="0" shapeId="0" xr:uid="{00000000-0006-0000-0800-0000F8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W14" authorId="0" shapeId="0" xr:uid="{00000000-0006-0000-0800-0000F9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X14" authorId="0" shapeId="0" xr:uid="{00000000-0006-0000-0800-0000FA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Y14" authorId="0" shapeId="0" xr:uid="{00000000-0006-0000-0800-0000FB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CZ14" authorId="0" shapeId="0" xr:uid="{00000000-0006-0000-0800-0000FC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A14" authorId="0" shapeId="0" xr:uid="{00000000-0006-0000-0800-0000FD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B14" authorId="0" shapeId="0" xr:uid="{00000000-0006-0000-0800-0000FE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C14" authorId="0" shapeId="0" xr:uid="{00000000-0006-0000-0800-0000FF01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D14" authorId="0" shapeId="0" xr:uid="{00000000-0006-0000-0800-00000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E14" authorId="0" shapeId="0" xr:uid="{00000000-0006-0000-0800-00000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F14" authorId="0" shapeId="0" xr:uid="{00000000-0006-0000-0800-00000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G14" authorId="0" shapeId="0" xr:uid="{00000000-0006-0000-0800-00000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H14" authorId="0" shapeId="0" xr:uid="{00000000-0006-0000-0800-00000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I14" authorId="0" shapeId="0" xr:uid="{00000000-0006-0000-0800-00000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J14" authorId="0" shapeId="0" xr:uid="{00000000-0006-0000-0800-00000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K14" authorId="0" shapeId="0" xr:uid="{00000000-0006-0000-0800-00000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L14" authorId="0" shapeId="0" xr:uid="{00000000-0006-0000-0800-00000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M14" authorId="0" shapeId="0" xr:uid="{00000000-0006-0000-0800-00000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N14" authorId="0" shapeId="0" xr:uid="{00000000-0006-0000-0800-00000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O14" authorId="0" shapeId="0" xr:uid="{00000000-0006-0000-0800-00000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P14" authorId="0" shapeId="0" xr:uid="{00000000-0006-0000-0800-00000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Q14" authorId="0" shapeId="0" xr:uid="{00000000-0006-0000-0800-00000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R14" authorId="0" shapeId="0" xr:uid="{00000000-0006-0000-0800-00000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S14" authorId="0" shapeId="0" xr:uid="{00000000-0006-0000-0800-00000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T14" authorId="0" shapeId="0" xr:uid="{00000000-0006-0000-0800-00001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U14" authorId="0" shapeId="0" xr:uid="{00000000-0006-0000-0800-00001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V14" authorId="0" shapeId="0" xr:uid="{00000000-0006-0000-0800-00001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W14" authorId="0" shapeId="0" xr:uid="{00000000-0006-0000-0800-00001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X14" authorId="0" shapeId="0" xr:uid="{00000000-0006-0000-0800-00001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Y14" authorId="0" shapeId="0" xr:uid="{00000000-0006-0000-0800-00001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DZ14" authorId="0" shapeId="0" xr:uid="{00000000-0006-0000-0800-00001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A14" authorId="0" shapeId="0" xr:uid="{00000000-0006-0000-0800-00001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B14" authorId="0" shapeId="0" xr:uid="{00000000-0006-0000-0800-000018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C14" authorId="0" shapeId="0" xr:uid="{00000000-0006-0000-0800-000019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D14" authorId="0" shapeId="0" xr:uid="{00000000-0006-0000-0800-00001A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E14" authorId="0" shapeId="0" xr:uid="{00000000-0006-0000-0800-00001B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F14" authorId="0" shapeId="0" xr:uid="{00000000-0006-0000-0800-00001C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G14" authorId="0" shapeId="0" xr:uid="{00000000-0006-0000-0800-00001D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H14" authorId="0" shapeId="0" xr:uid="{00000000-0006-0000-0800-00001E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I14" authorId="0" shapeId="0" xr:uid="{00000000-0006-0000-0800-00001F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J14" authorId="0" shapeId="0" xr:uid="{00000000-0006-0000-0800-000020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K14" authorId="0" shapeId="0" xr:uid="{00000000-0006-0000-0800-000021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L14" authorId="0" shapeId="0" xr:uid="{00000000-0006-0000-0800-000022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M14" authorId="0" shapeId="0" xr:uid="{00000000-0006-0000-0800-000023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N14" authorId="0" shapeId="0" xr:uid="{00000000-0006-0000-0800-000024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O14" authorId="0" shapeId="0" xr:uid="{00000000-0006-0000-0800-000025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P14" authorId="0" shapeId="0" xr:uid="{00000000-0006-0000-0800-000026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Q14" authorId="0" shapeId="0" xr:uid="{00000000-0006-0000-0800-000027020000}">
      <text>
        <r>
          <rPr>
            <sz val="8"/>
            <color indexed="81"/>
            <rFont val="Tahoma"/>
            <family val="2"/>
          </rPr>
          <t>not available for publication but included in totals where applicable, unless otherwise indicated</t>
        </r>
      </text>
    </comment>
    <comment ref="EV14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8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8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8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8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8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8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8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8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8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8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8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8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8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8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8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8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8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8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8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8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8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8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8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8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8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8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8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8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8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8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8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8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8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8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8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8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8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8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8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8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8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8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8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8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8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8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8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8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8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8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8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8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8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8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8" authorId="0" shapeId="0" xr:uid="{00000000-0006-0000-08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8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8" authorId="0" shapeId="0" xr:uid="{00000000-0006-0000-08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8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8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8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8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8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8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8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8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8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8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8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8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8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8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8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8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8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8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8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8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8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8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08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8" authorId="0" shapeId="0" xr:uid="{00000000-0006-0000-08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8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8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8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8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8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8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8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8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8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8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8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8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8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8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8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08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8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8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08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08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0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8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8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8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8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8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8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8" authorId="0" shapeId="0" xr:uid="{00000000-0006-0000-08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8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8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8" authorId="0" shapeId="0" xr:uid="{00000000-0006-0000-08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8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8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8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8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8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8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8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8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8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8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8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8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8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8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8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<sst xmlns="http://schemas.openxmlformats.org/spreadsheetml/2006/main" count="35130" uniqueCount="5408">
  <si>
    <t>Unemployed ;  Persons ;</t>
  </si>
  <si>
    <t>Unemployed ;  &gt; Males ;</t>
  </si>
  <si>
    <t>Unemployed ;  &gt; Females ;</t>
  </si>
  <si>
    <t>People who started current job in the last year ;  Persons ;</t>
  </si>
  <si>
    <t>People who started current job in the last year ;  &gt; Males ;</t>
  </si>
  <si>
    <t>People who started current job in the last year ;  &gt; Females ;</t>
  </si>
  <si>
    <t>15-64 years ;  Unemployed ;  Persons ;</t>
  </si>
  <si>
    <t>15-64 years ;  Unemployed ;  &gt; Males ;</t>
  </si>
  <si>
    <t>15-64 years ;  Unemployed ;  &gt; Females ;</t>
  </si>
  <si>
    <t>15-64 years ;  People who started current job in the last year ;  Persons ;</t>
  </si>
  <si>
    <t>15-64 years ;  People who started current job in the last year ;  &gt; Males ;</t>
  </si>
  <si>
    <t>15-64 years ;  People who started current job in the last year ;  &gt; Females ;</t>
  </si>
  <si>
    <t>&gt; 15-24 years ;  Unemployed ;  Persons ;</t>
  </si>
  <si>
    <t>&gt; 15-24 years ;  Unemployed ;  &gt; Males ;</t>
  </si>
  <si>
    <t>&gt; 15-24 years ;  Unemployed ;  &gt; Females ;</t>
  </si>
  <si>
    <t>&gt; 15-24 years ;  People who started current job in the last year ;  Persons ;</t>
  </si>
  <si>
    <t>&gt; 15-24 years ;  People who started current job in the last year ;  &gt; Males ;</t>
  </si>
  <si>
    <t>&gt; 15-24 years ;  People who started current job in the last year ;  &gt; Females ;</t>
  </si>
  <si>
    <t>&gt; 25-44 years ;  Unemployed ;  Persons ;</t>
  </si>
  <si>
    <t>&gt; 25-44 years ;  Unemployed ;  &gt; Males ;</t>
  </si>
  <si>
    <t>&gt; 25-44 years ;  Unemployed ;  &gt; Females ;</t>
  </si>
  <si>
    <t>&gt; 25-44 years ;  People who started current job in the last year ;  Persons ;</t>
  </si>
  <si>
    <t>&gt; 25-44 years ;  People who started current job in the last year ;  &gt; Males ;</t>
  </si>
  <si>
    <t>&gt; 25-44 years ;  People who started current job in the last year ;  &gt; Females ;</t>
  </si>
  <si>
    <t>&gt;&gt; 25-34 years ;  Unemployed ;  Persons ;</t>
  </si>
  <si>
    <t>&gt;&gt; 25-34 years ;  Unemployed ;  &gt; Males ;</t>
  </si>
  <si>
    <t>&gt;&gt; 25-34 years ;  Unemployed ;  &gt; Females ;</t>
  </si>
  <si>
    <t>&gt;&gt; 25-34 years ;  People who started current job in the last year ;  Persons ;</t>
  </si>
  <si>
    <t>&gt;&gt; 25-34 years ;  People who started current job in the last year ;  &gt; Males ;</t>
  </si>
  <si>
    <t>&gt;&gt; 25-34 years ;  People who started current job in the last year ;  &gt; Females ;</t>
  </si>
  <si>
    <t>&gt;&gt; 35-44 years ;  Unemployed ;  Persons ;</t>
  </si>
  <si>
    <t>&gt;&gt; 35-44 years ;  Unemployed ;  &gt; Males ;</t>
  </si>
  <si>
    <t>&gt;&gt; 35-44 years ;  Unemployed ;  &gt; Females ;</t>
  </si>
  <si>
    <t>&gt;&gt; 35-44 years ;  People who started current job in the last year ;  Persons ;</t>
  </si>
  <si>
    <t>&gt;&gt; 35-44 years ;  People who started current job in the last year ;  &gt; Males ;</t>
  </si>
  <si>
    <t>&gt;&gt; 35-44 years ;  People who started current job in the last year ;  &gt; Females ;</t>
  </si>
  <si>
    <t>&gt; 45-64 years ;  Unemployed ;  Persons ;</t>
  </si>
  <si>
    <t>&gt; 45-64 years ;  Unemployed ;  &gt; Males ;</t>
  </si>
  <si>
    <t>&gt; 45-64 years ;  Unemployed ;  &gt; Females ;</t>
  </si>
  <si>
    <t>&gt; 45-64 years ;  People who started current job in the last year ;  Persons ;</t>
  </si>
  <si>
    <t>&gt; 45-64 years ;  People who started current job in the last year ;  &gt; Males ;</t>
  </si>
  <si>
    <t>&gt; 45-64 years ;  People who started current job in the last year ;  &gt; Females ;</t>
  </si>
  <si>
    <t>&gt;&gt; 45-54 years ;  Unemployed ;  Persons ;</t>
  </si>
  <si>
    <t>&gt;&gt; 45-54 years ;  Unemployed ;  &gt; Males ;</t>
  </si>
  <si>
    <t>&gt;&gt; 45-54 years ;  Unemployed ;  &gt; Females ;</t>
  </si>
  <si>
    <t>&gt;&gt; 45-54 years ;  People who started current job in the last year ;  Persons ;</t>
  </si>
  <si>
    <t>&gt;&gt; 45-54 years ;  People who started current job in the last year ;  &gt; Males ;</t>
  </si>
  <si>
    <t>&gt;&gt; 45-54 years ;  People who started current job in the last year ;  &gt; Females ;</t>
  </si>
  <si>
    <t>&gt;&gt; 55-64 years ;  Unemployed ;  Persons ;</t>
  </si>
  <si>
    <t>&gt;&gt; 55-64 years ;  Unemployed ;  &gt; Males ;</t>
  </si>
  <si>
    <t>&gt;&gt; 55-64 years ;  Unemployed ;  &gt; Females ;</t>
  </si>
  <si>
    <t>&gt;&gt; 55-64 years ;  People who started current job in the last year ;  Persons ;</t>
  </si>
  <si>
    <t>&gt;&gt; 55-64 years ;  People who started current job in the last year ;  &gt; Males ;</t>
  </si>
  <si>
    <t>&gt;&gt; 55-64 years ;  People who started current job in the last year ;  &gt; Females ;</t>
  </si>
  <si>
    <t>65 years and over ;  Unemployed ;  Persons ;</t>
  </si>
  <si>
    <t>65 years and over ;  Unemployed ;  &gt; Males ;</t>
  </si>
  <si>
    <t>65 years and over ;  Unemployed ;  &gt; Females ;</t>
  </si>
  <si>
    <t>65 years and over ;  People who started current job in the last year ;  Persons ;</t>
  </si>
  <si>
    <t>65 years and over ;  People who started current job in the last year ;  &gt; Males ;</t>
  </si>
  <si>
    <t>65 years and over ;  People who started current job in the last year ;  &gt; Females ;</t>
  </si>
  <si>
    <t>Family member ;  Unemployed ;  Persons ;</t>
  </si>
  <si>
    <t>Family member ;  Unemployed ;  &gt; Males ;</t>
  </si>
  <si>
    <t>Family member ;  Unemployed ;  &gt; Females ;</t>
  </si>
  <si>
    <t>Family member ;  People who started current job in the last year ;  Persons ;</t>
  </si>
  <si>
    <t>Family member ;  People who started current job in the last year ;  &gt; Males ;</t>
  </si>
  <si>
    <t>Family member ;  People who started current job in the last year ;  &gt; Females ;</t>
  </si>
  <si>
    <t>&gt; Husband, wife or partner ;  Unemployed ;  Persons ;</t>
  </si>
  <si>
    <t>&gt; Husband, wife or partner ;  Unemployed ;  &gt; Males ;</t>
  </si>
  <si>
    <t>&gt; Husband, wife or partner ;  Unemployed ;  &gt; Females ;</t>
  </si>
  <si>
    <t>&gt; Husband, wife or partner ;  People who started current job in the last year ;  Persons ;</t>
  </si>
  <si>
    <t>&gt; Husband, wife or partner ;  People who started current job in the last year ;  &gt; Males ;</t>
  </si>
  <si>
    <t>&gt; Husband, wife or partner ;  People who started current job in the last year ;  &gt; Females ;</t>
  </si>
  <si>
    <t>&gt;&gt; Husband, wife or partner with dependants ;  Unemployed ;  Persons ;</t>
  </si>
  <si>
    <t>&gt;&gt; Husband, wife or partner with dependants ;  Unemployed ;  &gt; Males ;</t>
  </si>
  <si>
    <t>&gt;&gt; Husband, wife or partner with dependants ;  Unemployed ;  &gt; Females ;</t>
  </si>
  <si>
    <t>&gt;&gt; Husband, wife or partner with dependants ;  People who started current job in the last year ;  Persons ;</t>
  </si>
  <si>
    <t>&gt;&gt; Husband, wife or partner with dependants ;  People who started current job in the last year ;  &gt; Males ;</t>
  </si>
  <si>
    <t>&gt;&gt; Husband, wife or partner with dependants ;  People who started current job in the last year ;  &gt; Females ;</t>
  </si>
  <si>
    <t>&gt;&gt; Husband, wife or partner without dependants ;  Unemployed ;  Persons ;</t>
  </si>
  <si>
    <t>&gt;&gt; Husband, wife or partner without dependants ;  Unemployed ;  &gt; Males ;</t>
  </si>
  <si>
    <t>&gt;&gt; Husband, wife or partner without dependants ;  Unemployed ;  &gt; Females ;</t>
  </si>
  <si>
    <t>&gt;&gt; Husband, wife or partner without dependants ;  People who started current job in the last year ;  Persons ;</t>
  </si>
  <si>
    <t>&gt;&gt; Husband, wife or partner without dependants ;  People who started current job in the last year ;  &gt; Males ;</t>
  </si>
  <si>
    <t>&gt;&gt; Husband, wife or partner without dependants ;  People who started current job in the last year ;  &gt; Females ;</t>
  </si>
  <si>
    <t>&gt; Lone parent ;  Unemployed ;  Persons ;</t>
  </si>
  <si>
    <t>&gt; Lone parent ;  Unemployed ;  &gt; Males ;</t>
  </si>
  <si>
    <t>&gt; Lone parent ;  Unemployed ;  &gt; Females ;</t>
  </si>
  <si>
    <t>&gt; Lone parent ;  People who started current job in the last year ;  Persons ;</t>
  </si>
  <si>
    <t>&gt; Lone parent ;  People who started current job in the last year ;  &gt; Males ;</t>
  </si>
  <si>
    <t>&gt; Lone parent ;  People who started current job in the last year ;  &gt; Females ;</t>
  </si>
  <si>
    <t>&gt; Dependent student ;  Unemployed ;  Persons ;</t>
  </si>
  <si>
    <t>&gt; Dependent student ;  Unemployed ;  &gt; Males ;</t>
  </si>
  <si>
    <t>&gt; Dependent student ;  Unemployed ;  &gt; Females ;</t>
  </si>
  <si>
    <t>&gt; Dependent student ;  People who started current job in the last year ;  Persons ;</t>
  </si>
  <si>
    <t>&gt; Dependent student ;  People who started current job in the last year ;  &gt; Males ;</t>
  </si>
  <si>
    <t>&gt; Dependent student ;  People who started current job in the last year ;  &gt; Females ;</t>
  </si>
  <si>
    <t>&gt; Non-dependent child ;  Unemployed ;  Persons ;</t>
  </si>
  <si>
    <t>&gt; Non-dependent child ;  Unemployed ;  &gt; Males ;</t>
  </si>
  <si>
    <t>&gt; Non-dependent child ;  Unemployed ;  &gt; Females ;</t>
  </si>
  <si>
    <t>&gt; Non-dependent child ;  People who started current job in the last year ;  Persons ;</t>
  </si>
  <si>
    <t>&gt; Non-dependent child ;  People who started current job in the last year ;  &gt; Males ;</t>
  </si>
  <si>
    <t>&gt; Non-dependent child ;  People who started current job in the last year ;  &gt; Females ;</t>
  </si>
  <si>
    <t>&gt; Other relative ;  Unemployed ;  Persons ;</t>
  </si>
  <si>
    <t>&gt; Other relative ;  Unemployed ;  &gt; Males ;</t>
  </si>
  <si>
    <t>&gt; Other relative ;  Unemployed ;  &gt; Females ;</t>
  </si>
  <si>
    <t>&gt; Other relative ;  People who started current job in the last year ;  Persons ;</t>
  </si>
  <si>
    <t>&gt; Other relative ;  People who started current job in the last year ;  &gt; Males ;</t>
  </si>
  <si>
    <t>&gt; Other relative ;  People who started current job in the last year ;  &gt; Females ;</t>
  </si>
  <si>
    <t>Not in a family ;  Unemployed ;  Persons ;</t>
  </si>
  <si>
    <t>Not in a family ;  Unemployed ;  &gt; Males ;</t>
  </si>
  <si>
    <t>Not in a family ;  Unemployed ;  &gt; Females ;</t>
  </si>
  <si>
    <t>Not in a family ;  People who started current job in the last year ;  Persons ;</t>
  </si>
  <si>
    <t>Not in a family ;  People who started current job in the last year ;  &gt; Males ;</t>
  </si>
  <si>
    <t>Not in a family ;  People who started current job in the last year ;  &gt; Females ;</t>
  </si>
  <si>
    <t>&gt; Person living alone ;  Unemployed ;  Persons ;</t>
  </si>
  <si>
    <t>&gt; Person living alone ;  Unemployed ;  &gt; Males ;</t>
  </si>
  <si>
    <t>&gt; Person living alone ;  Unemployed ;  &gt; Females ;</t>
  </si>
  <si>
    <t>&gt; Person living alone ;  People who started current job in the last year ;  Persons ;</t>
  </si>
  <si>
    <t>&gt; Person living alone ;  People who started current job in the last year ;  &gt; Males ;</t>
  </si>
  <si>
    <t>&gt; Person living alone ;  People who started current job in the last year ;  &gt; Females ;</t>
  </si>
  <si>
    <t>&gt; Person living with non-relatives ;  Unemployed ;  Persons ;</t>
  </si>
  <si>
    <t>&gt; Person living with non-relatives ;  Unemployed ;  &gt; Males ;</t>
  </si>
  <si>
    <t>&gt; Person living with non-relatives ;  Unemployed ;  &gt; Females ;</t>
  </si>
  <si>
    <t>&gt; Person living with non-relatives ;  People who started current job in the last year ;  Persons ;</t>
  </si>
  <si>
    <t>&gt; Person living with non-relatives ;  People who started current job in the last year ;  &gt; Males ;</t>
  </si>
  <si>
    <t>&gt; Person living with non-relatives ;  People who started current job in the last year ;  &gt; Females ;</t>
  </si>
  <si>
    <t>Relationship not determined ;  Unemployed ;  Persons ;</t>
  </si>
  <si>
    <t>Relationship not determined ;  Unemployed ;  &gt; Males ;</t>
  </si>
  <si>
    <t>Relationship not determined ;  Unemployed ;  &gt; Females ;</t>
  </si>
  <si>
    <t>Relationship not determined ;  People who started current job in the last year ;  Persons ;</t>
  </si>
  <si>
    <t>Relationship not determined ;  People who started current job in the last year ;  &gt; Males ;</t>
  </si>
  <si>
    <t>Relationship not determined ;  People who started current job in the last year ;  &gt; Females ;</t>
  </si>
  <si>
    <t>No jobs in last 12 months ;  Unemployed ;  Persons ;</t>
  </si>
  <si>
    <t>No jobs in last 12 months ;  Unemployed ;  &gt; Males ;</t>
  </si>
  <si>
    <t>No jobs in last 12 months ;  Unemployed ;  &gt; Females ;</t>
  </si>
  <si>
    <t>One job in last 12 months ;  Unemployed ;  Persons ;</t>
  </si>
  <si>
    <t>One job in last 12 months ;  Unemployed ;  &gt; Males ;</t>
  </si>
  <si>
    <t>One job in last 12 months ;  Unemployed ;  &gt; Females ;</t>
  </si>
  <si>
    <t>One job in last 12 months ;  People who started current job in the last year ;  Persons ;</t>
  </si>
  <si>
    <t>One job in last 12 months ;  People who started current job in the last year ;  &gt; Males ;</t>
  </si>
  <si>
    <t>One job in last 12 months ;  People who started current job in the last year ;  &gt; Females ;</t>
  </si>
  <si>
    <t>Two jobs in last 12 months ;  Unemployed ;  Persons ;</t>
  </si>
  <si>
    <t>Two jobs in last 12 months ;  Unemployed ;  &gt; Males ;</t>
  </si>
  <si>
    <t>Two jobs in last 12 months ;  Unemployed ;  &gt; Females ;</t>
  </si>
  <si>
    <t>Two jobs in last 12 months ;  People who started current job in the last year ;  Persons ;</t>
  </si>
  <si>
    <t>Two jobs in last 12 months ;  People who started current job in the last year ;  &gt; Males ;</t>
  </si>
  <si>
    <t>Two jobs in last 12 months ;  People who started current job in the last year ;  &gt; Females ;</t>
  </si>
  <si>
    <t>Three jobs in last 12 months ;  Unemployed ;  Persons ;</t>
  </si>
  <si>
    <t>Three jobs in last 12 months ;  Unemployed ;  &gt; Males ;</t>
  </si>
  <si>
    <t>Three jobs in last 12 months ;  Unemployed ;  &gt; Females ;</t>
  </si>
  <si>
    <t>Three jobs in last 12 months ;  People who started current job in the last year ;  Persons ;</t>
  </si>
  <si>
    <t>Three jobs in last 12 months ;  People who started current job in the last year ;  &gt; Males ;</t>
  </si>
  <si>
    <t>Three jobs in last 12 months ;  People who started current job in the last year ;  &gt; Females ;</t>
  </si>
  <si>
    <t>Four or more jobs in last 12 months ;  Unemployed ;  Persons ;</t>
  </si>
  <si>
    <t>Four or more jobs in last 12 months ;  Unemployed ;  &gt; Males ;</t>
  </si>
  <si>
    <t>Four or more jobs in last 12 months ;  Unemployed ;  &gt; Females ;</t>
  </si>
  <si>
    <t>Four or more jobs in last 12 months ;  People who started current job in the last year ;  Persons ;</t>
  </si>
  <si>
    <t>Four or more jobs in last 12 months ;  People who started current job in the last year ;  &gt; Males ;</t>
  </si>
  <si>
    <t>Four or more jobs in last 12 months ;  People who started current job in the last year ;  &gt; Females ;</t>
  </si>
  <si>
    <t>Steps taken:  Asked current employer for more work ;  People who started current job in the last year ;  Persons ;</t>
  </si>
  <si>
    <t>Steps taken:  Asked current employer for more work ;  People who started current job in the last year ;  &gt; Males ;</t>
  </si>
  <si>
    <t>Steps taken:  Asked current employer for more work ;  People who started current job in the last year ;  &gt; Females ;</t>
  </si>
  <si>
    <t>Steps taken:  Wrote, phoned or applied in person to an employer ;  Unemployed ;  Persons ;</t>
  </si>
  <si>
    <t>Steps taken:  Wrote, phoned or applied in person to an employer ;  Unemployed ;  &gt; Males ;</t>
  </si>
  <si>
    <t>Steps taken:  Wrote, phoned or applied in person to an employer ;  Unemployed ;  &gt; Females ;</t>
  </si>
  <si>
    <t>Steps taken:  Wrote, phoned or applied in person to an employer ;  People who started current job in the last year ;  Persons ;</t>
  </si>
  <si>
    <t>Steps taken:  Wrote, phoned or applied in person to an employer ;  People who started current job in the last year ;  &gt; Males ;</t>
  </si>
  <si>
    <t>Steps taken:  Wrote, phoned or applied in person to an employer ;  People who started current job in the last year ;  &gt; Females ;</t>
  </si>
  <si>
    <t>Steps taken:  Answered an ad for a job on the Internet, newspaper, etc ;  Unemployed ;  Persons ;</t>
  </si>
  <si>
    <t>Steps taken:  Answered an ad for a job on the Internet, newspaper, etc ;  Unemployed ;  &gt; Males ;</t>
  </si>
  <si>
    <t>Steps taken:  Answered an ad for a job on the Internet, newspaper, etc ;  Unemployed ;  &gt; Females ;</t>
  </si>
  <si>
    <t>Steps taken:  Answered an ad for a job on the Internet, newspaper, etc ;  People who started current job in the last year ;  Persons ;</t>
  </si>
  <si>
    <t>Steps taken:  Answered an ad for a job on the Internet, newspaper, etc ;  People who started current job in the last year ;  &gt; Males ;</t>
  </si>
  <si>
    <t>Steps taken:  Answered an ad for a job on the Internet, newspaper, etc ;  People who started current job in the last year ;  &gt; Females ;</t>
  </si>
  <si>
    <t>Steps taken:  Had an interview with an employer ;  Unemployed ;  Persons ;</t>
  </si>
  <si>
    <t>Steps taken:  Had an interview with an employer ;  Unemployed ;  &gt; Males ;</t>
  </si>
  <si>
    <t>Steps taken:  Had an interview with an employer ;  Unemployed ;  &gt; Females ;</t>
  </si>
  <si>
    <t>Steps taken:  Had an interview with an employer ;  People who started current job in the last year ;  Persons ;</t>
  </si>
  <si>
    <t>Steps taken:  Had an interview with an employer ;  People who started current job in the last year ;  &gt; Males ;</t>
  </si>
  <si>
    <t>Steps taken:  Had an interview with an employer ;  People who started current job in the last year ;  &gt; Females ;</t>
  </si>
  <si>
    <t>Steps taken:  Contacted friends or relatives ;  Unemployed ;  Persons ;</t>
  </si>
  <si>
    <t>Steps taken:  Contacted friends or relatives ;  Unemployed ;  &gt; Males ;</t>
  </si>
  <si>
    <t>Steps taken:  Contacted friends or relatives ;  Unemployed ;  &gt; Females ;</t>
  </si>
  <si>
    <t>Steps taken:  Contacted friends or relatives ;  People who started current job in the last year ;  Persons ;</t>
  </si>
  <si>
    <t>Steps taken:  Contacted friends or relatives ;  People who started current job in the last year ;  &gt; Males ;</t>
  </si>
  <si>
    <t>Steps taken:  Contacted friends or relatives ;  People who started current job in the last year ;  &gt; Females ;</t>
  </si>
  <si>
    <t>Steps taken:  Took steps to purchase or start up own business ;  Unemployed ;  Persons ;</t>
  </si>
  <si>
    <t>Steps taken:  Took steps to purchase or start up own business ;  Unemployed ;  &gt; Males ;</t>
  </si>
  <si>
    <t>Steps taken:  Took steps to purchase or start up own business ;  Unemployed ;  &gt; Females ;</t>
  </si>
  <si>
    <t>Steps taken:  Took steps to purchase or start up own business ;  People who started current job in the last year ;  Persons ;</t>
  </si>
  <si>
    <t>Steps taken:  Took steps to purchase or start up own business ;  People who started current job in the last year ;  &gt; Males ;</t>
  </si>
  <si>
    <t>Steps taken:  Took steps to purchase or start up own business ;  People who started current job in the last year ;  &gt; Females ;</t>
  </si>
  <si>
    <t>Steps taken:  Advertised or tendered for work ;  Unemployed ;  Persons ;</t>
  </si>
  <si>
    <t>Steps taken:  Advertised or tendered for work ;  Unemployed ;  &gt; Males ;</t>
  </si>
  <si>
    <t>Steps taken:  Advertised or tendered for work ;  Unemployed ;  &gt; Females ;</t>
  </si>
  <si>
    <t>Steps taken:  Advertised or tendered for work ;  People who started current job in the last year ;  Persons ;</t>
  </si>
  <si>
    <t>Steps taken:  Advertised or tendered for work ;  People who started current job in the last year ;  &gt; Males ;</t>
  </si>
  <si>
    <t>Steps taken:  Advertised or tendered for work ;  People who started current job in the last year ;  &gt; Females ;</t>
  </si>
  <si>
    <t>Steps taken:  Checked or registered with other employment agency ;  Unemployed ;  Persons ;</t>
  </si>
  <si>
    <t>Steps taken:  Checked or registered with other employment agency ;  Unemployed ;  &gt; Males ;</t>
  </si>
  <si>
    <t>Steps taken:  Checked or registered with other employment agency ;  Unemployed ;  &gt; Females ;</t>
  </si>
  <si>
    <t>Steps taken:  Checked or registered with other employment agency ;  People who started current job in the last year ;  Persons ;</t>
  </si>
  <si>
    <t>Steps taken:  Checked or registered with other employment agency ;  People who started current job in the last year ;  &gt; Males ;</t>
  </si>
  <si>
    <t>Steps taken:  Checked or registered with other employment agency ;  People who started current job in the last year ;  &gt; Females ;</t>
  </si>
  <si>
    <t>Steps taken:  Looked at ads for jobs on the Internet, newspaper, etc ;  Unemployed ;  Persons ;</t>
  </si>
  <si>
    <t>Steps taken:  Looked at ads for jobs on the Internet, newspaper, etc ;  Unemployed ;  &gt; Males ;</t>
  </si>
  <si>
    <t>Steps taken:  Looked at ads for jobs on the Internet, newspaper, etc ;  Unemployed ;  &gt; Females ;</t>
  </si>
  <si>
    <t>Steps taken:  Looked at ads for jobs on the Internet, newspaper, etc ;  People who started current job in the last year ;  Persons ;</t>
  </si>
  <si>
    <t>Steps taken:  Looked at ads for jobs on the Internet, newspaper, etc ;  People who started current job in the last year ;  &gt; Males ;</t>
  </si>
  <si>
    <t>Steps taken:  Looked at ads for jobs on the Internet, newspaper, etc ;  People who started current job in the last year ;  &gt; Females ;</t>
  </si>
  <si>
    <t>Steps taken:  Registered with Centrelink as a job seeker ;  Unemployed ;  Persons ;</t>
  </si>
  <si>
    <t>Steps taken:  Registered with Centrelink as a job seeker ;  Unemployed ;  &gt; Males ;</t>
  </si>
  <si>
    <t>Steps taken:  Registered with Centrelink as a job seeker ;  Unemployed ;  &gt; Females ;</t>
  </si>
  <si>
    <t>Steps taken:  Registered with Centrelink as a job seeker ;  People who started current job in the last year ;  Persons ;</t>
  </si>
  <si>
    <t>Steps taken:  Registered with Centrelink as a job seeker ;  People who started current job in the last year ;  &gt; Males ;</t>
  </si>
  <si>
    <t>Steps taken:  Registered with Centrelink as a job seeker ;  People who started current job in the last year ;  &gt; Females ;</t>
  </si>
  <si>
    <t>Steps taken:  Other steps ;  Unemployed ;  Persons ;</t>
  </si>
  <si>
    <t>Steps taken:  Other steps ;  Unemployed ;  &gt; Males ;</t>
  </si>
  <si>
    <t>Steps taken:  Other steps ;  Unemployed ;  &gt; Females ;</t>
  </si>
  <si>
    <t>Steps taken:  Other steps ;  People who started current job in the last year ;  Persons ;</t>
  </si>
  <si>
    <t>Steps taken:  Other steps ;  People who started current job in the last year ;  &gt; Males ;</t>
  </si>
  <si>
    <t>Steps taken:  Other steps ;  People who started current job in the last year ;  &gt; Females ;</t>
  </si>
  <si>
    <t>Did not take steps to look for work or more hours ;  Unemployed ;  Persons ;</t>
  </si>
  <si>
    <t>Did not take steps to look for work or more hours ;  Unemployed ;  &gt; Males ;</t>
  </si>
  <si>
    <t>Did not take steps to look for work or more hours ;  Unemployed ;  &gt; Females ;</t>
  </si>
  <si>
    <t>Did not take steps to look for work or more hours ;  People who started current job in the last year ;  Persons ;</t>
  </si>
  <si>
    <t>Did not take steps to look for work or more hours ;  People who started current job in the last year ;  &gt; Males ;</t>
  </si>
  <si>
    <t>Did not take steps to look for work or more hours ;  People who started current job in the last year ;  &gt; Females ;</t>
  </si>
  <si>
    <t>With non-school qualification ;  Unemployed ;  Persons ;</t>
  </si>
  <si>
    <t>With non-school qualification ;  Unemployed ;  &gt; Males ;</t>
  </si>
  <si>
    <t>With non-school qualification ;  Unemployed ;  &gt; Females ;</t>
  </si>
  <si>
    <t>With non-school qualification ;  People who started current job in the last year ;  Persons ;</t>
  </si>
  <si>
    <t>With non-school qualification ;  People who started current job in the last year ;  &gt; Males ;</t>
  </si>
  <si>
    <t>With non-school qualification ;  People who started current job in the last year ;  &gt; Females ;</t>
  </si>
  <si>
    <t>&gt; Postgraduate Degree ;  Unemployed ;  Persons ;</t>
  </si>
  <si>
    <t>&gt; Postgraduate Degree ;  Unemployed ;  &gt; Males ;</t>
  </si>
  <si>
    <t>&gt; Postgraduate Degree ;  Unemployed ;  &gt; Females ;</t>
  </si>
  <si>
    <t>&gt; Postgraduate Degree ;  People who started current job in the last year ;  Persons ;</t>
  </si>
  <si>
    <t>&gt; Postgraduate Degree ;  People who started current job in the last year ;  &gt; Males ;</t>
  </si>
  <si>
    <t>&gt; Postgraduate Degree ;  People who started current job in the last year ;  &gt; Females ;</t>
  </si>
  <si>
    <t>&gt; Graduate Diploma or Certificate ;  Unemployed ;  Persons ;</t>
  </si>
  <si>
    <t>&gt; Graduate Diploma or Certificate ;  Unemployed ;  &gt; Males ;</t>
  </si>
  <si>
    <t>&gt; Graduate Diploma or Certificate ;  Unemployed ;  &gt; Females ;</t>
  </si>
  <si>
    <t>&gt; Graduate Diploma or Certificate ;  People who started current job in the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</si>
  <si>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</si>
  <si>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</si>
  <si>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</si>
  <si>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</si>
  <si>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</si>
  <si>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</si>
  <si>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</si>
  <si>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</si>
  <si>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</si>
  <si>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</si>
  <si>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</si>
  <si>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</si>
  <si>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A125996078J</t>
  </si>
  <si>
    <t>A125999678T</t>
  </si>
  <si>
    <t>A125997878X</t>
  </si>
  <si>
    <t>A125990678C</t>
  </si>
  <si>
    <t>A125994278R</t>
  </si>
  <si>
    <t>A125992478W</t>
  </si>
  <si>
    <t>A125996210F</t>
  </si>
  <si>
    <t>A125999810R</t>
  </si>
  <si>
    <t>A125998010X</t>
  </si>
  <si>
    <t>A125990810A</t>
  </si>
  <si>
    <t>A125994410L</t>
  </si>
  <si>
    <t>A125992610V</t>
  </si>
  <si>
    <t>A125996142R</t>
  </si>
  <si>
    <t>A125999742X</t>
  </si>
  <si>
    <t>A125997942F</t>
  </si>
  <si>
    <t>A125990742K</t>
  </si>
  <si>
    <t>A125994342W</t>
  </si>
  <si>
    <t>A125992542C</t>
  </si>
  <si>
    <t>A125996214R</t>
  </si>
  <si>
    <t>A125999814X</t>
  </si>
  <si>
    <t>A125998014J</t>
  </si>
  <si>
    <t>A125990814K</t>
  </si>
  <si>
    <t>A125994414W</t>
  </si>
  <si>
    <t>A125992614C</t>
  </si>
  <si>
    <t>A125996218X</t>
  </si>
  <si>
    <t>A125999818J</t>
  </si>
  <si>
    <t>A125998018T</t>
  </si>
  <si>
    <t>A125990818V</t>
  </si>
  <si>
    <t>A125994418F</t>
  </si>
  <si>
    <t>A125992618L</t>
  </si>
  <si>
    <t>A125996146X</t>
  </si>
  <si>
    <t>A125999746J</t>
  </si>
  <si>
    <t>A125997946R</t>
  </si>
  <si>
    <t>A125990746V</t>
  </si>
  <si>
    <t>A125994346F</t>
  </si>
  <si>
    <t>A125992546L</t>
  </si>
  <si>
    <t>A125996150R</t>
  </si>
  <si>
    <t>A125999750X</t>
  </si>
  <si>
    <t>A125997950F</t>
  </si>
  <si>
    <t>A125990750K</t>
  </si>
  <si>
    <t>A125994350W</t>
  </si>
  <si>
    <t>A125992550C</t>
  </si>
  <si>
    <t>A125996190J</t>
  </si>
  <si>
    <t>A125999790T</t>
  </si>
  <si>
    <t>A125997990X</t>
  </si>
  <si>
    <t>A125990790C</t>
  </si>
  <si>
    <t>A125994390R</t>
  </si>
  <si>
    <t>A125992590W</t>
  </si>
  <si>
    <t>A125996110W</t>
  </si>
  <si>
    <t>A125999710F</t>
  </si>
  <si>
    <t>A125997910L</t>
  </si>
  <si>
    <t>A125990710T</t>
  </si>
  <si>
    <t>A125994310C</t>
  </si>
  <si>
    <t>A125992510K</t>
  </si>
  <si>
    <t>A125996222R</t>
  </si>
  <si>
    <t>A125999822X</t>
  </si>
  <si>
    <t>A125998022J</t>
  </si>
  <si>
    <t>A125990822K</t>
  </si>
  <si>
    <t>A125994422W</t>
  </si>
  <si>
    <t>A125992622C</t>
  </si>
  <si>
    <t>A125996154X</t>
  </si>
  <si>
    <t>A125999754J</t>
  </si>
  <si>
    <t>A125997954R</t>
  </si>
  <si>
    <t>A125990754V</t>
  </si>
  <si>
    <t>A125994354F</t>
  </si>
  <si>
    <t>A125992554L</t>
  </si>
  <si>
    <t>A125996082X</t>
  </si>
  <si>
    <t>A125999682J</t>
  </si>
  <si>
    <t>A125997882R</t>
  </si>
  <si>
    <t>A125990682V</t>
  </si>
  <si>
    <t>A125994282F</t>
  </si>
  <si>
    <t>A125992482L</t>
  </si>
  <si>
    <t>A125996158J</t>
  </si>
  <si>
    <t>A125999758T</t>
  </si>
  <si>
    <t>A125997958X</t>
  </si>
  <si>
    <t>A125990758C</t>
  </si>
  <si>
    <t>A125994358R</t>
  </si>
  <si>
    <t>A125992558W</t>
  </si>
  <si>
    <t>A125996162X</t>
  </si>
  <si>
    <t>A125999762J</t>
  </si>
  <si>
    <t>A125997962R</t>
  </si>
  <si>
    <t>A125990762V</t>
  </si>
  <si>
    <t>A125994362F</t>
  </si>
  <si>
    <t>A125992562L</t>
  </si>
  <si>
    <t>A125996234X</t>
  </si>
  <si>
    <t>A125999834J</t>
  </si>
  <si>
    <t>A125998034T</t>
  </si>
  <si>
    <t>A125990834V</t>
  </si>
  <si>
    <t>A125994434F</t>
  </si>
  <si>
    <t>A125992634L</t>
  </si>
  <si>
    <t>A125996054R</t>
  </si>
  <si>
    <t>A125999654X</t>
  </si>
  <si>
    <t>A125997854F</t>
  </si>
  <si>
    <t>A125990654K</t>
  </si>
  <si>
    <t>A125994254W</t>
  </si>
  <si>
    <t>A125992454C</t>
  </si>
  <si>
    <t>A125996226X</t>
  </si>
  <si>
    <t>A125999826J</t>
  </si>
  <si>
    <t>A125998026T</t>
  </si>
  <si>
    <t>A125990826V</t>
  </si>
  <si>
    <t>A125994426F</t>
  </si>
  <si>
    <t>A125992626L</t>
  </si>
  <si>
    <t>A125996230R</t>
  </si>
  <si>
    <t>A125999830X</t>
  </si>
  <si>
    <t>A125998030J</t>
  </si>
  <si>
    <t>A125990830K</t>
  </si>
  <si>
    <t>A125994430W</t>
  </si>
  <si>
    <t>A125992630C</t>
  </si>
  <si>
    <t>A125996058X</t>
  </si>
  <si>
    <t>A125999658J</t>
  </si>
  <si>
    <t>A125997858R</t>
  </si>
  <si>
    <t>A125990658V</t>
  </si>
  <si>
    <t>A125994258F</t>
  </si>
  <si>
    <t>A125992458L</t>
  </si>
  <si>
    <t>A125996114F</t>
  </si>
  <si>
    <t>A125999714R</t>
  </si>
  <si>
    <t>A125997914W</t>
  </si>
  <si>
    <t>A125990714A</t>
  </si>
  <si>
    <t>A125994314L</t>
  </si>
  <si>
    <t>A125992514V</t>
  </si>
  <si>
    <t>A125996166J</t>
  </si>
  <si>
    <t>A125999766T</t>
  </si>
  <si>
    <t>A125997966X</t>
  </si>
  <si>
    <t>A125990766C</t>
  </si>
  <si>
    <t>A125994366R</t>
  </si>
  <si>
    <t>A125992566W</t>
  </si>
  <si>
    <t>A125996238J</t>
  </si>
  <si>
    <t>A125999838T</t>
  </si>
  <si>
    <t>A125998038A</t>
  </si>
  <si>
    <t>A125990838C</t>
  </si>
  <si>
    <t>A125994438R</t>
  </si>
  <si>
    <t>A125992638W</t>
  </si>
  <si>
    <t>A125996062R</t>
  </si>
  <si>
    <t>A125999662X</t>
  </si>
  <si>
    <t>A125997862F</t>
  </si>
  <si>
    <t>A125996194T</t>
  </si>
  <si>
    <t>A125999794A</t>
  </si>
  <si>
    <t>A125997994J</t>
  </si>
  <si>
    <t>A125990794L</t>
  </si>
  <si>
    <t>A125994394X</t>
  </si>
  <si>
    <t>A125992594F</t>
  </si>
  <si>
    <t>A125996198A</t>
  </si>
  <si>
    <t>A125999798K</t>
  </si>
  <si>
    <t>A125997998T</t>
  </si>
  <si>
    <t>A125990798W</t>
  </si>
  <si>
    <t>A125994398J</t>
  </si>
  <si>
    <t>A125992598R</t>
  </si>
  <si>
    <t>A125996094J</t>
  </si>
  <si>
    <t>A125999694T</t>
  </si>
  <si>
    <t>A125997894X</t>
  </si>
  <si>
    <t>A125990694C</t>
  </si>
  <si>
    <t>A125994294R</t>
  </si>
  <si>
    <t>A125992494W</t>
  </si>
  <si>
    <t>A125996066X</t>
  </si>
  <si>
    <t>A125999666J</t>
  </si>
  <si>
    <t>A125997866R</t>
  </si>
  <si>
    <t>A125990666V</t>
  </si>
  <si>
    <t>A125994266F</t>
  </si>
  <si>
    <t>A125992466L</t>
  </si>
  <si>
    <t>A125990718K</t>
  </si>
  <si>
    <t>A125994318W</t>
  </si>
  <si>
    <t>A125992518C</t>
  </si>
  <si>
    <t>A125996086J</t>
  </si>
  <si>
    <t>A125999686T</t>
  </si>
  <si>
    <t>A125997886X</t>
  </si>
  <si>
    <t>A125990686C</t>
  </si>
  <si>
    <t>A125994286R</t>
  </si>
  <si>
    <t>A125992486W</t>
  </si>
  <si>
    <t>A125996122F</t>
  </si>
  <si>
    <t>A125999722R</t>
  </si>
  <si>
    <t>A125997922W</t>
  </si>
  <si>
    <t>A125990722A</t>
  </si>
  <si>
    <t>A125994322L</t>
  </si>
  <si>
    <t>A125992522V</t>
  </si>
  <si>
    <t>A125996098T</t>
  </si>
  <si>
    <t>A125999698A</t>
  </si>
  <si>
    <t>A125997898J</t>
  </si>
  <si>
    <t>A125990698L</t>
  </si>
  <si>
    <t>A125994298X</t>
  </si>
  <si>
    <t>A125992498F</t>
  </si>
  <si>
    <t>A125996126R</t>
  </si>
  <si>
    <t>A125999726X</t>
  </si>
  <si>
    <t>A125997926F</t>
  </si>
  <si>
    <t>A125990726K</t>
  </si>
  <si>
    <t>A125994326W</t>
  </si>
  <si>
    <t>A125992526C</t>
  </si>
  <si>
    <t>A125996170X</t>
  </si>
  <si>
    <t>A125999770J</t>
  </si>
  <si>
    <t>A125997970R</t>
  </si>
  <si>
    <t>A125990770V</t>
  </si>
  <si>
    <t>A125994370F</t>
  </si>
  <si>
    <t>A125992570L</t>
  </si>
  <si>
    <t>A125996130F</t>
  </si>
  <si>
    <t>A125999730R</t>
  </si>
  <si>
    <t>A125997930W</t>
  </si>
  <si>
    <t>A125990730A</t>
  </si>
  <si>
    <t>A125994330L</t>
  </si>
  <si>
    <t>A125992530V</t>
  </si>
  <si>
    <t>A125996102W</t>
  </si>
  <si>
    <t>A125999702F</t>
  </si>
  <si>
    <t>A125997902L</t>
  </si>
  <si>
    <t>A125990702T</t>
  </si>
  <si>
    <t>A125994302C</t>
  </si>
  <si>
    <t>A125992502K</t>
  </si>
  <si>
    <t>A125996202F</t>
  </si>
  <si>
    <t>A125999802R</t>
  </si>
  <si>
    <t>A125998002X</t>
  </si>
  <si>
    <t>A125990802A</t>
  </si>
  <si>
    <t>A125994402L</t>
  </si>
  <si>
    <t>A125992602V</t>
  </si>
  <si>
    <t>A125996174J</t>
  </si>
  <si>
    <t>A125999774T</t>
  </si>
  <si>
    <t>A125997974X</t>
  </si>
  <si>
    <t>A125990774C</t>
  </si>
  <si>
    <t>A125994374R</t>
  </si>
  <si>
    <t>A125992574W</t>
  </si>
  <si>
    <t>A125996178T</t>
  </si>
  <si>
    <t>A125999778A</t>
  </si>
  <si>
    <t>A125997978J</t>
  </si>
  <si>
    <t>A125990778L</t>
  </si>
  <si>
    <t>A125994378X</t>
  </si>
  <si>
    <t>A125992578F</t>
  </si>
  <si>
    <t>A125996242X</t>
  </si>
  <si>
    <t>A125999842J</t>
  </si>
  <si>
    <t>A125998042T</t>
  </si>
  <si>
    <t>A125990842V</t>
  </si>
  <si>
    <t>A125994442F</t>
  </si>
  <si>
    <t>A125992642L</t>
  </si>
  <si>
    <t>A125996070R</t>
  </si>
  <si>
    <t>A125999670X</t>
  </si>
  <si>
    <t>A125997870F</t>
  </si>
  <si>
    <t>A125990670K</t>
  </si>
  <si>
    <t>A125994270W</t>
  </si>
  <si>
    <t>A125992470C</t>
  </si>
  <si>
    <t>A125996134R</t>
  </si>
  <si>
    <t>A125999734X</t>
  </si>
  <si>
    <t>A125997934F</t>
  </si>
  <si>
    <t>A125990734K</t>
  </si>
  <si>
    <t>A125994334W</t>
  </si>
  <si>
    <t>A125992534C</t>
  </si>
  <si>
    <t>A125996090X</t>
  </si>
  <si>
    <t>A125999690J</t>
  </si>
  <si>
    <t>A125997890R</t>
  </si>
  <si>
    <t>A125990690V</t>
  </si>
  <si>
    <t>A125994290F</t>
  </si>
  <si>
    <t>A125992490L</t>
  </si>
  <si>
    <t>A125996182J</t>
  </si>
  <si>
    <t>A125999782T</t>
  </si>
  <si>
    <t>A125997982X</t>
  </si>
  <si>
    <t>A125990782C</t>
  </si>
  <si>
    <t>&gt; Graduate Diploma or Certificate ;  People who started current job in the last year ;  &gt; Males ;</t>
  </si>
  <si>
    <t>&gt; Graduate Diploma or Certificate ;  People who started current job in the last year ;  &gt; Females ;</t>
  </si>
  <si>
    <t>&gt; Bachelor Degree ;  Unemployed ;  Persons ;</t>
  </si>
  <si>
    <t>&gt; Bachelor Degree ;  Unemployed ;  &gt; Males ;</t>
  </si>
  <si>
    <t>&gt; Bachelor Degree ;  Unemployed ;  &gt; Females ;</t>
  </si>
  <si>
    <t>&gt; Bachelor Degree ;  People who started current job in the last year ;  Persons ;</t>
  </si>
  <si>
    <t>&gt; Bachelor Degree ;  People who started current job in the last year ;  &gt; Males ;</t>
  </si>
  <si>
    <t>&gt; Bachelor Degree ;  People who started current job in the last year ;  &gt; Females ;</t>
  </si>
  <si>
    <t>&gt; Advanced Diploma or Diploma ;  Unemployed ;  Persons ;</t>
  </si>
  <si>
    <t>&gt; Advanced Diploma or Diploma ;  Unemployed ;  &gt; Males ;</t>
  </si>
  <si>
    <t>&gt; Advanced Diploma or Diploma ;  Unemployed ;  &gt; Females ;</t>
  </si>
  <si>
    <t>&gt; Advanced Diploma or Diploma ;  People who started current job in the last year ;  Persons ;</t>
  </si>
  <si>
    <t>&gt; Advanced Diploma or Diploma ;  People who started current job in the last year ;  &gt; Males ;</t>
  </si>
  <si>
    <t>&gt; Advanced Diploma or Diploma ;  People who started current job in the last year ;  &gt; Females ;</t>
  </si>
  <si>
    <t>&gt; Certificate III or IV ;  Unemployed ;  Persons ;</t>
  </si>
  <si>
    <t>&gt; Certificate III or IV ;  Unemployed ;  &gt; Males ;</t>
  </si>
  <si>
    <t>&gt; Certificate III or IV ;  Unemployed ;  &gt; Females ;</t>
  </si>
  <si>
    <t>&gt; Certificate III or IV ;  People who started current job in the last year ;  Persons ;</t>
  </si>
  <si>
    <t>&gt; Certificate III or IV ;  People who started current job in the last year ;  &gt; Males ;</t>
  </si>
  <si>
    <t>&gt; Certificate III or IV ;  People who started current job in the last year ;  &gt; Females ;</t>
  </si>
  <si>
    <t>&gt; Certificate I or II ;  Unemployed ;  Persons ;</t>
  </si>
  <si>
    <t>&gt; Certificate I or II ;  Unemployed ;  &gt; Males ;</t>
  </si>
  <si>
    <t>&gt; Certificate I or II ;  Unemployed ;  &gt; Females ;</t>
  </si>
  <si>
    <t>&gt; Certificate I or II ;  People who started current job in the last year ;  Persons ;</t>
  </si>
  <si>
    <t>&gt; Certificate I or II ;  People who started current job in the last year ;  &gt; Males ;</t>
  </si>
  <si>
    <t>&gt; Certificate I or II ;  People who started current job in the last year ;  &gt; Females ;</t>
  </si>
  <si>
    <t>&gt; Certificate nfd ;  Unemployed ;  Persons ;</t>
  </si>
  <si>
    <t>&gt; Certificate nfd ;  Unemployed ;  &gt; Males ;</t>
  </si>
  <si>
    <t>&gt; Certificate nfd ;  Unemployed ;  &gt; Females ;</t>
  </si>
  <si>
    <t>&gt; Certificate nfd ;  People who started current job in the last year ;  Persons ;</t>
  </si>
  <si>
    <t>&gt; Certificate nfd ;  People who started current job in the last year ;  &gt; Males ;</t>
  </si>
  <si>
    <t>&gt; Certificate nfd ;  People who started current job in the last year ;  &gt; Females ;</t>
  </si>
  <si>
    <t>&gt; Level not determined ;  Unemployed ;  Persons ;</t>
  </si>
  <si>
    <t>&gt; Level not determined ;  Unemployed ;  &gt; Males ;</t>
  </si>
  <si>
    <t>&gt; Level not determined ;  Unemployed ;  &gt; Females ;</t>
  </si>
  <si>
    <t>&gt; Level not determined ;  People who started current job in the last year ;  Persons ;</t>
  </si>
  <si>
    <t>&gt; Level not determined ;  People who started current job in the last year ;  &gt; Males ;</t>
  </si>
  <si>
    <t>&gt; Level not determined ;  People who started current job in the last year ;  &gt; Females ;</t>
  </si>
  <si>
    <t>Without non-school qualification ;  Unemployed ;  Persons ;</t>
  </si>
  <si>
    <t>Without non-school qualification ;  Unemployed ;  &gt; Males ;</t>
  </si>
  <si>
    <t>Without non-school qualification ;  Unemployed ;  &gt; Females ;</t>
  </si>
  <si>
    <t>Without non-school qualification ;  People who started current job in the last year ;  Persons ;</t>
  </si>
  <si>
    <t>Without non-school qualification ;  People who started current job in the last year ;  &gt; Males ;</t>
  </si>
  <si>
    <t>Without non-school qualification ;  People who started current job in the last year ;  &gt; Females ;</t>
  </si>
  <si>
    <t>New South Wales ;  Unemployed ;  Persons ;</t>
  </si>
  <si>
    <t>New South Wales ;  Unemployed ;  &gt; Males ;</t>
  </si>
  <si>
    <t>New South Wales ;  Unemployed ;  &gt; Females ;</t>
  </si>
  <si>
    <t>New South Wales ;  People who started current job in the last year ;  Persons ;</t>
  </si>
  <si>
    <t>New South Wales ;  People who started current job in the last year ;  &gt; Males ;</t>
  </si>
  <si>
    <t>New South Wales ;  People who started current job in the last year ;  &gt; Females ;</t>
  </si>
  <si>
    <t>New South Wales ;  15-64 years ;  Unemployed ;  Persons ;</t>
  </si>
  <si>
    <t>New South Wales ;  15-64 years ;  Unemployed ;  &gt; Males ;</t>
  </si>
  <si>
    <t>New South Wales ;  15-64 years ;  Unemployed ;  &gt; Females ;</t>
  </si>
  <si>
    <t>New South Wales ;  15-64 years ;  People who started current job in the last year ;  Persons ;</t>
  </si>
  <si>
    <t>New South Wales ;  15-64 years ;  People who started current job in the last year ;  &gt; Males ;</t>
  </si>
  <si>
    <t>New South Wales ;  15-64 years ;  People who started current job in the last year ;  &gt; Females ;</t>
  </si>
  <si>
    <t>New South Wales ;  &gt; 15-24 years ;  Unemployed ;  Persons ;</t>
  </si>
  <si>
    <t>New South Wales ;  &gt; 15-24 years ;  Unemployed ;  &gt; Males ;</t>
  </si>
  <si>
    <t>New South Wales ;  &gt; 15-24 years ;  Unemployed ;  &gt; Females ;</t>
  </si>
  <si>
    <t>New South Wales ;  &gt; 15-24 years ;  People who started current job in the last year ;  Persons ;</t>
  </si>
  <si>
    <t>New South Wales ;  &gt; 15-24 years ;  People who started current job in the last year ;  &gt; Males ;</t>
  </si>
  <si>
    <t>New South Wales ;  &gt; 15-24 years ;  People who started current job in the last year ;  &gt; Females ;</t>
  </si>
  <si>
    <t>New South Wales ;  &gt; 25-44 years ;  Unemployed ;  Persons ;</t>
  </si>
  <si>
    <t>New South Wales ;  &gt; 25-44 years ;  Unemployed ;  &gt; Males ;</t>
  </si>
  <si>
    <t>New South Wales ;  &gt; 25-44 years ;  Unemployed ;  &gt; Females ;</t>
  </si>
  <si>
    <t>New South Wales ;  &gt; 25-44 years ;  People who started current job in the last year ;  Persons ;</t>
  </si>
  <si>
    <t>New South Wales ;  &gt; 25-44 years ;  People who started current job in the last year ;  &gt; Males ;</t>
  </si>
  <si>
    <t>New South Wales ;  &gt; 25-44 years ;  People who started current job in the last year ;  &gt; Females ;</t>
  </si>
  <si>
    <t>New South Wales ;  &gt;&gt; 25-34 years ;  Unemployed ;  Persons ;</t>
  </si>
  <si>
    <t>New South Wales ;  &gt;&gt; 25-34 years ;  Unemployed ;  &gt; Males ;</t>
  </si>
  <si>
    <t>New South Wales ;  &gt;&gt; 25-34 years ;  Unemployed ;  &gt; Females ;</t>
  </si>
  <si>
    <t>New South Wales ;  &gt;&gt; 25-34 years ;  People who started current job in the last year ;  Persons ;</t>
  </si>
  <si>
    <t>New South Wales ;  &gt;&gt; 25-34 years ;  People who started current job in the last year ;  &gt; Males ;</t>
  </si>
  <si>
    <t>New South Wales ;  &gt;&gt; 25-34 years ;  People who started current job in the last year ;  &gt; Females ;</t>
  </si>
  <si>
    <t>New South Wales ;  &gt;&gt; 35-44 years ;  Unemployed ;  Persons ;</t>
  </si>
  <si>
    <t>New South Wales ;  &gt;&gt; 35-44 years ;  Unemployed ;  &gt; Males ;</t>
  </si>
  <si>
    <t>New South Wales ;  &gt;&gt; 35-44 years ;  Unemployed ;  &gt; Females ;</t>
  </si>
  <si>
    <t>New South Wales ;  &gt;&gt; 35-44 years ;  People who started current job in the last year ;  Persons ;</t>
  </si>
  <si>
    <t>New South Wales ;  &gt;&gt; 35-44 years ;  People who started current job in the last year ;  &gt; Males ;</t>
  </si>
  <si>
    <t>New South Wales ;  &gt;&gt; 35-44 years ;  People who started current job in the last year ;  &gt; Females ;</t>
  </si>
  <si>
    <t>New South Wales ;  &gt; 45-64 years ;  Unemployed ;  Persons ;</t>
  </si>
  <si>
    <t>New South Wales ;  &gt; 45-64 years ;  Unemployed ;  &gt; Males ;</t>
  </si>
  <si>
    <t>New South Wales ;  &gt; 45-64 years ;  Unemployed ;  &gt; Females ;</t>
  </si>
  <si>
    <t>New South Wales ;  &gt; 45-64 years ;  People who started current job in the last year ;  Persons ;</t>
  </si>
  <si>
    <t>New South Wales ;  &gt; 45-64 years ;  People who started current job in the last year ;  &gt; Males ;</t>
  </si>
  <si>
    <t>New South Wales ;  &gt; 45-64 years ;  People who started current job in the last year ;  &gt; Females ;</t>
  </si>
  <si>
    <t>New South Wales ;  &gt;&gt; 45-54 years ;  Unemployed ;  Persons ;</t>
  </si>
  <si>
    <t>New South Wales ;  &gt;&gt; 45-54 years ;  Unemployed ;  &gt; Males ;</t>
  </si>
  <si>
    <t>New South Wales ;  &gt;&gt; 45-54 years ;  Unemployed ;  &gt; Females ;</t>
  </si>
  <si>
    <t>New South Wales ;  &gt;&gt; 45-54 years ;  People who started current job in the last year ;  Persons ;</t>
  </si>
  <si>
    <t>New South Wales ;  &gt;&gt; 45-54 years ;  People who started current job in the last year ;  &gt; Males ;</t>
  </si>
  <si>
    <t>New South Wales ;  &gt;&gt; 45-54 years ;  People who started current job in the last year ;  &gt; Females ;</t>
  </si>
  <si>
    <t>New South Wales ;  &gt;&gt; 55-64 years ;  Unemployed ;  Persons ;</t>
  </si>
  <si>
    <t>New South Wales ;  &gt;&gt; 55-64 years ;  Unemployed ;  &gt; Males ;</t>
  </si>
  <si>
    <t>New South Wales ;  &gt;&gt; 55-64 years ;  Unemployed ;  &gt; Females ;</t>
  </si>
  <si>
    <t>New South Wales ;  &gt;&gt; 55-64 years ;  People who started current job in the last year ;  Persons ;</t>
  </si>
  <si>
    <t>New South Wales ;  &gt;&gt; 55-64 years ;  People who started current job in the last year ;  &gt; Males ;</t>
  </si>
  <si>
    <t>New South Wales ;  &gt;&gt; 55-64 years ;  People who started current job in the last year ;  &gt; Females ;</t>
  </si>
  <si>
    <t>New South Wales ;  65 years and over ;  Unemployed ;  Persons ;</t>
  </si>
  <si>
    <t>New South Wales ;  65 years and over ;  Unemployed ;  &gt; Males ;</t>
  </si>
  <si>
    <t>New South Wales ;  65 years and over ;  Unemployed ;  &gt; Females ;</t>
  </si>
  <si>
    <t>New South Wales ;  65 years and over ;  People who started current job in the last year ;  Persons ;</t>
  </si>
  <si>
    <t>New South Wales ;  65 years and over ;  People who started current job in the last year ;  &gt; Males ;</t>
  </si>
  <si>
    <t>New South Wales ;  65 years and over ;  People who started current job in the last year ;  &gt; Females ;</t>
  </si>
  <si>
    <t>New South Wales ;  Family member ;  Unemployed ;  Persons ;</t>
  </si>
  <si>
    <t>New South Wales ;  Family member ;  Unemployed ;  &gt; Males ;</t>
  </si>
  <si>
    <t>New South Wales ;  Family member ;  Unemployed ;  &gt; Females ;</t>
  </si>
  <si>
    <t>New South Wales ;  Family member ;  People who started current job in the last year ;  Persons ;</t>
  </si>
  <si>
    <t>New South Wales ;  Family member ;  People who started current job in the last year ;  &gt; Males ;</t>
  </si>
  <si>
    <t>New South Wales ;  Family member ;  People who started current job in the last year ;  &gt; Females ;</t>
  </si>
  <si>
    <t>New South Wales ;  &gt; Husband, wife or partner ;  Unemployed ;  Persons ;</t>
  </si>
  <si>
    <t>New South Wales ;  &gt; Husband, wife or partner ;  Unemployed ;  &gt; Males ;</t>
  </si>
  <si>
    <t>New South Wales ;  &gt; Husband, wife or partner ;  Unemployed ;  &gt; Females ;</t>
  </si>
  <si>
    <t>New South Wales ;  &gt; Husband, wife or partner ;  People who started current job in the last year ;  Persons ;</t>
  </si>
  <si>
    <t>New South Wales ;  &gt; Husband, wife or partner ;  People who started current job in the last year ;  &gt; Males ;</t>
  </si>
  <si>
    <t>New South Wales ;  &gt; Husband, wife or partner ;  People who started current job in the last year ;  &gt; Females ;</t>
  </si>
  <si>
    <t>New South Wales ;  &gt;&gt; Husband, wife or partner with dependants ;  Unemployed ;  Persons ;</t>
  </si>
  <si>
    <t>New South Wales ;  &gt;&gt; Husband, wife or partner with dependants ;  Unemployed ;  &gt; Males ;</t>
  </si>
  <si>
    <t>New South Wales ;  &gt;&gt; Husband, wife or partner with dependants ;  Unemployed ;  &gt; Females ;</t>
  </si>
  <si>
    <t>New South Wales ;  &gt;&gt; Husband, wife or partner with dependants ;  People who started current job in the last year ;  Persons ;</t>
  </si>
  <si>
    <t>New South Wales ;  &gt;&gt; Husband, wife or partner with dependants ;  People who started current job in the last year ;  &gt; Males ;</t>
  </si>
  <si>
    <t>New South Wales ;  &gt;&gt; Husband, wife or partner with dependants ;  People who started current job in the last year ;  &gt; Females ;</t>
  </si>
  <si>
    <t>New South Wales ;  &gt;&gt; Husband, wife or partner without dependants ;  Unemployed ;  Persons ;</t>
  </si>
  <si>
    <t>New South Wales ;  &gt;&gt; Husband, wife or partner without dependants ;  Unemployed ;  &gt; Males ;</t>
  </si>
  <si>
    <t>New South Wales ;  &gt;&gt; Husband, wife or partner without dependants ;  Unemployed ;  &gt; Females ;</t>
  </si>
  <si>
    <t>New South Wales ;  &gt;&gt; Husband, wife or partner without dependants ;  People who started current job in the last year ;  Persons ;</t>
  </si>
  <si>
    <t>New South Wales ;  &gt;&gt; Husband, wife or partner without dependants ;  People who started current job in the last year ;  &gt; Males ;</t>
  </si>
  <si>
    <t>New South Wales ;  &gt;&gt; Husband, wife or partner without dependants ;  People who started current job in the last year ;  &gt; Females ;</t>
  </si>
  <si>
    <t>New South Wales ;  &gt; Lone parent ;  Unemployed ;  Persons ;</t>
  </si>
  <si>
    <t>New South Wales ;  &gt; Lone parent ;  Unemployed ;  &gt; Males ;</t>
  </si>
  <si>
    <t>New South Wales ;  &gt; Lone parent ;  Unemployed ;  &gt; Females ;</t>
  </si>
  <si>
    <t>New South Wales ;  &gt; Lone parent ;  People who started current job in the last year ;  Persons ;</t>
  </si>
  <si>
    <t>New South Wales ;  &gt; Lone parent ;  People who started current job in the last year ;  &gt; Males ;</t>
  </si>
  <si>
    <t>New South Wales ;  &gt; Lone parent ;  People who started current job in the last year ;  &gt; Females ;</t>
  </si>
  <si>
    <t>New South Wales ;  &gt; Dependent student ;  Unemployed ;  Persons ;</t>
  </si>
  <si>
    <t>New South Wales ;  &gt; Dependent student ;  Unemployed ;  &gt; Males ;</t>
  </si>
  <si>
    <t>New South Wales ;  &gt; Dependent student ;  Unemployed ;  &gt; Females ;</t>
  </si>
  <si>
    <t>New South Wales ;  &gt; Dependent student ;  People who started current job in the last year ;  Persons ;</t>
  </si>
  <si>
    <t>New South Wales ;  &gt; Dependent student ;  People who started current job in the last year ;  &gt; Males ;</t>
  </si>
  <si>
    <t>New South Wales ;  &gt; Dependent student ;  People who started current job in the last year ;  &gt; Females ;</t>
  </si>
  <si>
    <t>New South Wales ;  &gt; Non-dependent child ;  Unemployed ;  Persons ;</t>
  </si>
  <si>
    <t>New South Wales ;  &gt; Non-dependent child ;  Unemployed ;  &gt; Males ;</t>
  </si>
  <si>
    <t>New South Wales ;  &gt; Non-dependent child ;  Unemployed ;  &gt; Females ;</t>
  </si>
  <si>
    <t>New South Wales ;  &gt; Non-dependent child ;  People who started current job in the last year ;  Persons ;</t>
  </si>
  <si>
    <t>New South Wales ;  &gt; Non-dependent child ;  People who started current job in the last year ;  &gt; Males ;</t>
  </si>
  <si>
    <t>New South Wales ;  &gt; Non-dependent child ;  People who started current job in the last year ;  &gt; Females ;</t>
  </si>
  <si>
    <t>New South Wales ;  &gt; Other relative ;  Unemployed ;  Persons ;</t>
  </si>
  <si>
    <t>New South Wales ;  &gt; Other relative ;  Unemployed ;  &gt; Males ;</t>
  </si>
  <si>
    <t>New South Wales ;  &gt; Other relative ;  Unemployed ;  &gt; Females ;</t>
  </si>
  <si>
    <t>New South Wales ;  &gt; Other relative ;  People who started current job in the last year ;  Persons ;</t>
  </si>
  <si>
    <t>New South Wales ;  &gt; Other relative ;  People who started current job in the last year ;  &gt; Males ;</t>
  </si>
  <si>
    <t>New South Wales ;  &gt; Other relative ;  People who started current job in the last year ;  &gt; Females ;</t>
  </si>
  <si>
    <t>New South Wales ;  Not in a family ;  Unemployed ;  Persons ;</t>
  </si>
  <si>
    <t>New South Wales ;  Not in a family ;  Unemployed ;  &gt; Males ;</t>
  </si>
  <si>
    <t>New South Wales ;  Not in a family ;  Unemployed ;  &gt; Females ;</t>
  </si>
  <si>
    <t>New South Wales ;  Not in a family ;  People who started current job in the last year ;  Persons ;</t>
  </si>
  <si>
    <t>New South Wales ;  Not in a family ;  People who started current job in the last year ;  &gt; Males ;</t>
  </si>
  <si>
    <t>New South Wales ;  Not in a family ;  People who started current job in the last year ;  &gt; Females ;</t>
  </si>
  <si>
    <t>New South Wales ;  &gt; Person living alone ;  Unemployed ;  Persons ;</t>
  </si>
  <si>
    <t>New South Wales ;  &gt; Person living alone ;  Unemployed ;  &gt; Males ;</t>
  </si>
  <si>
    <t>New South Wales ;  &gt; Person living alone ;  Unemployed ;  &gt; Females ;</t>
  </si>
  <si>
    <t>New South Wales ;  &gt; Person living alone ;  People who started current job in the last year ;  Persons ;</t>
  </si>
  <si>
    <t>New South Wales ;  &gt; Person living alone ;  People who started current job in the last year ;  &gt; Males ;</t>
  </si>
  <si>
    <t>New South Wales ;  &gt; Person living alone ;  People who started current job in the last year ;  &gt; Females ;</t>
  </si>
  <si>
    <t>New South Wales ;  &gt; Person living with non-relatives ;  Unemployed ;  Persons ;</t>
  </si>
  <si>
    <t>New South Wales ;  &gt; Person living with non-relatives ;  Unemployed ;  &gt; Males ;</t>
  </si>
  <si>
    <t>New South Wales ;  &gt; Person living with non-relatives ;  Unemployed ;  &gt; Females ;</t>
  </si>
  <si>
    <t>New South Wales ;  &gt; Person living with non-relatives ;  People who started current job in the last year ;  Persons ;</t>
  </si>
  <si>
    <t>New South Wales ;  &gt; Person living with non-relatives ;  People who started current job in the last year ;  &gt; Males ;</t>
  </si>
  <si>
    <t>New South Wales ;  &gt; Person living with non-relatives ;  People who started current job in the last year ;  &gt; Females ;</t>
  </si>
  <si>
    <t>New South Wales ;  Relationship not determined ;  Unemployed ;  Persons ;</t>
  </si>
  <si>
    <t>New South Wales ;  Relationship not determined ;  Unemployed ;  &gt; Males ;</t>
  </si>
  <si>
    <t>New South Wales ;  Relationship not determined ;  Unemployed ;  &gt; Females ;</t>
  </si>
  <si>
    <t>New South Wales ;  Relationship not determined ;  People who started current job in the last year ;  Persons ;</t>
  </si>
  <si>
    <t>New South Wales ;  Relationship not determined ;  People who started current job in the last year ;  &gt; Males ;</t>
  </si>
  <si>
    <t>New South Wales ;  Relationship not determined ;  People who started current job in the last year ;  &gt; Females ;</t>
  </si>
  <si>
    <t>New South Wales ;  No jobs in last 12 months ;  Unemployed ;  Persons ;</t>
  </si>
  <si>
    <t>New South Wales ;  No jobs in last 12 months ;  Unemployed ;  &gt; Males ;</t>
  </si>
  <si>
    <t>New South Wales ;  No jobs in last 12 months ;  Unemployed ;  &gt; Females ;</t>
  </si>
  <si>
    <t>New South Wales ;  One job in last 12 months ;  Unemployed ;  Persons ;</t>
  </si>
  <si>
    <t>New South Wales ;  One job in last 12 months ;  Unemployed ;  &gt; Males ;</t>
  </si>
  <si>
    <t>New South Wales ;  One job in last 12 months ;  Unemployed ;  &gt; Females ;</t>
  </si>
  <si>
    <t>New South Wales ;  One job in last 12 months ;  People who started current job in the last year ;  Persons ;</t>
  </si>
  <si>
    <t>New South Wales ;  One job in last 12 months ;  People who started current job in the last year ;  &gt; Males ;</t>
  </si>
  <si>
    <t>New South Wales ;  One job in last 12 months ;  People who started current job in the last year ;  &gt; Females ;</t>
  </si>
  <si>
    <t>New South Wales ;  Two jobs in last 12 months ;  Unemployed ;  Persons ;</t>
  </si>
  <si>
    <t>New South Wales ;  Two jobs in last 12 months ;  Unemployed ;  &gt; Males ;</t>
  </si>
  <si>
    <t>New South Wales ;  Two jobs in last 12 months ;  Unemployed ;  &gt; Females ;</t>
  </si>
  <si>
    <t>New South Wales ;  Two jobs in last 12 months ;  People who started current job in the last year ;  Persons ;</t>
  </si>
  <si>
    <t>New South Wales ;  Two jobs in last 12 months ;  People who started current job in the last year ;  &gt; Males ;</t>
  </si>
  <si>
    <t>New South Wales ;  Two jobs in last 12 months ;  People who started current job in the last year ;  &gt; Females ;</t>
  </si>
  <si>
    <t>New South Wales ;  Three jobs in last 12 months ;  Unemployed ;  Persons ;</t>
  </si>
  <si>
    <t>New South Wales ;  Three jobs in last 12 months ;  Unemployed ;  &gt; Males ;</t>
  </si>
  <si>
    <t>New South Wales ;  Three jobs in last 12 months ;  Unemployed ;  &gt; Females ;</t>
  </si>
  <si>
    <t>New South Wales ;  Three jobs in last 12 months ;  People who started current job in the last year ;  Persons ;</t>
  </si>
  <si>
    <t>New South Wales ;  Three jobs in last 12 months ;  People who started current job in the last year ;  &gt; Males ;</t>
  </si>
  <si>
    <t>New South Wales ;  Three jobs in last 12 months ;  People who started current job in the last year ;  &gt; Females ;</t>
  </si>
  <si>
    <t>New South Wales ;  Four or more jobs in last 12 months ;  Unemployed ;  Persons ;</t>
  </si>
  <si>
    <t>New South Wales ;  Four or more jobs in last 12 months ;  Unemployed ;  &gt; Males ;</t>
  </si>
  <si>
    <t>New South Wales ;  Four or more jobs in last 12 months ;  Unemployed ;  &gt; Females ;</t>
  </si>
  <si>
    <t>New South Wales ;  Four or more jobs in last 12 months ;  People who started current job in the last year ;  Persons ;</t>
  </si>
  <si>
    <t>New South Wales ;  Four or more jobs in last 12 months ;  People who started current job in the last year ;  &gt; Males ;</t>
  </si>
  <si>
    <t>New South Wales ;  Four or more jobs in last 12 months ;  People who started current job in the last year ;  &gt; Females ;</t>
  </si>
  <si>
    <t>New South Wales ;  Steps taken:  Asked current employer for more work ;  People who started current job in the last year ;  Persons ;</t>
  </si>
  <si>
    <t>New South Wales ;  Steps taken:  Asked current employer for more work ;  People who started current job in the last year ;  &gt; Males ;</t>
  </si>
  <si>
    <t>New South Wales ;  Steps taken:  Asked current employer for more work ;  People who started current job in the last year ;  &gt; Females ;</t>
  </si>
  <si>
    <t>New South Wales ;  Steps taken:  Wrote, phoned or applied in person to an employer ;  Unemployed ;  Persons ;</t>
  </si>
  <si>
    <t>New South Wales ;  Steps taken:  Wrote, phoned or applied in person to an employer ;  Unemployed ;  &gt; Males ;</t>
  </si>
  <si>
    <t>New South Wales ;  Steps taken:  Wrote, phoned or applied in person to an employer ;  Unemployed ;  &gt; Females ;</t>
  </si>
  <si>
    <t>New South Wales ;  Steps taken:  Wrote, phoned or applied in person to an employer ;  People who started current job in the last year ;  Persons ;</t>
  </si>
  <si>
    <t>New South Wales ;  Steps taken:  Wrote, phoned or applied in person to an employer ;  People who started current job in the last year ;  &gt; Males ;</t>
  </si>
  <si>
    <t>New South Wales ;  Steps taken:  Wrote, phoned or applied in person to an employer ;  People who started current job in the last year ;  &gt; Females ;</t>
  </si>
  <si>
    <t>New South Wales ;  Steps taken:  Answered an ad for a job on the Internet, newspaper, etc ;  Unemployed ;  Persons ;</t>
  </si>
  <si>
    <t>New South Wales ;  Steps taken:  Answered an ad for a job on the Internet, newspaper, etc ;  Unemployed ;  &gt; Males ;</t>
  </si>
  <si>
    <t>New South Wales ;  Steps taken:  Answered an ad for a job on the Internet, newspaper, etc ;  Unemployed ;  &gt; Females ;</t>
  </si>
  <si>
    <t>New South Wales ;  Steps taken:  Answered an ad for a job on the Internet, newspaper, etc ;  People who started current job in the last year ;  Persons ;</t>
  </si>
  <si>
    <t>New South Wales ;  Steps taken:  Answered an ad for a job on the Internet, newspaper, etc ;  People who started current job in the last year ;  &gt; Males ;</t>
  </si>
  <si>
    <t>New South Wales ;  Steps taken:  Answered an ad for a job on the Internet, newspaper, etc ;  People who started current job in the last year ;  &gt; Females ;</t>
  </si>
  <si>
    <t>New South Wales ;  Steps taken:  Had an interview with an employer ;  Unemployed ;  Persons ;</t>
  </si>
  <si>
    <t>New South Wales ;  Steps taken:  Had an interview with an employer ;  Unemployed ;  &gt; Males ;</t>
  </si>
  <si>
    <t>New South Wales ;  Steps taken:  Had an interview with an employer ;  Unemployed ;  &gt; Females ;</t>
  </si>
  <si>
    <t>New South Wales ;  Steps taken:  Had an interview with an employer ;  People who started current job in the last year ;  Persons ;</t>
  </si>
  <si>
    <t>New South Wales ;  Steps taken:  Had an interview with an employer ;  People who started current job in the last year ;  &gt; Males ;</t>
  </si>
  <si>
    <t>New South Wales ;  Steps taken:  Had an interview with an employer ;  People who started current job in the last year ;  &gt; Females ;</t>
  </si>
  <si>
    <t>New South Wales ;  Steps taken:  Contacted friends or relatives ;  Unemployed ;  Persons ;</t>
  </si>
  <si>
    <t>New South Wales ;  Steps taken:  Contacted friends or relatives ;  Unemployed ;  &gt; Males ;</t>
  </si>
  <si>
    <t>New South Wales ;  Steps taken:  Contacted friends or relatives ;  Unemployed ;  &gt; Females ;</t>
  </si>
  <si>
    <t>New South Wales ;  Steps taken:  Contacted friends or relatives ;  People who started current job in the last year ;  Persons ;</t>
  </si>
  <si>
    <t>New South Wales ;  Steps taken:  Contacted friends or relatives ;  People who started current job in the last year ;  &gt; Males ;</t>
  </si>
  <si>
    <t>New South Wales ;  Steps taken:  Contacted friends or relatives ;  People who started current job in the last year ;  &gt; Females ;</t>
  </si>
  <si>
    <t>New South Wales ;  Steps taken:  Took steps to purchase or start up own business ;  Unemployed ;  Persons ;</t>
  </si>
  <si>
    <t>New South Wales ;  Steps taken:  Took steps to purchase or start up own business ;  Unemployed ;  &gt; Males ;</t>
  </si>
  <si>
    <t>New South Wales ;  Steps taken:  Took steps to purchase or start up own business ;  Unemployed ;  &gt; Females ;</t>
  </si>
  <si>
    <t>New South Wales ;  Steps taken:  Took steps to purchase or start up own business ;  People who started current job in the last year ;  Persons ;</t>
  </si>
  <si>
    <t>New South Wales ;  Steps taken:  Took steps to purchase or start up own business ;  People who started current job in the last year ;  &gt; Males ;</t>
  </si>
  <si>
    <t>New South Wales ;  Steps taken:  Took steps to purchase or start up own business ;  People who started current job in the last year ;  &gt; Females ;</t>
  </si>
  <si>
    <t>New South Wales ;  Steps taken:  Advertised or tendered for work ;  Unemployed ;  Persons ;</t>
  </si>
  <si>
    <t>New South Wales ;  Steps taken:  Advertised or tendered for work ;  Unemployed ;  &gt; Males ;</t>
  </si>
  <si>
    <t>New South Wales ;  Steps taken:  Advertised or tendered for work ;  Unemployed ;  &gt; Females ;</t>
  </si>
  <si>
    <t>New South Wales ;  Steps taken:  Advertised or tendered for work ;  People who started current job in the last year ;  Persons ;</t>
  </si>
  <si>
    <t>New South Wales ;  Steps taken:  Advertised or tendered for work ;  People who started current job in the last year ;  &gt; Males ;</t>
  </si>
  <si>
    <t>New South Wales ;  Steps taken:  Advertised or tendered for work ;  People who started current job in the last year ;  &gt; Females ;</t>
  </si>
  <si>
    <t>New South Wales ;  Steps taken:  Checked or registered with other employment agency ;  Unemployed ;  Persons ;</t>
  </si>
  <si>
    <t>New South Wales ;  Steps taken:  Checked or registered with other employment agency ;  Unemployed ;  &gt; Males ;</t>
  </si>
  <si>
    <t>A125994382R</t>
  </si>
  <si>
    <t>A125992582W</t>
  </si>
  <si>
    <t>A125996186T</t>
  </si>
  <si>
    <t>A125999786A</t>
  </si>
  <si>
    <t>A125997986J</t>
  </si>
  <si>
    <t>A125990786L</t>
  </si>
  <si>
    <t>A125994386X</t>
  </si>
  <si>
    <t>A125992586F</t>
  </si>
  <si>
    <t>A125996106F</t>
  </si>
  <si>
    <t>A125999706R</t>
  </si>
  <si>
    <t>A125997906W</t>
  </si>
  <si>
    <t>A125990706A</t>
  </si>
  <si>
    <t>A125994306L</t>
  </si>
  <si>
    <t>A125992506V</t>
  </si>
  <si>
    <t>A125996074X</t>
  </si>
  <si>
    <t>A125999674J</t>
  </si>
  <si>
    <t>A125997874R</t>
  </si>
  <si>
    <t>A125990674V</t>
  </si>
  <si>
    <t>A125994274F</t>
  </si>
  <si>
    <t>A125992474L</t>
  </si>
  <si>
    <t>A125996246J</t>
  </si>
  <si>
    <t>A125999846T</t>
  </si>
  <si>
    <t>A125998046A</t>
  </si>
  <si>
    <t>A125990846C</t>
  </si>
  <si>
    <t>A125994446R</t>
  </si>
  <si>
    <t>A125992646W</t>
  </si>
  <si>
    <t>A125996138X</t>
  </si>
  <si>
    <t>A125999738J</t>
  </si>
  <si>
    <t>A125997938R</t>
  </si>
  <si>
    <t>A125990738V</t>
  </si>
  <si>
    <t>A125994338F</t>
  </si>
  <si>
    <t>A125992538L</t>
  </si>
  <si>
    <t>A125996206R</t>
  </si>
  <si>
    <t>A125999806X</t>
  </si>
  <si>
    <t>A125998006J</t>
  </si>
  <si>
    <t>A125990806K</t>
  </si>
  <si>
    <t>A125994406W</t>
  </si>
  <si>
    <t>A125992606C</t>
  </si>
  <si>
    <t>A125996250X</t>
  </si>
  <si>
    <t>A125999850J</t>
  </si>
  <si>
    <t>A125998050T</t>
  </si>
  <si>
    <t>A125990850V</t>
  </si>
  <si>
    <t>A125994450F</t>
  </si>
  <si>
    <t>A125992650L</t>
  </si>
  <si>
    <t>A125997278V</t>
  </si>
  <si>
    <t>A126000878K</t>
  </si>
  <si>
    <t>A125999078L</t>
  </si>
  <si>
    <t>A125991878R</t>
  </si>
  <si>
    <t>A125995478A</t>
  </si>
  <si>
    <t>A125993678J</t>
  </si>
  <si>
    <t>A125997410T</t>
  </si>
  <si>
    <t>A126001010K</t>
  </si>
  <si>
    <t>A125999210K</t>
  </si>
  <si>
    <t>A125992010R</t>
  </si>
  <si>
    <t>A125995610X</t>
  </si>
  <si>
    <t>A125993810F</t>
  </si>
  <si>
    <t>A125997342A</t>
  </si>
  <si>
    <t>A126000942T</t>
  </si>
  <si>
    <t>A125999142V</t>
  </si>
  <si>
    <t>A125991942W</t>
  </si>
  <si>
    <t>A125995542J</t>
  </si>
  <si>
    <t>A125993742R</t>
  </si>
  <si>
    <t>A125997414A</t>
  </si>
  <si>
    <t>A126001014V</t>
  </si>
  <si>
    <t>A125999214V</t>
  </si>
  <si>
    <t>A125992014X</t>
  </si>
  <si>
    <t>A125995614J</t>
  </si>
  <si>
    <t>A125993814R</t>
  </si>
  <si>
    <t>A125997418K</t>
  </si>
  <si>
    <t>A126001018C</t>
  </si>
  <si>
    <t>A125999218C</t>
  </si>
  <si>
    <t>A125992018J</t>
  </si>
  <si>
    <t>A125995618T</t>
  </si>
  <si>
    <t>A125993818X</t>
  </si>
  <si>
    <t>A125997346K</t>
  </si>
  <si>
    <t>A126000946A</t>
  </si>
  <si>
    <t>A125999146C</t>
  </si>
  <si>
    <t>A125991946F</t>
  </si>
  <si>
    <t>A125995546T</t>
  </si>
  <si>
    <t>A125993746X</t>
  </si>
  <si>
    <t>A125997350A</t>
  </si>
  <si>
    <t>A126000950T</t>
  </si>
  <si>
    <t>A125999150V</t>
  </si>
  <si>
    <t>A125991950W</t>
  </si>
  <si>
    <t>A125995550J</t>
  </si>
  <si>
    <t>A125993750R</t>
  </si>
  <si>
    <t>A125997390V</t>
  </si>
  <si>
    <t>A126000990K</t>
  </si>
  <si>
    <t>A125999190L</t>
  </si>
  <si>
    <t>A125991990R</t>
  </si>
  <si>
    <t>A125995590A</t>
  </si>
  <si>
    <t>A125993790J</t>
  </si>
  <si>
    <t>A125997310J</t>
  </si>
  <si>
    <t>A126000910X</t>
  </si>
  <si>
    <t>A125999110A</t>
  </si>
  <si>
    <t>A125991910C</t>
  </si>
  <si>
    <t>A125995510R</t>
  </si>
  <si>
    <t>A125993710W</t>
  </si>
  <si>
    <t>A125997422A</t>
  </si>
  <si>
    <t>A126001022V</t>
  </si>
  <si>
    <t>A125999222V</t>
  </si>
  <si>
    <t>A125992022X</t>
  </si>
  <si>
    <t>A125995622J</t>
  </si>
  <si>
    <t>A125993822R</t>
  </si>
  <si>
    <t>A125997354K</t>
  </si>
  <si>
    <t>A126000954A</t>
  </si>
  <si>
    <t>A125999154C</t>
  </si>
  <si>
    <t>A125991954F</t>
  </si>
  <si>
    <t>A125995554T</t>
  </si>
  <si>
    <t>A125993754X</t>
  </si>
  <si>
    <t>A125997282K</t>
  </si>
  <si>
    <t>A126000882A</t>
  </si>
  <si>
    <t>A125999082C</t>
  </si>
  <si>
    <t>A125991882F</t>
  </si>
  <si>
    <t>A125995482T</t>
  </si>
  <si>
    <t>A125993682X</t>
  </si>
  <si>
    <t>A125997358V</t>
  </si>
  <si>
    <t>A126000958K</t>
  </si>
  <si>
    <t>A125999158L</t>
  </si>
  <si>
    <t>A125991958R</t>
  </si>
  <si>
    <t>A125995558A</t>
  </si>
  <si>
    <t>A125993758J</t>
  </si>
  <si>
    <t>A125997362K</t>
  </si>
  <si>
    <t>A126000962A</t>
  </si>
  <si>
    <t>A125999162C</t>
  </si>
  <si>
    <t>A125991962F</t>
  </si>
  <si>
    <t>A125995562T</t>
  </si>
  <si>
    <t>A125993762X</t>
  </si>
  <si>
    <t>A125997434K</t>
  </si>
  <si>
    <t>A126001034C</t>
  </si>
  <si>
    <t>A125999234C</t>
  </si>
  <si>
    <t>A125992034J</t>
  </si>
  <si>
    <t>A125995634T</t>
  </si>
  <si>
    <t>A125993834X</t>
  </si>
  <si>
    <t>A125997254A</t>
  </si>
  <si>
    <t>A126000854T</t>
  </si>
  <si>
    <t>A125999054V</t>
  </si>
  <si>
    <t>A125991854W</t>
  </si>
  <si>
    <t>A125995454J</t>
  </si>
  <si>
    <t>A125993654R</t>
  </si>
  <si>
    <t>A125997426K</t>
  </si>
  <si>
    <t>A126001026C</t>
  </si>
  <si>
    <t>A125999226C</t>
  </si>
  <si>
    <t>A125992026J</t>
  </si>
  <si>
    <t>A125995626T</t>
  </si>
  <si>
    <t>A125993826X</t>
  </si>
  <si>
    <t>A125997430A</t>
  </si>
  <si>
    <t>A126001030V</t>
  </si>
  <si>
    <t>A125999230V</t>
  </si>
  <si>
    <t>A125992030X</t>
  </si>
  <si>
    <t>A125995630J</t>
  </si>
  <si>
    <t>A125993830R</t>
  </si>
  <si>
    <t>A125997258K</t>
  </si>
  <si>
    <t>A126000858A</t>
  </si>
  <si>
    <t>A125999058C</t>
  </si>
  <si>
    <t>A125991858F</t>
  </si>
  <si>
    <t>A125995458T</t>
  </si>
  <si>
    <t>A125993658X</t>
  </si>
  <si>
    <t>A125997314T</t>
  </si>
  <si>
    <t>A126000914J</t>
  </si>
  <si>
    <t>A125999114K</t>
  </si>
  <si>
    <t>A125991914L</t>
  </si>
  <si>
    <t>A125995514X</t>
  </si>
  <si>
    <t>A125993714F</t>
  </si>
  <si>
    <t>A125997366V</t>
  </si>
  <si>
    <t>A126000966K</t>
  </si>
  <si>
    <t>A125999166L</t>
  </si>
  <si>
    <t>A125991966R</t>
  </si>
  <si>
    <t>A125995566A</t>
  </si>
  <si>
    <t>A125993766J</t>
  </si>
  <si>
    <t>A125997438V</t>
  </si>
  <si>
    <t>A126001038L</t>
  </si>
  <si>
    <t>A125999238L</t>
  </si>
  <si>
    <t>A125992038T</t>
  </si>
  <si>
    <t>A125995638A</t>
  </si>
  <si>
    <t>A125993838J</t>
  </si>
  <si>
    <t>A125997262A</t>
  </si>
  <si>
    <t>A126000862T</t>
  </si>
  <si>
    <t>A125999062V</t>
  </si>
  <si>
    <t>A125997394C</t>
  </si>
  <si>
    <t>A126000994V</t>
  </si>
  <si>
    <t>A125999194W</t>
  </si>
  <si>
    <t>A125991994X</t>
  </si>
  <si>
    <t>A125995594K</t>
  </si>
  <si>
    <t>A125993794T</t>
  </si>
  <si>
    <t>A125997398L</t>
  </si>
  <si>
    <t>A126000998C</t>
  </si>
  <si>
    <t>A125999198F</t>
  </si>
  <si>
    <t>A125991998J</t>
  </si>
  <si>
    <t>A125995598V</t>
  </si>
  <si>
    <t>A125993798A</t>
  </si>
  <si>
    <t>A125997294V</t>
  </si>
  <si>
    <t>A126000894K</t>
  </si>
  <si>
    <t>A125999094L</t>
  </si>
  <si>
    <t>A125991894R</t>
  </si>
  <si>
    <t>A125995494A</t>
  </si>
  <si>
    <t>A125993694J</t>
  </si>
  <si>
    <t>A125997266K</t>
  </si>
  <si>
    <t>A126000866A</t>
  </si>
  <si>
    <t>A125999066C</t>
  </si>
  <si>
    <t>A125991866F</t>
  </si>
  <si>
    <t>A125995466T</t>
  </si>
  <si>
    <t>A125993666X</t>
  </si>
  <si>
    <t>A125991918W</t>
  </si>
  <si>
    <t>A125995518J</t>
  </si>
  <si>
    <t>A125993718R</t>
  </si>
  <si>
    <t>A125997286V</t>
  </si>
  <si>
    <t>A126000886K</t>
  </si>
  <si>
    <t>A125999086L</t>
  </si>
  <si>
    <t>A125991886R</t>
  </si>
  <si>
    <t>A125995486A</t>
  </si>
  <si>
    <t>A125993686J</t>
  </si>
  <si>
    <t>A125997322T</t>
  </si>
  <si>
    <t>A126000922J</t>
  </si>
  <si>
    <t>A125999122K</t>
  </si>
  <si>
    <t>A125991922L</t>
  </si>
  <si>
    <t>A125995522X</t>
  </si>
  <si>
    <t>A125993722F</t>
  </si>
  <si>
    <t>A125997298C</t>
  </si>
  <si>
    <t>A126000898V</t>
  </si>
  <si>
    <t>A125999098W</t>
  </si>
  <si>
    <t>A125991898X</t>
  </si>
  <si>
    <t>A125995498K</t>
  </si>
  <si>
    <t>A125993698T</t>
  </si>
  <si>
    <t>A125997326A</t>
  </si>
  <si>
    <t>A126000926T</t>
  </si>
  <si>
    <t>A125999126V</t>
  </si>
  <si>
    <t>A125991926W</t>
  </si>
  <si>
    <t>A125995526J</t>
  </si>
  <si>
    <t>A125993726R</t>
  </si>
  <si>
    <t>A125997370K</t>
  </si>
  <si>
    <t>A126000970A</t>
  </si>
  <si>
    <t>A125999170C</t>
  </si>
  <si>
    <t>A125991970F</t>
  </si>
  <si>
    <t>A125995570T</t>
  </si>
  <si>
    <t>A125993770X</t>
  </si>
  <si>
    <t>A125997330T</t>
  </si>
  <si>
    <t>A126000930J</t>
  </si>
  <si>
    <t>A125999130K</t>
  </si>
  <si>
    <t>A125991930L</t>
  </si>
  <si>
    <t>A125995530X</t>
  </si>
  <si>
    <t>A125993730F</t>
  </si>
  <si>
    <t>A125997302J</t>
  </si>
  <si>
    <t>A126000902X</t>
  </si>
  <si>
    <t>A125999102A</t>
  </si>
  <si>
    <t>A125991902C</t>
  </si>
  <si>
    <t>A125995502R</t>
  </si>
  <si>
    <t>A125993702W</t>
  </si>
  <si>
    <t>A125997402T</t>
  </si>
  <si>
    <t>A126001002K</t>
  </si>
  <si>
    <t>New South Wales ;  Steps taken:  Checked or registered with other employment agency ;  Unemployed ;  &gt; Females ;</t>
  </si>
  <si>
    <t>New South Wales ;  Steps taken:  Checked or registered with other employment agency ;  People who started current job in the last year ;  Persons ;</t>
  </si>
  <si>
    <t>New South Wales ;  Steps taken:  Checked or registered with other employment agency ;  People who started current job in the last year ;  &gt; Males ;</t>
  </si>
  <si>
    <t>New South Wales ;  Steps taken:  Checked or registered with other employment agency ;  People who started current job in the last year ;  &gt; Females ;</t>
  </si>
  <si>
    <t>New South Wales ;  Steps taken:  Looked at ads for jobs on the Internet, newspaper, etc ;  Unemployed ;  Persons ;</t>
  </si>
  <si>
    <t>New South Wales ;  Steps taken:  Looked at ads for jobs on the Internet, newspaper, etc ;  Unemployed ;  &gt; Males ;</t>
  </si>
  <si>
    <t>New South Wales ;  Steps taken:  Looked at ads for jobs on the Internet, newspaper, etc ;  Unemployed ;  &gt; Females ;</t>
  </si>
  <si>
    <t>New South Wales ;  Steps taken:  Looked at ads for jobs on the Internet, newspaper, etc ;  People who started current job in the last year ;  Persons ;</t>
  </si>
  <si>
    <t>New South Wales ;  Steps taken:  Looked at ads for jobs on the Internet, newspaper, etc ;  People who started current job in the last year ;  &gt; Males ;</t>
  </si>
  <si>
    <t>New South Wales ;  Steps taken:  Looked at ads for jobs on the Internet, newspaper, etc ;  People who started current job in the last year ;  &gt; Females ;</t>
  </si>
  <si>
    <t>New South Wales ;  Steps taken:  Registered with Centrelink as a job seeker ;  Unemployed ;  Persons ;</t>
  </si>
  <si>
    <t>New South Wales ;  Steps taken:  Registered with Centrelink as a job seeker ;  Unemployed ;  &gt; Males ;</t>
  </si>
  <si>
    <t>New South Wales ;  Steps taken:  Registered with Centrelink as a job seeker ;  Unemployed ;  &gt; Females ;</t>
  </si>
  <si>
    <t>New South Wales ;  Steps taken:  Registered with Centrelink as a job seeker ;  People who started current job in the last year ;  Persons ;</t>
  </si>
  <si>
    <t>New South Wales ;  Steps taken:  Registered with Centrelink as a job seeker ;  People who started current job in the last year ;  &gt; Males ;</t>
  </si>
  <si>
    <t>New South Wales ;  Steps taken:  Registered with Centrelink as a job seeker ;  People who started current job in the last year ;  &gt; Females ;</t>
  </si>
  <si>
    <t>New South Wales ;  Steps taken:  Other steps ;  Unemployed ;  Persons ;</t>
  </si>
  <si>
    <t>New South Wales ;  Steps taken:  Other steps ;  Unemployed ;  &gt; Males ;</t>
  </si>
  <si>
    <t>New South Wales ;  Steps taken:  Other steps ;  Unemployed ;  &gt; Females ;</t>
  </si>
  <si>
    <t>New South Wales ;  Steps taken:  Other steps ;  People who started current job in the last year ;  Persons ;</t>
  </si>
  <si>
    <t>New South Wales ;  Steps taken:  Other steps ;  People who started current job in the last year ;  &gt; Males ;</t>
  </si>
  <si>
    <t>New South Wales ;  Steps taken:  Other steps ;  People who started current job in the last year ;  &gt; Females ;</t>
  </si>
  <si>
    <t>New South Wales ;  Did not take steps to look for work or more hours ;  Unemployed ;  Persons ;</t>
  </si>
  <si>
    <t>New South Wales ;  Did not take steps to look for work or more hours ;  Unemployed ;  &gt; Males ;</t>
  </si>
  <si>
    <t>New South Wales ;  Did not take steps to look for work or more hours ;  Unemployed ;  &gt; Females ;</t>
  </si>
  <si>
    <t>New South Wales ;  Did not take steps to look for work or more hours ;  People who started current job in the last year ;  Persons ;</t>
  </si>
  <si>
    <t>New South Wales ;  Did not take steps to look for work or more hours ;  People who started current job in the last year ;  &gt; Males ;</t>
  </si>
  <si>
    <t>New South Wales ;  Did not take steps to look for work or more hours ;  People who started current job in the last year ;  &gt; Females ;</t>
  </si>
  <si>
    <t>New South Wales ;  With non-school qualification ;  Unemployed ;  Persons ;</t>
  </si>
  <si>
    <t>New South Wales ;  With non-school qualification ;  Unemployed ;  &gt; Males ;</t>
  </si>
  <si>
    <t>New South Wales ;  With non-school qualification ;  Unemployed ;  &gt; Females ;</t>
  </si>
  <si>
    <t>New South Wales ;  With non-school qualification ;  People who started current job in the last year ;  Persons ;</t>
  </si>
  <si>
    <t>New South Wales ;  With non-school qualification ;  People who started current job in the last year ;  &gt; Males ;</t>
  </si>
  <si>
    <t>New South Wales ;  With non-school qualification ;  People who started current job in the last year ;  &gt; Females ;</t>
  </si>
  <si>
    <t>New South Wales ;  &gt; Postgraduate Degree ;  Unemployed ;  Persons ;</t>
  </si>
  <si>
    <t>New South Wales ;  &gt; Postgraduate Degree ;  Unemployed ;  &gt; Males ;</t>
  </si>
  <si>
    <t>New South Wales ;  &gt; Postgraduate Degree ;  Unemployed ;  &gt; Females ;</t>
  </si>
  <si>
    <t>New South Wales ;  &gt; Postgraduate Degree ;  People who started current job in the last year ;  Persons ;</t>
  </si>
  <si>
    <t>New South Wales ;  &gt; Postgraduate Degree ;  People who started current job in the last year ;  &gt; Males ;</t>
  </si>
  <si>
    <t>New South Wales ;  &gt; Postgraduate Degree ;  People who started current job in the last year ;  &gt; Females ;</t>
  </si>
  <si>
    <t>New South Wales ;  &gt; Graduate Diploma or Certificate ;  Unemployed ;  Persons ;</t>
  </si>
  <si>
    <t>New South Wales ;  &gt; Graduate Diploma or Certificate ;  Unemployed ;  &gt; Males ;</t>
  </si>
  <si>
    <t>New South Wales ;  &gt; Graduate Diploma or Certificate ;  Unemployed ;  &gt; Females ;</t>
  </si>
  <si>
    <t>New South Wales ;  &gt; Graduate Diploma or Certificate ;  People who started current job in the last year ;  Persons ;</t>
  </si>
  <si>
    <t>New South Wales ;  &gt; Graduate Diploma or Certificate ;  People who started current job in the last year ;  &gt; Males ;</t>
  </si>
  <si>
    <t>New South Wales ;  &gt; Graduate Diploma or Certificate ;  People who started current job in the last year ;  &gt; Females ;</t>
  </si>
  <si>
    <t>New South Wales ;  &gt; Bachelor Degree ;  Unemployed ;  Persons ;</t>
  </si>
  <si>
    <t>New South Wales ;  &gt; Bachelor Degree ;  Unemployed ;  &gt; Males ;</t>
  </si>
  <si>
    <t>New South Wales ;  &gt; Bachelor Degree ;  Unemployed ;  &gt; Females ;</t>
  </si>
  <si>
    <t>New South Wales ;  &gt; Bachelor Degree ;  People who started current job in the last year ;  Persons ;</t>
  </si>
  <si>
    <t>New South Wales ;  &gt; Bachelor Degree ;  People who started current job in the last year ;  &gt; Males ;</t>
  </si>
  <si>
    <t>New South Wales ;  &gt; Bachelor Degree ;  People who started current job in the last year ;  &gt; Females ;</t>
  </si>
  <si>
    <t>New South Wales ;  &gt; Advanced Diploma or Diploma ;  Unemployed ;  Persons ;</t>
  </si>
  <si>
    <t>New South Wales ;  &gt; Advanced Diploma or Diploma ;  Unemployed ;  &gt; Males ;</t>
  </si>
  <si>
    <t>New South Wales ;  &gt; Advanced Diploma or Diploma ;  Unemployed ;  &gt; Females ;</t>
  </si>
  <si>
    <t>New South Wales ;  &gt; Advanced Diploma or Diploma ;  People who started current job in the last year ;  Persons ;</t>
  </si>
  <si>
    <t>New South Wales ;  &gt; Advanced Diploma or Diploma ;  People who started current job in the last year ;  &gt; Males ;</t>
  </si>
  <si>
    <t>New South Wales ;  &gt; Advanced Diploma or Diploma ;  People who started current job in the last year ;  &gt; Females ;</t>
  </si>
  <si>
    <t>New South Wales ;  &gt; Certificate III or IV ;  Unemployed ;  Persons ;</t>
  </si>
  <si>
    <t>New South Wales ;  &gt; Certificate III or IV ;  Unemployed ;  &gt; Males ;</t>
  </si>
  <si>
    <t>New South Wales ;  &gt; Certificate III or IV ;  Unemployed ;  &gt; Females ;</t>
  </si>
  <si>
    <t>New South Wales ;  &gt; Certificate III or IV ;  People who started current job in the last year ;  Persons ;</t>
  </si>
  <si>
    <t>New South Wales ;  &gt; Certificate III or IV ;  People who started current job in the last year ;  &gt; Males ;</t>
  </si>
  <si>
    <t>New South Wales ;  &gt; Certificate III or IV ;  People who started current job in the last year ;  &gt; Females ;</t>
  </si>
  <si>
    <t>New South Wales ;  &gt; Certificate I or II ;  Unemployed ;  Persons ;</t>
  </si>
  <si>
    <t>New South Wales ;  &gt; Certificate I or II ;  Unemployed ;  &gt; Males ;</t>
  </si>
  <si>
    <t>New South Wales ;  &gt; Certificate I or II ;  Unemployed ;  &gt; Females ;</t>
  </si>
  <si>
    <t>New South Wales ;  &gt; Certificate I or II ;  People who started current job in the last year ;  Persons ;</t>
  </si>
  <si>
    <t>New South Wales ;  &gt; Certificate I or II ;  People who started current job in the last year ;  &gt; Males ;</t>
  </si>
  <si>
    <t>New South Wales ;  &gt; Certificate I or II ;  People who started current job in the last year ;  &gt; Females ;</t>
  </si>
  <si>
    <t>New South Wales ;  &gt; Certificate nfd ;  Unemployed ;  Persons ;</t>
  </si>
  <si>
    <t>New South Wales ;  &gt; Certificate nfd ;  Unemployed ;  &gt; Males ;</t>
  </si>
  <si>
    <t>New South Wales ;  &gt; Certificate nfd ;  Unemployed ;  &gt; Females ;</t>
  </si>
  <si>
    <t>New South Wales ;  &gt; Certificate nfd ;  People who started current job in the last year ;  Persons ;</t>
  </si>
  <si>
    <t>New South Wales ;  &gt; Certificate nfd ;  People who started current job in the last year ;  &gt; Males ;</t>
  </si>
  <si>
    <t>New South Wales ;  &gt; Certificate nfd ;  People who started current job in the last year ;  &gt; Females ;</t>
  </si>
  <si>
    <t>New South Wales ;  &gt; Level not determined ;  Unemployed ;  Persons ;</t>
  </si>
  <si>
    <t>New South Wales ;  &gt; Level not determined ;  Unemployed ;  &gt; Males ;</t>
  </si>
  <si>
    <t>New South Wales ;  &gt; Level not determined ;  Unemployed ;  &gt; Females ;</t>
  </si>
  <si>
    <t>New South Wales ;  &gt; Level not determined ;  People who started current job in the last year ;  Persons ;</t>
  </si>
  <si>
    <t>New South Wales ;  &gt; Level not determined ;  People who started current job in the last year ;  &gt; Males ;</t>
  </si>
  <si>
    <t>New South Wales ;  &gt; Level not determined ;  People who started current job in the last year ;  &gt; Females ;</t>
  </si>
  <si>
    <t>New South Wales ;  Without non-school qualification ;  Unemployed ;  Persons ;</t>
  </si>
  <si>
    <t>New South Wales ;  Without non-school qualification ;  Unemployed ;  &gt; Males ;</t>
  </si>
  <si>
    <t>New South Wales ;  Without non-school qualification ;  Unemployed ;  &gt; Females ;</t>
  </si>
  <si>
    <t>New South Wales ;  Without non-school qualification ;  People who started current job in the last year ;  Persons ;</t>
  </si>
  <si>
    <t>New South Wales ;  Without non-school qualification ;  People who started current job in the last year ;  &gt; Males ;</t>
  </si>
  <si>
    <t>New South Wales ;  Without non-school qualification ;  People who started current job in the last year ;  &gt; Females ;</t>
  </si>
  <si>
    <t>Victoria ;  Unemployed ;  Persons ;</t>
  </si>
  <si>
    <t>Victoria ;  Unemployed ;  &gt; Males ;</t>
  </si>
  <si>
    <t>Victoria ;  Unemployed ;  &gt; Females ;</t>
  </si>
  <si>
    <t>Victoria ;  People who started current job in the last year ;  Persons ;</t>
  </si>
  <si>
    <t>Victoria ;  People who started current job in the last year ;  &gt; Males ;</t>
  </si>
  <si>
    <t>Victoria ;  People who started current job in the last year ;  &gt; Females ;</t>
  </si>
  <si>
    <t>Victoria ;  15-64 years ;  Unemployed ;  Persons ;</t>
  </si>
  <si>
    <t>Victoria ;  15-64 years ;  Unemployed ;  &gt; Males ;</t>
  </si>
  <si>
    <t>Victoria ;  15-64 years ;  Unemployed ;  &gt; Females ;</t>
  </si>
  <si>
    <t>Victoria ;  15-64 years ;  People who started current job in the last year ;  Persons ;</t>
  </si>
  <si>
    <t>Victoria ;  15-64 years ;  People who started current job in the last year ;  &gt; Males ;</t>
  </si>
  <si>
    <t>Victoria ;  15-64 years ;  People who started current job in the last year ;  &gt; Females ;</t>
  </si>
  <si>
    <t>Victoria ;  &gt; 15-24 years ;  Unemployed ;  Persons ;</t>
  </si>
  <si>
    <t>Victoria ;  &gt; 15-24 years ;  Unemployed ;  &gt; Males ;</t>
  </si>
  <si>
    <t>Victoria ;  &gt; 15-24 years ;  Unemployed ;  &gt; Females ;</t>
  </si>
  <si>
    <t>Victoria ;  &gt; 15-24 years ;  People who started current job in the last year ;  Persons ;</t>
  </si>
  <si>
    <t>Victoria ;  &gt; 15-24 years ;  People who started current job in the last year ;  &gt; Males ;</t>
  </si>
  <si>
    <t>Victoria ;  &gt; 15-24 years ;  People who started current job in the last year ;  &gt; Females ;</t>
  </si>
  <si>
    <t>Victoria ;  &gt; 25-44 years ;  Unemployed ;  Persons ;</t>
  </si>
  <si>
    <t>Victoria ;  &gt; 25-44 years ;  Unemployed ;  &gt; Males ;</t>
  </si>
  <si>
    <t>Victoria ;  &gt; 25-44 years ;  Unemployed ;  &gt; Females ;</t>
  </si>
  <si>
    <t>Victoria ;  &gt; 25-44 years ;  People who started current job in the last year ;  Persons ;</t>
  </si>
  <si>
    <t>Victoria ;  &gt; 25-44 years ;  People who started current job in the last year ;  &gt; Males ;</t>
  </si>
  <si>
    <t>Victoria ;  &gt; 25-44 years ;  People who started current job in the last year ;  &gt; Females ;</t>
  </si>
  <si>
    <t>Victoria ;  &gt;&gt; 25-34 years ;  Unemployed ;  Persons ;</t>
  </si>
  <si>
    <t>Victoria ;  &gt;&gt; 25-34 years ;  Unemployed ;  &gt; Males ;</t>
  </si>
  <si>
    <t>Victoria ;  &gt;&gt; 25-34 years ;  Unemployed ;  &gt; Females ;</t>
  </si>
  <si>
    <t>Victoria ;  &gt;&gt; 25-34 years ;  People who started current job in the last year ;  Persons ;</t>
  </si>
  <si>
    <t>Victoria ;  &gt;&gt; 25-34 years ;  People who started current job in the last year ;  &gt; Males ;</t>
  </si>
  <si>
    <t>Victoria ;  &gt;&gt; 25-34 years ;  People who started current job in the last year ;  &gt; Females ;</t>
  </si>
  <si>
    <t>Victoria ;  &gt;&gt; 35-44 years ;  Unemployed ;  Persons ;</t>
  </si>
  <si>
    <t>Victoria ;  &gt;&gt; 35-44 years ;  Unemployed ;  &gt; Males ;</t>
  </si>
  <si>
    <t>Victoria ;  &gt;&gt; 35-44 years ;  Unemployed ;  &gt; Females ;</t>
  </si>
  <si>
    <t>Victoria ;  &gt;&gt; 35-44 years ;  People who started current job in the last year ;  Persons ;</t>
  </si>
  <si>
    <t>Victoria ;  &gt;&gt; 35-44 years ;  People who started current job in the last year ;  &gt; Males ;</t>
  </si>
  <si>
    <t>Victoria ;  &gt;&gt; 35-44 years ;  People who started current job in the last year ;  &gt; Females ;</t>
  </si>
  <si>
    <t>Victoria ;  &gt; 45-64 years ;  Unemployed ;  Persons ;</t>
  </si>
  <si>
    <t>Victoria ;  &gt; 45-64 years ;  Unemployed ;  &gt; Males ;</t>
  </si>
  <si>
    <t>Victoria ;  &gt; 45-64 years ;  Unemployed ;  &gt; Females ;</t>
  </si>
  <si>
    <t>Victoria ;  &gt; 45-64 years ;  People who started current job in the last year ;  Persons ;</t>
  </si>
  <si>
    <t>Victoria ;  &gt; 45-64 years ;  People who started current job in the last year ;  &gt; Males ;</t>
  </si>
  <si>
    <t>Victoria ;  &gt; 45-64 years ;  People who started current job in the last year ;  &gt; Females ;</t>
  </si>
  <si>
    <t>Victoria ;  &gt;&gt; 45-54 years ;  Unemployed ;  Persons ;</t>
  </si>
  <si>
    <t>Victoria ;  &gt;&gt; 45-54 years ;  Unemployed ;  &gt; Males ;</t>
  </si>
  <si>
    <t>Victoria ;  &gt;&gt; 45-54 years ;  Unemployed ;  &gt; Females ;</t>
  </si>
  <si>
    <t>Victoria ;  &gt;&gt; 45-54 years ;  People who started current job in the last year ;  Persons ;</t>
  </si>
  <si>
    <t>Victoria ;  &gt;&gt; 45-54 years ;  People who started current job in the last year ;  &gt; Males ;</t>
  </si>
  <si>
    <t>Victoria ;  &gt;&gt; 45-54 years ;  People who started current job in the last year ;  &gt; Females ;</t>
  </si>
  <si>
    <t>Victoria ;  &gt;&gt; 55-64 years ;  Unemployed ;  Persons ;</t>
  </si>
  <si>
    <t>Victoria ;  &gt;&gt; 55-64 years ;  Unemployed ;  &gt; Males ;</t>
  </si>
  <si>
    <t>Victoria ;  &gt;&gt; 55-64 years ;  Unemployed ;  &gt; Females ;</t>
  </si>
  <si>
    <t>Victoria ;  &gt;&gt; 55-64 years ;  People who started current job in the last year ;  Persons ;</t>
  </si>
  <si>
    <t>Victoria ;  &gt;&gt; 55-64 years ;  People who started current job in the last year ;  &gt; Males ;</t>
  </si>
  <si>
    <t>Victoria ;  &gt;&gt; 55-64 years ;  People who started current job in the last year ;  &gt; Females ;</t>
  </si>
  <si>
    <t>Victoria ;  65 years and over ;  Unemployed ;  Persons ;</t>
  </si>
  <si>
    <t>Victoria ;  65 years and over ;  Unemployed ;  &gt; Males ;</t>
  </si>
  <si>
    <t>Victoria ;  65 years and over ;  Unemployed ;  &gt; Females ;</t>
  </si>
  <si>
    <t>Victoria ;  65 years and over ;  People who started current job in the last year ;  Persons ;</t>
  </si>
  <si>
    <t>Victoria ;  65 years and over ;  People who started current job in the last year ;  &gt; Males ;</t>
  </si>
  <si>
    <t>Victoria ;  65 years and over ;  People who started current job in the last year ;  &gt; Females ;</t>
  </si>
  <si>
    <t>Victoria ;  Family member ;  Unemployed ;  Persons ;</t>
  </si>
  <si>
    <t>Victoria ;  Family member ;  Unemployed ;  &gt; Males ;</t>
  </si>
  <si>
    <t>Victoria ;  Family member ;  Unemployed ;  &gt; Females ;</t>
  </si>
  <si>
    <t>Victoria ;  Family member ;  People who started current job in the last year ;  Persons ;</t>
  </si>
  <si>
    <t>Victoria ;  Family member ;  People who started current job in the last year ;  &gt; Males ;</t>
  </si>
  <si>
    <t>Victoria ;  Family member ;  People who started current job in the last year ;  &gt; Females ;</t>
  </si>
  <si>
    <t>Victoria ;  &gt; Husband, wife or partner ;  Unemployed ;  Persons ;</t>
  </si>
  <si>
    <t>Victoria ;  &gt; Husband, wife or partner ;  Unemployed ;  &gt; Males ;</t>
  </si>
  <si>
    <t>Victoria ;  &gt; Husband, wife or partner ;  Unemployed ;  &gt; Females ;</t>
  </si>
  <si>
    <t>Victoria ;  &gt; Husband, wife or partner ;  People who started current job in the last year ;  Persons ;</t>
  </si>
  <si>
    <t>Victoria ;  &gt; Husband, wife or partner ;  People who started current job in the last year ;  &gt; Males ;</t>
  </si>
  <si>
    <t>Victoria ;  &gt; Husband, wife or partner ;  People who started current job in the last year ;  &gt; Females ;</t>
  </si>
  <si>
    <t>Victoria ;  &gt;&gt; Husband, wife or partner with dependants ;  Unemployed ;  Persons ;</t>
  </si>
  <si>
    <t>Victoria ;  &gt;&gt; Husband, wife or partner with dependants ;  Unemployed ;  &gt; Males ;</t>
  </si>
  <si>
    <t>Victoria ;  &gt;&gt; Husband, wife or partner with dependants ;  Unemployed ;  &gt; Females ;</t>
  </si>
  <si>
    <t>Victoria ;  &gt;&gt; Husband, wife or partner with dependants ;  People who started current job in the last year ;  Persons ;</t>
  </si>
  <si>
    <t>Victoria ;  &gt;&gt; Husband, wife or partner with dependants ;  People who started current job in the last year ;  &gt; Males ;</t>
  </si>
  <si>
    <t>Victoria ;  &gt;&gt; Husband, wife or partner with dependants ;  People who started current job in the last year ;  &gt; Females ;</t>
  </si>
  <si>
    <t>Victoria ;  &gt;&gt; Husband, wife or partner without dependants ;  Unemployed ;  Persons ;</t>
  </si>
  <si>
    <t>Victoria ;  &gt;&gt; Husband, wife or partner without dependants ;  Unemployed ;  &gt; Males ;</t>
  </si>
  <si>
    <t>Victoria ;  &gt;&gt; Husband, wife or partner without dependants ;  Unemployed ;  &gt; Females ;</t>
  </si>
  <si>
    <t>Victoria ;  &gt;&gt; Husband, wife or partner without dependants ;  People who started current job in the last year ;  Persons ;</t>
  </si>
  <si>
    <t>Victoria ;  &gt;&gt; Husband, wife or partner without dependants ;  People who started current job in the last year ;  &gt; Males ;</t>
  </si>
  <si>
    <t>Victoria ;  &gt;&gt; Husband, wife or partner without dependants ;  People who started current job in the last year ;  &gt; Females ;</t>
  </si>
  <si>
    <t>Victoria ;  &gt; Lone parent ;  Unemployed ;  Persons ;</t>
  </si>
  <si>
    <t>Victoria ;  &gt; Lone parent ;  Unemployed ;  &gt; Males ;</t>
  </si>
  <si>
    <t>Victoria ;  &gt; Lone parent ;  Unemployed ;  &gt; Females ;</t>
  </si>
  <si>
    <t>Victoria ;  &gt; Lone parent ;  People who started current job in the last year ;  Persons ;</t>
  </si>
  <si>
    <t>Victoria ;  &gt; Lone parent ;  People who started current job in the last year ;  &gt; Males ;</t>
  </si>
  <si>
    <t>Victoria ;  &gt; Lone parent ;  People who started current job in the last year ;  &gt; Females ;</t>
  </si>
  <si>
    <t>Victoria ;  &gt; Dependent student ;  Unemployed ;  Persons ;</t>
  </si>
  <si>
    <t>Victoria ;  &gt; Dependent student ;  Unemployed ;  &gt; Males ;</t>
  </si>
  <si>
    <t>Victoria ;  &gt; Dependent student ;  Unemployed ;  &gt; Females ;</t>
  </si>
  <si>
    <t>Victoria ;  &gt; Dependent student ;  People who started current job in the last year ;  Persons ;</t>
  </si>
  <si>
    <t>Victoria ;  &gt; Dependent student ;  People who started current job in the last year ;  &gt; Males ;</t>
  </si>
  <si>
    <t>Victoria ;  &gt; Dependent student ;  People who started current job in the last year ;  &gt; Females ;</t>
  </si>
  <si>
    <t>Victoria ;  &gt; Non-dependent child ;  Unemployed ;  Persons ;</t>
  </si>
  <si>
    <t>Victoria ;  &gt; Non-dependent child ;  Unemployed ;  &gt; Males ;</t>
  </si>
  <si>
    <t>Victoria ;  &gt; Non-dependent child ;  Unemployed ;  &gt; Females ;</t>
  </si>
  <si>
    <t>Victoria ;  &gt; Non-dependent child ;  People who started current job in the last year ;  Persons ;</t>
  </si>
  <si>
    <t>Victoria ;  &gt; Non-dependent child ;  People who started current job in the last year ;  &gt; Males ;</t>
  </si>
  <si>
    <t>Victoria ;  &gt; Non-dependent child ;  People who started current job in the last year ;  &gt; Females ;</t>
  </si>
  <si>
    <t>Victoria ;  &gt; Other relative ;  Unemployed ;  Persons ;</t>
  </si>
  <si>
    <t>Victoria ;  &gt; Other relative ;  Unemployed ;  &gt; Males ;</t>
  </si>
  <si>
    <t>Victoria ;  &gt; Other relative ;  Unemployed ;  &gt; Females ;</t>
  </si>
  <si>
    <t>Victoria ;  &gt; Other relative ;  People who started current job in the last year ;  Persons ;</t>
  </si>
  <si>
    <t>Victoria ;  &gt; Other relative ;  People who started current job in the last year ;  &gt; Males ;</t>
  </si>
  <si>
    <t>Victoria ;  &gt; Other relative ;  People who started current job in the last year ;  &gt; Females ;</t>
  </si>
  <si>
    <t>Victoria ;  Not in a family ;  Unemployed ;  Persons ;</t>
  </si>
  <si>
    <t>Victoria ;  Not in a family ;  Unemployed ;  &gt; Males ;</t>
  </si>
  <si>
    <t>Victoria ;  Not in a family ;  Unemployed ;  &gt; Females ;</t>
  </si>
  <si>
    <t>Victoria ;  Not in a family ;  People who started current job in the last year ;  Persons ;</t>
  </si>
  <si>
    <t>Victoria ;  Not in a family ;  People who started current job in the last year ;  &gt; Males ;</t>
  </si>
  <si>
    <t>Victoria ;  Not in a family ;  People who started current job in the last year ;  &gt; Females ;</t>
  </si>
  <si>
    <t>Victoria ;  &gt; Person living alone ;  Unemployed ;  Persons ;</t>
  </si>
  <si>
    <t>Victoria ;  &gt; Person living alone ;  Unemployed ;  &gt; Males ;</t>
  </si>
  <si>
    <t>Victoria ;  &gt; Person living alone ;  Unemployed ;  &gt; Females ;</t>
  </si>
  <si>
    <t>Victoria ;  &gt; Person living alone ;  People who started current job in the last year ;  Persons ;</t>
  </si>
  <si>
    <t>Victoria ;  &gt; Person living alone ;  People who started current job in the last year ;  &gt; Males ;</t>
  </si>
  <si>
    <t>Victoria ;  &gt; Person living alone ;  People who started current job in the last year ;  &gt; Females ;</t>
  </si>
  <si>
    <t>Victoria ;  &gt; Person living with non-relatives ;  Unemployed ;  Persons ;</t>
  </si>
  <si>
    <t>Victoria ;  &gt; Person living with non-relatives ;  Unemployed ;  &gt; Males ;</t>
  </si>
  <si>
    <t>Victoria ;  &gt; Person living with non-relatives ;  Unemployed ;  &gt; Females ;</t>
  </si>
  <si>
    <t>Victoria ;  &gt; Person living with non-relatives ;  People who started current job in the last year ;  Persons ;</t>
  </si>
  <si>
    <t>Victoria ;  &gt; Person living with non-relatives ;  People who started current job in the last year ;  &gt; Males ;</t>
  </si>
  <si>
    <t>Victoria ;  &gt; Person living with non-relatives ;  People who started current job in the last year ;  &gt; Females ;</t>
  </si>
  <si>
    <t>Victoria ;  Relationship not determined ;  Unemployed ;  Persons ;</t>
  </si>
  <si>
    <t>Victoria ;  Relationship not determined ;  Unemployed ;  &gt; Males ;</t>
  </si>
  <si>
    <t>Victoria ;  Relationship not determined ;  Unemployed ;  &gt; Females ;</t>
  </si>
  <si>
    <t>Victoria ;  Relationship not determined ;  People who started current job in the last year ;  Persons ;</t>
  </si>
  <si>
    <t>Victoria ;  Relationship not determined ;  People who started current job in the last year ;  &gt; Males ;</t>
  </si>
  <si>
    <t>Victoria ;  Relationship not determined ;  People who started current job in the last year ;  &gt; Females ;</t>
  </si>
  <si>
    <t>Victoria ;  No jobs in last 12 months ;  Unemployed ;  Persons ;</t>
  </si>
  <si>
    <t>Victoria ;  No jobs in last 12 months ;  Unemployed ;  &gt; Males ;</t>
  </si>
  <si>
    <t>Victoria ;  No jobs in last 12 months ;  Unemployed ;  &gt; Females ;</t>
  </si>
  <si>
    <t>Victoria ;  One job in last 12 months ;  Unemployed ;  Persons ;</t>
  </si>
  <si>
    <t>Victoria ;  One job in last 12 months ;  Unemployed ;  &gt; Males ;</t>
  </si>
  <si>
    <t>Victoria ;  One job in last 12 months ;  Unemployed ;  &gt; Females ;</t>
  </si>
  <si>
    <t>Victoria ;  One job in last 12 months ;  People who started current job in the last year ;  Persons ;</t>
  </si>
  <si>
    <t>Victoria ;  One job in last 12 months ;  People who started current job in the last year ;  &gt; Males ;</t>
  </si>
  <si>
    <t>Victoria ;  One job in last 12 months ;  People who started current job in the last year ;  &gt; Females ;</t>
  </si>
  <si>
    <t>Victoria ;  Two jobs in last 12 months ;  Unemployed ;  Persons ;</t>
  </si>
  <si>
    <t>Victoria ;  Two jobs in last 12 months ;  Unemployed ;  &gt; Males ;</t>
  </si>
  <si>
    <t>Victoria ;  Two jobs in last 12 months ;  Unemployed ;  &gt; Females ;</t>
  </si>
  <si>
    <t>Victoria ;  Two jobs in last 12 months ;  People who started current job in the last year ;  Persons ;</t>
  </si>
  <si>
    <t>Victoria ;  Two jobs in last 12 months ;  People who started current job in the last year ;  &gt; Males ;</t>
  </si>
  <si>
    <t>Victoria ;  Two jobs in last 12 months ;  People who started current job in the last year ;  &gt; Females ;</t>
  </si>
  <si>
    <t>Victoria ;  Three jobs in last 12 months ;  Unemployed ;  Persons ;</t>
  </si>
  <si>
    <t>Victoria ;  Three jobs in last 12 months ;  Unemployed ;  &gt; Males ;</t>
  </si>
  <si>
    <t>Victoria ;  Three jobs in last 12 months ;  Unemployed ;  &gt; Females ;</t>
  </si>
  <si>
    <t>Victoria ;  Three jobs in last 12 months ;  People who started current job in the last year ;  Persons ;</t>
  </si>
  <si>
    <t>Victoria ;  Three jobs in last 12 months ;  People who started current job in the last year ;  &gt; Males ;</t>
  </si>
  <si>
    <t>Victoria ;  Three jobs in last 12 months ;  People who started current job in the last year ;  &gt; Females ;</t>
  </si>
  <si>
    <t>Victoria ;  Four or more jobs in last 12 months ;  Unemployed ;  Persons ;</t>
  </si>
  <si>
    <t>Victoria ;  Four or more jobs in last 12 months ;  Unemployed ;  &gt; Males ;</t>
  </si>
  <si>
    <t>Victoria ;  Four or more jobs in last 12 months ;  Unemployed ;  &gt; Females ;</t>
  </si>
  <si>
    <t>Victoria ;  Four or more jobs in last 12 months ;  People who started current job in the last year ;  Persons ;</t>
  </si>
  <si>
    <t>Victoria ;  Four or more jobs in last 12 months ;  People who started current job in the last year ;  &gt; Males ;</t>
  </si>
  <si>
    <t>Victoria ;  Four or more jobs in last 12 months ;  People who started current job in the last year ;  &gt; Females ;</t>
  </si>
  <si>
    <t>Victoria ;  Steps taken:  Asked current employer for more work ;  People who started current job in the last year ;  Persons ;</t>
  </si>
  <si>
    <t>Victoria ;  Steps taken:  Asked current employer for more work ;  People who started current job in the last year ;  &gt; Males ;</t>
  </si>
  <si>
    <t>Victoria ;  Steps taken:  Asked current employer for more work ;  People who started current job in the last year ;  &gt; Females ;</t>
  </si>
  <si>
    <t>A125999202K</t>
  </si>
  <si>
    <t>A125992002R</t>
  </si>
  <si>
    <t>A125995602X</t>
  </si>
  <si>
    <t>A125993802F</t>
  </si>
  <si>
    <t>A125997374V</t>
  </si>
  <si>
    <t>A126000974K</t>
  </si>
  <si>
    <t>A125999174L</t>
  </si>
  <si>
    <t>A125991974R</t>
  </si>
  <si>
    <t>A125995574A</t>
  </si>
  <si>
    <t>A125993774J</t>
  </si>
  <si>
    <t>A125997378C</t>
  </si>
  <si>
    <t>A126000978V</t>
  </si>
  <si>
    <t>A125999178W</t>
  </si>
  <si>
    <t>A125991978X</t>
  </si>
  <si>
    <t>A125995578K</t>
  </si>
  <si>
    <t>A125993778T</t>
  </si>
  <si>
    <t>A125997442K</t>
  </si>
  <si>
    <t>A126001042C</t>
  </si>
  <si>
    <t>A125999242C</t>
  </si>
  <si>
    <t>A125992042J</t>
  </si>
  <si>
    <t>A125995642T</t>
  </si>
  <si>
    <t>A125993842X</t>
  </si>
  <si>
    <t>A125997270A</t>
  </si>
  <si>
    <t>A126000870T</t>
  </si>
  <si>
    <t>A125999070V</t>
  </si>
  <si>
    <t>A125991870W</t>
  </si>
  <si>
    <t>A125995470J</t>
  </si>
  <si>
    <t>A125993670R</t>
  </si>
  <si>
    <t>A125997334A</t>
  </si>
  <si>
    <t>A126000934T</t>
  </si>
  <si>
    <t>A125999134V</t>
  </si>
  <si>
    <t>A125991934W</t>
  </si>
  <si>
    <t>A125995534J</t>
  </si>
  <si>
    <t>A125993734R</t>
  </si>
  <si>
    <t>A125997290K</t>
  </si>
  <si>
    <t>A126000890A</t>
  </si>
  <si>
    <t>A125999090C</t>
  </si>
  <si>
    <t>A125991890F</t>
  </si>
  <si>
    <t>A125995490T</t>
  </si>
  <si>
    <t>A125993690X</t>
  </si>
  <si>
    <t>A125997382V</t>
  </si>
  <si>
    <t>A126000982K</t>
  </si>
  <si>
    <t>A125999182L</t>
  </si>
  <si>
    <t>A125991982R</t>
  </si>
  <si>
    <t>A125995582A</t>
  </si>
  <si>
    <t>A125993782J</t>
  </si>
  <si>
    <t>A125997386C</t>
  </si>
  <si>
    <t>A126000986V</t>
  </si>
  <si>
    <t>A125999186W</t>
  </si>
  <si>
    <t>A125991986X</t>
  </si>
  <si>
    <t>A125995586K</t>
  </si>
  <si>
    <t>A125993786T</t>
  </si>
  <si>
    <t>A125997306T</t>
  </si>
  <si>
    <t>A126000906J</t>
  </si>
  <si>
    <t>A125999106K</t>
  </si>
  <si>
    <t>A125991906L</t>
  </si>
  <si>
    <t>A125995506X</t>
  </si>
  <si>
    <t>A125993706F</t>
  </si>
  <si>
    <t>A125997274K</t>
  </si>
  <si>
    <t>A126000874A</t>
  </si>
  <si>
    <t>A125999074C</t>
  </si>
  <si>
    <t>A125991874F</t>
  </si>
  <si>
    <t>A125995474T</t>
  </si>
  <si>
    <t>A125993674X</t>
  </si>
  <si>
    <t>A125997446V</t>
  </si>
  <si>
    <t>A126001046L</t>
  </si>
  <si>
    <t>A125999246L</t>
  </si>
  <si>
    <t>A125992046T</t>
  </si>
  <si>
    <t>A125995646A</t>
  </si>
  <si>
    <t>A125993846J</t>
  </si>
  <si>
    <t>A125997338K</t>
  </si>
  <si>
    <t>A126000938A</t>
  </si>
  <si>
    <t>A125999138C</t>
  </si>
  <si>
    <t>A125991938F</t>
  </si>
  <si>
    <t>A125995538T</t>
  </si>
  <si>
    <t>A125993738X</t>
  </si>
  <si>
    <t>A125997406A</t>
  </si>
  <si>
    <t>A126001006V</t>
  </si>
  <si>
    <t>A125999206V</t>
  </si>
  <si>
    <t>A125992006X</t>
  </si>
  <si>
    <t>A125995606J</t>
  </si>
  <si>
    <t>A125993806R</t>
  </si>
  <si>
    <t>A125997450K</t>
  </si>
  <si>
    <t>A126001050C</t>
  </si>
  <si>
    <t>A125999250C</t>
  </si>
  <si>
    <t>A125992050J</t>
  </si>
  <si>
    <t>A125995650T</t>
  </si>
  <si>
    <t>A125993850X</t>
  </si>
  <si>
    <t>A125996478V</t>
  </si>
  <si>
    <t>A126000078L</t>
  </si>
  <si>
    <t>A125998278L</t>
  </si>
  <si>
    <t>A125991078T</t>
  </si>
  <si>
    <t>A125994678A</t>
  </si>
  <si>
    <t>A125992878J</t>
  </si>
  <si>
    <t>A125996610T</t>
  </si>
  <si>
    <t>A126000210K</t>
  </si>
  <si>
    <t>A125998410K</t>
  </si>
  <si>
    <t>A125991210R</t>
  </si>
  <si>
    <t>A125994810X</t>
  </si>
  <si>
    <t>A125993010J</t>
  </si>
  <si>
    <t>A125996542A</t>
  </si>
  <si>
    <t>A126000142V</t>
  </si>
  <si>
    <t>A125998342V</t>
  </si>
  <si>
    <t>A125991142X</t>
  </si>
  <si>
    <t>A125994742J</t>
  </si>
  <si>
    <t>A125992942R</t>
  </si>
  <si>
    <t>A125996614A</t>
  </si>
  <si>
    <t>A126000214V</t>
  </si>
  <si>
    <t>A125998414V</t>
  </si>
  <si>
    <t>A125991214X</t>
  </si>
  <si>
    <t>A125994814J</t>
  </si>
  <si>
    <t>A125993014T</t>
  </si>
  <si>
    <t>A125996618K</t>
  </si>
  <si>
    <t>A126000218C</t>
  </si>
  <si>
    <t>A125998418C</t>
  </si>
  <si>
    <t>A125991218J</t>
  </si>
  <si>
    <t>A125994818T</t>
  </si>
  <si>
    <t>A125993018A</t>
  </si>
  <si>
    <t>A125996546K</t>
  </si>
  <si>
    <t>A126000146C</t>
  </si>
  <si>
    <t>A125998346C</t>
  </si>
  <si>
    <t>A125991146J</t>
  </si>
  <si>
    <t>A125994746T</t>
  </si>
  <si>
    <t>A125992946X</t>
  </si>
  <si>
    <t>A125996550A</t>
  </si>
  <si>
    <t>A126000150V</t>
  </si>
  <si>
    <t>A125998350V</t>
  </si>
  <si>
    <t>A125991150X</t>
  </si>
  <si>
    <t>A125994750J</t>
  </si>
  <si>
    <t>A125992950R</t>
  </si>
  <si>
    <t>A125996590V</t>
  </si>
  <si>
    <t>A126000190L</t>
  </si>
  <si>
    <t>A125998390L</t>
  </si>
  <si>
    <t>A125991190T</t>
  </si>
  <si>
    <t>A125994790A</t>
  </si>
  <si>
    <t>A125992990J</t>
  </si>
  <si>
    <t>A125996510J</t>
  </si>
  <si>
    <t>A126000110A</t>
  </si>
  <si>
    <t>A125998310A</t>
  </si>
  <si>
    <t>A125991110F</t>
  </si>
  <si>
    <t>A125994710R</t>
  </si>
  <si>
    <t>A125992910W</t>
  </si>
  <si>
    <t>A125996622A</t>
  </si>
  <si>
    <t>A126000222V</t>
  </si>
  <si>
    <t>A125998422V</t>
  </si>
  <si>
    <t>A125991222X</t>
  </si>
  <si>
    <t>A125994822J</t>
  </si>
  <si>
    <t>A125993022T</t>
  </si>
  <si>
    <t>A125996554K</t>
  </si>
  <si>
    <t>A126000154C</t>
  </si>
  <si>
    <t>A125998354C</t>
  </si>
  <si>
    <t>A125991154J</t>
  </si>
  <si>
    <t>A125994754T</t>
  </si>
  <si>
    <t>A125992954X</t>
  </si>
  <si>
    <t>A125996482K</t>
  </si>
  <si>
    <t>A126000082C</t>
  </si>
  <si>
    <t>A125998282C</t>
  </si>
  <si>
    <t>A125991082J</t>
  </si>
  <si>
    <t>A125994682T</t>
  </si>
  <si>
    <t>A125992882X</t>
  </si>
  <si>
    <t>A125996558V</t>
  </si>
  <si>
    <t>A126000158L</t>
  </si>
  <si>
    <t>A125998358L</t>
  </si>
  <si>
    <t>A125991158T</t>
  </si>
  <si>
    <t>A125994758A</t>
  </si>
  <si>
    <t>A125992958J</t>
  </si>
  <si>
    <t>A125996562K</t>
  </si>
  <si>
    <t>A126000162C</t>
  </si>
  <si>
    <t>A125998362C</t>
  </si>
  <si>
    <t>A125991162J</t>
  </si>
  <si>
    <t>A125994762T</t>
  </si>
  <si>
    <t>A125992962X</t>
  </si>
  <si>
    <t>A125996634K</t>
  </si>
  <si>
    <t>A126000234C</t>
  </si>
  <si>
    <t>A125998434C</t>
  </si>
  <si>
    <t>A125991234J</t>
  </si>
  <si>
    <t>A125994834T</t>
  </si>
  <si>
    <t>A125993034A</t>
  </si>
  <si>
    <t>A125996454A</t>
  </si>
  <si>
    <t>A126000054V</t>
  </si>
  <si>
    <t>A125998254V</t>
  </si>
  <si>
    <t>A125991054X</t>
  </si>
  <si>
    <t>A125994654J</t>
  </si>
  <si>
    <t>A125992854R</t>
  </si>
  <si>
    <t>A125996626K</t>
  </si>
  <si>
    <t>A126000226C</t>
  </si>
  <si>
    <t>A125998426C</t>
  </si>
  <si>
    <t>A125991226J</t>
  </si>
  <si>
    <t>A125994826T</t>
  </si>
  <si>
    <t>A125993026A</t>
  </si>
  <si>
    <t>A125996630A</t>
  </si>
  <si>
    <t>A126000230V</t>
  </si>
  <si>
    <t>A125998430V</t>
  </si>
  <si>
    <t>A125991230X</t>
  </si>
  <si>
    <t>A125994830J</t>
  </si>
  <si>
    <t>A125993030T</t>
  </si>
  <si>
    <t>A125996458K</t>
  </si>
  <si>
    <t>A126000058C</t>
  </si>
  <si>
    <t>A125998258C</t>
  </si>
  <si>
    <t>A125991058J</t>
  </si>
  <si>
    <t>A125994658T</t>
  </si>
  <si>
    <t>A125992858X</t>
  </si>
  <si>
    <t>A125996514T</t>
  </si>
  <si>
    <t>A126000114K</t>
  </si>
  <si>
    <t>A125998314K</t>
  </si>
  <si>
    <t>A125991114R</t>
  </si>
  <si>
    <t>A125994714X</t>
  </si>
  <si>
    <t>A125992914F</t>
  </si>
  <si>
    <t>A125996566V</t>
  </si>
  <si>
    <t>A126000166L</t>
  </si>
  <si>
    <t>A125998366L</t>
  </si>
  <si>
    <t>A125991166T</t>
  </si>
  <si>
    <t>A125994766A</t>
  </si>
  <si>
    <t>A125992966J</t>
  </si>
  <si>
    <t>A125996638V</t>
  </si>
  <si>
    <t>A126000238L</t>
  </si>
  <si>
    <t>A125998438L</t>
  </si>
  <si>
    <t>A125991238T</t>
  </si>
  <si>
    <t>A125994838A</t>
  </si>
  <si>
    <t>A125993038K</t>
  </si>
  <si>
    <t>A125996462A</t>
  </si>
  <si>
    <t>A126000062V</t>
  </si>
  <si>
    <t>A125998262V</t>
  </si>
  <si>
    <t>A125996594C</t>
  </si>
  <si>
    <t>A126000194W</t>
  </si>
  <si>
    <t>A125998394W</t>
  </si>
  <si>
    <t>A125991194A</t>
  </si>
  <si>
    <t>A125994794K</t>
  </si>
  <si>
    <t>A125992994T</t>
  </si>
  <si>
    <t>A125996598L</t>
  </si>
  <si>
    <t>A126000198F</t>
  </si>
  <si>
    <t>A125998398F</t>
  </si>
  <si>
    <t>A125991198K</t>
  </si>
  <si>
    <t>A125994798V</t>
  </si>
  <si>
    <t>A125992998A</t>
  </si>
  <si>
    <t>A125996494V</t>
  </si>
  <si>
    <t>A126000094L</t>
  </si>
  <si>
    <t>A125998294L</t>
  </si>
  <si>
    <t>A125991094T</t>
  </si>
  <si>
    <t>A125994694A</t>
  </si>
  <si>
    <t>A125992894J</t>
  </si>
  <si>
    <t>A125996466K</t>
  </si>
  <si>
    <t>A126000066C</t>
  </si>
  <si>
    <t>A125998266C</t>
  </si>
  <si>
    <t>A125991066J</t>
  </si>
  <si>
    <t>A125994666T</t>
  </si>
  <si>
    <t>A125992866X</t>
  </si>
  <si>
    <t>A125991118X</t>
  </si>
  <si>
    <t>A125994718J</t>
  </si>
  <si>
    <t>A125992918R</t>
  </si>
  <si>
    <t>Victoria ;  Steps taken:  Wrote, phoned or applied in person to an employer ;  Unemployed ;  Persons ;</t>
  </si>
  <si>
    <t>Victoria ;  Steps taken:  Wrote, phoned or applied in person to an employer ;  Unemployed ;  &gt; Males ;</t>
  </si>
  <si>
    <t>Victoria ;  Steps taken:  Wrote, phoned or applied in person to an employer ;  Unemployed ;  &gt; Females ;</t>
  </si>
  <si>
    <t>Victoria ;  Steps taken:  Wrote, phoned or applied in person to an employer ;  People who started current job in the last year ;  Persons ;</t>
  </si>
  <si>
    <t>Victoria ;  Steps taken:  Wrote, phoned or applied in person to an employer ;  People who started current job in the last year ;  &gt; Males ;</t>
  </si>
  <si>
    <t>Victoria ;  Steps taken:  Wrote, phoned or applied in person to an employer ;  People who started current job in the last year ;  &gt; Females ;</t>
  </si>
  <si>
    <t>Victoria ;  Steps taken:  Answered an ad for a job on the Internet, newspaper, etc ;  Unemployed ;  Persons ;</t>
  </si>
  <si>
    <t>Victoria ;  Steps taken:  Answered an ad for a job on the Internet, newspaper, etc ;  Unemployed ;  &gt; Males ;</t>
  </si>
  <si>
    <t>Victoria ;  Steps taken:  Answered an ad for a job on the Internet, newspaper, etc ;  Unemployed ;  &gt; Females ;</t>
  </si>
  <si>
    <t>Victoria ;  Steps taken:  Answered an ad for a job on the Internet, newspaper, etc ;  People who started current job in the last year ;  Persons ;</t>
  </si>
  <si>
    <t>Victoria ;  Steps taken:  Answered an ad for a job on the Internet, newspaper, etc ;  People who started current job in the last year ;  &gt; Males ;</t>
  </si>
  <si>
    <t>Victoria ;  Steps taken:  Answered an ad for a job on the Internet, newspaper, etc ;  People who started current job in the last year ;  &gt; Females ;</t>
  </si>
  <si>
    <t>Victoria ;  Steps taken:  Had an interview with an employer ;  Unemployed ;  Persons ;</t>
  </si>
  <si>
    <t>Victoria ;  Steps taken:  Had an interview with an employer ;  Unemployed ;  &gt; Males ;</t>
  </si>
  <si>
    <t>Victoria ;  Steps taken:  Had an interview with an employer ;  Unemployed ;  &gt; Females ;</t>
  </si>
  <si>
    <t>Victoria ;  Steps taken:  Had an interview with an employer ;  People who started current job in the last year ;  Persons ;</t>
  </si>
  <si>
    <t>Victoria ;  Steps taken:  Had an interview with an employer ;  People who started current job in the last year ;  &gt; Males ;</t>
  </si>
  <si>
    <t>Victoria ;  Steps taken:  Had an interview with an employer ;  People who started current job in the last year ;  &gt; Females ;</t>
  </si>
  <si>
    <t>Victoria ;  Steps taken:  Contacted friends or relatives ;  Unemployed ;  Persons ;</t>
  </si>
  <si>
    <t>Victoria ;  Steps taken:  Contacted friends or relatives ;  Unemployed ;  &gt; Males ;</t>
  </si>
  <si>
    <t>Victoria ;  Steps taken:  Contacted friends or relatives ;  Unemployed ;  &gt; Females ;</t>
  </si>
  <si>
    <t>Victoria ;  Steps taken:  Contacted friends or relatives ;  People who started current job in the last year ;  Persons ;</t>
  </si>
  <si>
    <t>Victoria ;  Steps taken:  Contacted friends or relatives ;  People who started current job in the last year ;  &gt; Males ;</t>
  </si>
  <si>
    <t>Victoria ;  Steps taken:  Contacted friends or relatives ;  People who started current job in the last year ;  &gt; Females ;</t>
  </si>
  <si>
    <t>Victoria ;  Steps taken:  Took steps to purchase or start up own business ;  Unemployed ;  Persons ;</t>
  </si>
  <si>
    <t>Victoria ;  Steps taken:  Took steps to purchase or start up own business ;  Unemployed ;  &gt; Males ;</t>
  </si>
  <si>
    <t>Victoria ;  Steps taken:  Took steps to purchase or start up own business ;  Unemployed ;  &gt; Females ;</t>
  </si>
  <si>
    <t>Victoria ;  Steps taken:  Took steps to purchase or start up own business ;  People who started current job in the last year ;  Persons ;</t>
  </si>
  <si>
    <t>Victoria ;  Steps taken:  Took steps to purchase or start up own business ;  People who started current job in the last year ;  &gt; Males ;</t>
  </si>
  <si>
    <t>Victoria ;  Steps taken:  Took steps to purchase or start up own business ;  People who started current job in the last year ;  &gt; Females ;</t>
  </si>
  <si>
    <t>Victoria ;  Steps taken:  Advertised or tendered for work ;  Unemployed ;  Persons ;</t>
  </si>
  <si>
    <t>Victoria ;  Steps taken:  Advertised or tendered for work ;  Unemployed ;  &gt; Males ;</t>
  </si>
  <si>
    <t>Victoria ;  Steps taken:  Advertised or tendered for work ;  Unemployed ;  &gt; Females ;</t>
  </si>
  <si>
    <t>Victoria ;  Steps taken:  Advertised or tendered for work ;  People who started current job in the last year ;  Persons ;</t>
  </si>
  <si>
    <t>Victoria ;  Steps taken:  Advertised or tendered for work ;  People who started current job in the last year ;  &gt; Males ;</t>
  </si>
  <si>
    <t>Victoria ;  Steps taken:  Advertised or tendered for work ;  People who started current job in the last year ;  &gt; Females ;</t>
  </si>
  <si>
    <t>Victoria ;  Steps taken:  Checked or registered with other employment agency ;  Unemployed ;  Persons ;</t>
  </si>
  <si>
    <t>Victoria ;  Steps taken:  Checked or registered with other employment agency ;  Unemployed ;  &gt; Males ;</t>
  </si>
  <si>
    <t>Victoria ;  Steps taken:  Checked or registered with other employment agency ;  Unemployed ;  &gt; Females ;</t>
  </si>
  <si>
    <t>Victoria ;  Steps taken:  Checked or registered with other employment agency ;  People who started current job in the last year ;  Persons ;</t>
  </si>
  <si>
    <t>Victoria ;  Steps taken:  Checked or registered with other employment agency ;  People who started current job in the last year ;  &gt; Males ;</t>
  </si>
  <si>
    <t>Victoria ;  Steps taken:  Checked or registered with other employment agency ;  People who started current job in the last year ;  &gt; Females ;</t>
  </si>
  <si>
    <t>Victoria ;  Steps taken:  Looked at ads for jobs on the Internet, newspaper, etc ;  Unemployed ;  Persons ;</t>
  </si>
  <si>
    <t>Victoria ;  Steps taken:  Looked at ads for jobs on the Internet, newspaper, etc ;  Unemployed ;  &gt; Males ;</t>
  </si>
  <si>
    <t>Victoria ;  Steps taken:  Looked at ads for jobs on the Internet, newspaper, etc ;  Unemployed ;  &gt; Females ;</t>
  </si>
  <si>
    <t>Victoria ;  Steps taken:  Looked at ads for jobs on the Internet, newspaper, etc ;  People who started current job in the last year ;  Persons ;</t>
  </si>
  <si>
    <t>Victoria ;  Steps taken:  Looked at ads for jobs on the Internet, newspaper, etc ;  People who started current job in the last year ;  &gt; Males ;</t>
  </si>
  <si>
    <t>Victoria ;  Steps taken:  Looked at ads for jobs on the Internet, newspaper, etc ;  People who started current job in the last year ;  &gt; Females ;</t>
  </si>
  <si>
    <t>Victoria ;  Steps taken:  Registered with Centrelink as a job seeker ;  Unemployed ;  Persons ;</t>
  </si>
  <si>
    <t>Victoria ;  Steps taken:  Registered with Centrelink as a job seeker ;  Unemployed ;  &gt; Males ;</t>
  </si>
  <si>
    <t>Victoria ;  Steps taken:  Registered with Centrelink as a job seeker ;  Unemployed ;  &gt; Females ;</t>
  </si>
  <si>
    <t>Victoria ;  Steps taken:  Registered with Centrelink as a job seeker ;  People who started current job in the last year ;  Persons ;</t>
  </si>
  <si>
    <t>Victoria ;  Steps taken:  Registered with Centrelink as a job seeker ;  People who started current job in the last year ;  &gt; Males ;</t>
  </si>
  <si>
    <t>Victoria ;  Steps taken:  Registered with Centrelink as a job seeker ;  People who started current job in the last year ;  &gt; Females ;</t>
  </si>
  <si>
    <t>Victoria ;  Steps taken:  Other steps ;  Unemployed ;  Persons ;</t>
  </si>
  <si>
    <t>Victoria ;  Steps taken:  Other steps ;  Unemployed ;  &gt; Males ;</t>
  </si>
  <si>
    <t>Victoria ;  Steps taken:  Other steps ;  Unemployed ;  &gt; Females ;</t>
  </si>
  <si>
    <t>Victoria ;  Steps taken:  Other steps ;  People who started current job in the last year ;  Persons ;</t>
  </si>
  <si>
    <t>Victoria ;  Steps taken:  Other steps ;  People who started current job in the last year ;  &gt; Males ;</t>
  </si>
  <si>
    <t>Victoria ;  Steps taken:  Other steps ;  People who started current job in the last year ;  &gt; Females ;</t>
  </si>
  <si>
    <t>Victoria ;  Did not take steps to look for work or more hours ;  Unemployed ;  Persons ;</t>
  </si>
  <si>
    <t>Victoria ;  Did not take steps to look for work or more hours ;  Unemployed ;  &gt; Males ;</t>
  </si>
  <si>
    <t>Victoria ;  Did not take steps to look for work or more hours ;  Unemployed ;  &gt; Females ;</t>
  </si>
  <si>
    <t>Victoria ;  Did not take steps to look for work or more hours ;  People who started current job in the last year ;  Persons ;</t>
  </si>
  <si>
    <t>Victoria ;  Did not take steps to look for work or more hours ;  People who started current job in the last year ;  &gt; Males ;</t>
  </si>
  <si>
    <t>Victoria ;  Did not take steps to look for work or more hours ;  People who started current job in the last year ;  &gt; Females ;</t>
  </si>
  <si>
    <t>Victoria ;  With non-school qualification ;  Unemployed ;  Persons ;</t>
  </si>
  <si>
    <t>Victoria ;  With non-school qualification ;  Unemployed ;  &gt; Males ;</t>
  </si>
  <si>
    <t>Victoria ;  With non-school qualification ;  Unemployed ;  &gt; Females ;</t>
  </si>
  <si>
    <t>Victoria ;  With non-school qualification ;  People who started current job in the last year ;  Persons ;</t>
  </si>
  <si>
    <t>Victoria ;  With non-school qualification ;  People who started current job in the last year ;  &gt; Males ;</t>
  </si>
  <si>
    <t>Victoria ;  With non-school qualification ;  People who started current job in the last year ;  &gt; Females ;</t>
  </si>
  <si>
    <t>Victoria ;  &gt; Postgraduate Degree ;  Unemployed ;  Persons ;</t>
  </si>
  <si>
    <t>Victoria ;  &gt; Postgraduate Degree ;  Unemployed ;  &gt; Males ;</t>
  </si>
  <si>
    <t>Victoria ;  &gt; Postgraduate Degree ;  Unemployed ;  &gt; Females ;</t>
  </si>
  <si>
    <t>Victoria ;  &gt; Postgraduate Degree ;  People who started current job in the last year ;  Persons ;</t>
  </si>
  <si>
    <t>Victoria ;  &gt; Postgraduate Degree ;  People who started current job in the last year ;  &gt; Males ;</t>
  </si>
  <si>
    <t>Victoria ;  &gt; Postgraduate Degree ;  People who started current job in the last year ;  &gt; Females ;</t>
  </si>
  <si>
    <t>Victoria ;  &gt; Graduate Diploma or Certificate ;  Unemployed ;  Persons ;</t>
  </si>
  <si>
    <t>Victoria ;  &gt; Graduate Diploma or Certificate ;  Unemployed ;  &gt; Males ;</t>
  </si>
  <si>
    <t>Victoria ;  &gt; Graduate Diploma or Certificate ;  Unemployed ;  &gt; Females ;</t>
  </si>
  <si>
    <t>Victoria ;  &gt; Graduate Diploma or Certificate ;  People who started current job in the last year ;  Persons ;</t>
  </si>
  <si>
    <t>Victoria ;  &gt; Graduate Diploma or Certificate ;  People who started current job in the last year ;  &gt; Males ;</t>
  </si>
  <si>
    <t>Victoria ;  &gt; Graduate Diploma or Certificate ;  People who started current job in the last year ;  &gt; Females ;</t>
  </si>
  <si>
    <t>Victoria ;  &gt; Bachelor Degree ;  Unemployed ;  Persons ;</t>
  </si>
  <si>
    <t>Victoria ;  &gt; Bachelor Degree ;  Unemployed ;  &gt; Males ;</t>
  </si>
  <si>
    <t>Victoria ;  &gt; Bachelor Degree ;  Unemployed ;  &gt; Females ;</t>
  </si>
  <si>
    <t>Victoria ;  &gt; Bachelor Degree ;  People who started current job in the last year ;  Persons ;</t>
  </si>
  <si>
    <t>Victoria ;  &gt; Bachelor Degree ;  People who started current job in the last year ;  &gt; Males ;</t>
  </si>
  <si>
    <t>Victoria ;  &gt; Bachelor Degree ;  People who started current job in the last year ;  &gt; Females ;</t>
  </si>
  <si>
    <t>Victoria ;  &gt; Advanced Diploma or Diploma ;  Unemployed ;  Persons ;</t>
  </si>
  <si>
    <t>Victoria ;  &gt; Advanced Diploma or Diploma ;  Unemployed ;  &gt; Males ;</t>
  </si>
  <si>
    <t>Victoria ;  &gt; Advanced Diploma or Diploma ;  Unemployed ;  &gt; Females ;</t>
  </si>
  <si>
    <t>Victoria ;  &gt; Advanced Diploma or Diploma ;  People who started current job in the last year ;  Persons ;</t>
  </si>
  <si>
    <t>Victoria ;  &gt; Advanced Diploma or Diploma ;  People who started current job in the last year ;  &gt; Males ;</t>
  </si>
  <si>
    <t>Victoria ;  &gt; Advanced Diploma or Diploma ;  People who started current job in the last year ;  &gt; Females ;</t>
  </si>
  <si>
    <t>Victoria ;  &gt; Certificate III or IV ;  Unemployed ;  Persons ;</t>
  </si>
  <si>
    <t>Victoria ;  &gt; Certificate III or IV ;  Unemployed ;  &gt; Males ;</t>
  </si>
  <si>
    <t>Victoria ;  &gt; Certificate III or IV ;  Unemployed ;  &gt; Females ;</t>
  </si>
  <si>
    <t>Victoria ;  &gt; Certificate III or IV ;  People who started current job in the last year ;  Persons ;</t>
  </si>
  <si>
    <t>Victoria ;  &gt; Certificate III or IV ;  People who started current job in the last year ;  &gt; Males ;</t>
  </si>
  <si>
    <t>Victoria ;  &gt; Certificate III or IV ;  People who started current job in the last year ;  &gt; Females ;</t>
  </si>
  <si>
    <t>Victoria ;  &gt; Certificate I or II ;  Unemployed ;  Persons ;</t>
  </si>
  <si>
    <t>Victoria ;  &gt; Certificate I or II ;  Unemployed ;  &gt; Males ;</t>
  </si>
  <si>
    <t>Victoria ;  &gt; Certificate I or II ;  Unemployed ;  &gt; Females ;</t>
  </si>
  <si>
    <t>Victoria ;  &gt; Certificate I or II ;  People who started current job in the last year ;  Persons ;</t>
  </si>
  <si>
    <t>Victoria ;  &gt; Certificate I or II ;  People who started current job in the last year ;  &gt; Males ;</t>
  </si>
  <si>
    <t>Victoria ;  &gt; Certificate I or II ;  People who started current job in the last year ;  &gt; Females ;</t>
  </si>
  <si>
    <t>Victoria ;  &gt; Certificate nfd ;  Unemployed ;  Persons ;</t>
  </si>
  <si>
    <t>Victoria ;  &gt; Certificate nfd ;  Unemployed ;  &gt; Males ;</t>
  </si>
  <si>
    <t>Victoria ;  &gt; Certificate nfd ;  Unemployed ;  &gt; Females ;</t>
  </si>
  <si>
    <t>Victoria ;  &gt; Certificate nfd ;  People who started current job in the last year ;  Persons ;</t>
  </si>
  <si>
    <t>Victoria ;  &gt; Certificate nfd ;  People who started current job in the last year ;  &gt; Males ;</t>
  </si>
  <si>
    <t>Victoria ;  &gt; Certificate nfd ;  People who started current job in the last year ;  &gt; Females ;</t>
  </si>
  <si>
    <t>Victoria ;  &gt; Level not determined ;  Unemployed ;  Persons ;</t>
  </si>
  <si>
    <t>Victoria ;  &gt; Level not determined ;  Unemployed ;  &gt; Males ;</t>
  </si>
  <si>
    <t>Victoria ;  &gt; Level not determined ;  Unemployed ;  &gt; Females ;</t>
  </si>
  <si>
    <t>Victoria ;  &gt; Level not determined ;  People who started current job in the last year ;  Persons ;</t>
  </si>
  <si>
    <t>Victoria ;  &gt; Level not determined ;  People who started current job in the last year ;  &gt; Males ;</t>
  </si>
  <si>
    <t>Victoria ;  &gt; Level not determined ;  People who started current job in the last year ;  &gt; Females ;</t>
  </si>
  <si>
    <t>Victoria ;  Without non-school qualification ;  Unemployed ;  Persons ;</t>
  </si>
  <si>
    <t>Victoria ;  Without non-school qualification ;  Unemployed ;  &gt; Males ;</t>
  </si>
  <si>
    <t>Victoria ;  Without non-school qualification ;  Unemployed ;  &gt; Females ;</t>
  </si>
  <si>
    <t>Victoria ;  Without non-school qualification ;  People who started current job in the last year ;  Persons ;</t>
  </si>
  <si>
    <t>Victoria ;  Without non-school qualification ;  People who started current job in the last year ;  &gt; Males ;</t>
  </si>
  <si>
    <t>Victoria ;  Without non-school qualification ;  People who started current job in the last year ;  &gt; Females ;</t>
  </si>
  <si>
    <t>Queensland ;  Unemployed ;  Persons ;</t>
  </si>
  <si>
    <t>Queensland ;  Unemployed ;  &gt; Males ;</t>
  </si>
  <si>
    <t>Queensland ;  Unemployed ;  &gt; Females ;</t>
  </si>
  <si>
    <t>Queensland ;  People who started current job in the last year ;  Persons ;</t>
  </si>
  <si>
    <t>Queensland ;  People who started current job in the last year ;  &gt; Males ;</t>
  </si>
  <si>
    <t>Queensland ;  People who started current job in the last year ;  &gt; Females ;</t>
  </si>
  <si>
    <t>Queensland ;  15-64 years ;  Unemployed ;  Persons ;</t>
  </si>
  <si>
    <t>Queensland ;  15-64 years ;  Unemployed ;  &gt; Males ;</t>
  </si>
  <si>
    <t>Queensland ;  15-64 years ;  Unemployed ;  &gt; Females ;</t>
  </si>
  <si>
    <t>Queensland ;  15-64 years ;  People who started current job in the last year ;  Persons ;</t>
  </si>
  <si>
    <t>Queensland ;  15-64 years ;  People who started current job in the last year ;  &gt; Males ;</t>
  </si>
  <si>
    <t>Queensland ;  15-64 years ;  People who started current job in the last year ;  &gt; Females ;</t>
  </si>
  <si>
    <t>Queensland ;  &gt; 15-24 years ;  Unemployed ;  Persons ;</t>
  </si>
  <si>
    <t>Queensland ;  &gt; 15-24 years ;  Unemployed ;  &gt; Males ;</t>
  </si>
  <si>
    <t>Queensland ;  &gt; 15-24 years ;  Unemployed ;  &gt; Females ;</t>
  </si>
  <si>
    <t>Queensland ;  &gt; 15-24 years ;  People who started current job in the last year ;  Persons ;</t>
  </si>
  <si>
    <t>Queensland ;  &gt; 15-24 years ;  People who started current job in the last year ;  &gt; Males ;</t>
  </si>
  <si>
    <t>Queensland ;  &gt; 15-24 years ;  People who started current job in the last year ;  &gt; Females ;</t>
  </si>
  <si>
    <t>Queensland ;  &gt; 25-44 years ;  Unemployed ;  Persons ;</t>
  </si>
  <si>
    <t>Queensland ;  &gt; 25-44 years ;  Unemployed ;  &gt; Males ;</t>
  </si>
  <si>
    <t>Queensland ;  &gt; 25-44 years ;  Unemployed ;  &gt; Females ;</t>
  </si>
  <si>
    <t>Queensland ;  &gt; 25-44 years ;  People who started current job in the last year ;  Persons ;</t>
  </si>
  <si>
    <t>Queensland ;  &gt; 25-44 years ;  People who started current job in the last year ;  &gt; Males ;</t>
  </si>
  <si>
    <t>Queensland ;  &gt; 25-44 years ;  People who started current job in the last year ;  &gt; Females ;</t>
  </si>
  <si>
    <t>Queensland ;  &gt;&gt; 25-34 years ;  Unemployed ;  Persons ;</t>
  </si>
  <si>
    <t>Queensland ;  &gt;&gt; 25-34 years ;  Unemployed ;  &gt; Males ;</t>
  </si>
  <si>
    <t>Queensland ;  &gt;&gt; 25-34 years ;  Unemployed ;  &gt; Females ;</t>
  </si>
  <si>
    <t>Queensland ;  &gt;&gt; 25-34 years ;  People who started current job in the last year ;  Persons ;</t>
  </si>
  <si>
    <t>Queensland ;  &gt;&gt; 25-34 years ;  People who started current job in the last year ;  &gt; Males ;</t>
  </si>
  <si>
    <t>Queensland ;  &gt;&gt; 25-34 years ;  People who started current job in the last year ;  &gt; Females ;</t>
  </si>
  <si>
    <t>Queensland ;  &gt;&gt; 35-44 years ;  Unemployed ;  Persons ;</t>
  </si>
  <si>
    <t>Queensland ;  &gt;&gt; 35-44 years ;  Unemployed ;  &gt; Males ;</t>
  </si>
  <si>
    <t>Queensland ;  &gt;&gt; 35-44 years ;  Unemployed ;  &gt; Females ;</t>
  </si>
  <si>
    <t>Queensland ;  &gt;&gt; 35-44 years ;  People who started current job in the last year ;  Persons ;</t>
  </si>
  <si>
    <t>Queensland ;  &gt;&gt; 35-44 years ;  People who started current job in the last year ;  &gt; Males ;</t>
  </si>
  <si>
    <t>Queensland ;  &gt;&gt; 35-44 years ;  People who started current job in the last year ;  &gt; Females ;</t>
  </si>
  <si>
    <t>Queensland ;  &gt; 45-64 years ;  Unemployed ;  Persons ;</t>
  </si>
  <si>
    <t>Queensland ;  &gt; 45-64 years ;  Unemployed ;  &gt; Males ;</t>
  </si>
  <si>
    <t>Queensland ;  &gt; 45-64 years ;  Unemployed ;  &gt; Females ;</t>
  </si>
  <si>
    <t>Queensland ;  &gt; 45-64 years ;  People who started current job in the last year ;  Persons ;</t>
  </si>
  <si>
    <t>Queensland ;  &gt; 45-64 years ;  People who started current job in the last year ;  &gt; Males ;</t>
  </si>
  <si>
    <t>Queensland ;  &gt; 45-64 years ;  People who started current job in the last year ;  &gt; Females ;</t>
  </si>
  <si>
    <t>Queensland ;  &gt;&gt; 45-54 years ;  Unemployed ;  Persons ;</t>
  </si>
  <si>
    <t>Queensland ;  &gt;&gt; 45-54 years ;  Unemployed ;  &gt; Males ;</t>
  </si>
  <si>
    <t>Queensland ;  &gt;&gt; 45-54 years ;  Unemployed ;  &gt; Females ;</t>
  </si>
  <si>
    <t>Queensland ;  &gt;&gt; 45-54 years ;  People who started current job in the last year ;  Persons ;</t>
  </si>
  <si>
    <t>Queensland ;  &gt;&gt; 45-54 years ;  People who started current job in the last year ;  &gt; Males ;</t>
  </si>
  <si>
    <t>Queensland ;  &gt;&gt; 45-54 years ;  People who started current job in the last year ;  &gt; Females ;</t>
  </si>
  <si>
    <t>Queensland ;  &gt;&gt; 55-64 years ;  Unemployed ;  Persons ;</t>
  </si>
  <si>
    <t>Queensland ;  &gt;&gt; 55-64 years ;  Unemployed ;  &gt; Males ;</t>
  </si>
  <si>
    <t>Queensland ;  &gt;&gt; 55-64 years ;  Unemployed ;  &gt; Females ;</t>
  </si>
  <si>
    <t>Queensland ;  &gt;&gt; 55-64 years ;  People who started current job in the last year ;  Persons ;</t>
  </si>
  <si>
    <t>Queensland ;  &gt;&gt; 55-64 years ;  People who started current job in the last year ;  &gt; Males ;</t>
  </si>
  <si>
    <t>Queensland ;  &gt;&gt; 55-64 years ;  People who started current job in the last year ;  &gt; Females ;</t>
  </si>
  <si>
    <t>Queensland ;  65 years and over ;  Unemployed ;  Persons ;</t>
  </si>
  <si>
    <t>Queensland ;  65 years and over ;  Unemployed ;  &gt; Males ;</t>
  </si>
  <si>
    <t>Queensland ;  65 years and over ;  Unemployed ;  &gt; Females ;</t>
  </si>
  <si>
    <t>Queensland ;  65 years and over ;  People who started current job in the last year ;  Persons ;</t>
  </si>
  <si>
    <t>Queensland ;  65 years and over ;  People who started current job in the last year ;  &gt; Males ;</t>
  </si>
  <si>
    <t>Queensland ;  65 years and over ;  People who started current job in the last year ;  &gt; Females ;</t>
  </si>
  <si>
    <t>Queensland ;  Family member ;  Unemployed ;  Persons ;</t>
  </si>
  <si>
    <t>Queensland ;  Family member ;  Unemployed ;  &gt; Males ;</t>
  </si>
  <si>
    <t>Queensland ;  Family member ;  Unemployed ;  &gt; Females ;</t>
  </si>
  <si>
    <t>Queensland ;  Family member ;  People who started current job in the last year ;  Persons ;</t>
  </si>
  <si>
    <t>Queensland ;  Family member ;  People who started current job in the last year ;  &gt; Males ;</t>
  </si>
  <si>
    <t>Queensland ;  Family member ;  People who started current job in the last year ;  &gt; Females ;</t>
  </si>
  <si>
    <t>Queensland ;  &gt; Husband, wife or partner ;  Unemployed ;  Persons ;</t>
  </si>
  <si>
    <t>Queensland ;  &gt; Husband, wife or partner ;  Unemployed ;  &gt; Males ;</t>
  </si>
  <si>
    <t>Queensland ;  &gt; Husband, wife or partner ;  Unemployed ;  &gt; Females ;</t>
  </si>
  <si>
    <t>Queensland ;  &gt; Husband, wife or partner ;  People who started current job in the last year ;  Persons ;</t>
  </si>
  <si>
    <t>Queensland ;  &gt; Husband, wife or partner ;  People who started current job in the last year ;  &gt; Males ;</t>
  </si>
  <si>
    <t>Queensland ;  &gt; Husband, wife or partner ;  People who started current job in the last year ;  &gt; Females ;</t>
  </si>
  <si>
    <t>Queensland ;  &gt;&gt; Husband, wife or partner with dependants ;  Unemployed ;  Persons ;</t>
  </si>
  <si>
    <t>Queensland ;  &gt;&gt; Husband, wife or partner with dependants ;  Unemployed ;  &gt; Males ;</t>
  </si>
  <si>
    <t>Queensland ;  &gt;&gt; Husband, wife or partner with dependants ;  Unemployed ;  &gt; Females ;</t>
  </si>
  <si>
    <t>Queensland ;  &gt;&gt; Husband, wife or partner with dependants ;  People who started current job in the last year ;  Persons ;</t>
  </si>
  <si>
    <t>Queensland ;  &gt;&gt; Husband, wife or partner with dependants ;  People who started current job in the last year ;  &gt; Males ;</t>
  </si>
  <si>
    <t>Queensland ;  &gt;&gt; Husband, wife or partner with dependants ;  People who started current job in the last year ;  &gt; Females ;</t>
  </si>
  <si>
    <t>Queensland ;  &gt;&gt; Husband, wife or partner without dependants ;  Unemployed ;  Persons ;</t>
  </si>
  <si>
    <t>Queensland ;  &gt;&gt; Husband, wife or partner without dependants ;  Unemployed ;  &gt; Males ;</t>
  </si>
  <si>
    <t>Queensland ;  &gt;&gt; Husband, wife or partner without dependants ;  Unemployed ;  &gt; Females ;</t>
  </si>
  <si>
    <t>Queensland ;  &gt;&gt; Husband, wife or partner without dependants ;  People who started current job in the last year ;  Persons ;</t>
  </si>
  <si>
    <t>Queensland ;  &gt;&gt; Husband, wife or partner without dependants ;  People who started current job in the last year ;  &gt; Males ;</t>
  </si>
  <si>
    <t>Queensland ;  &gt;&gt; Husband, wife or partner without dependants ;  People who started current job in the last year ;  &gt; Females ;</t>
  </si>
  <si>
    <t>Queensland ;  &gt; Lone parent ;  Unemployed ;  Persons ;</t>
  </si>
  <si>
    <t>Queensland ;  &gt; Lone parent ;  Unemployed ;  &gt; Males ;</t>
  </si>
  <si>
    <t>Queensland ;  &gt; Lone parent ;  Unemployed ;  &gt; Females ;</t>
  </si>
  <si>
    <t>Queensland ;  &gt; Lone parent ;  People who started current job in the last year ;  Persons ;</t>
  </si>
  <si>
    <t>Queensland ;  &gt; Lone parent ;  People who started current job in the last year ;  &gt; Males ;</t>
  </si>
  <si>
    <t>Queensland ;  &gt; Lone parent ;  People who started current job in the last year ;  &gt; Females ;</t>
  </si>
  <si>
    <t>Queensland ;  &gt; Dependent student ;  Unemployed ;  Persons ;</t>
  </si>
  <si>
    <t>Queensland ;  &gt; Dependent student ;  Unemployed ;  &gt; Males ;</t>
  </si>
  <si>
    <t>Queensland ;  &gt; Dependent student ;  Unemployed ;  &gt; Females ;</t>
  </si>
  <si>
    <t>Queensland ;  &gt; Dependent student ;  People who started current job in the last year ;  Persons ;</t>
  </si>
  <si>
    <t>Queensland ;  &gt; Dependent student ;  People who started current job in the last year ;  &gt; Males ;</t>
  </si>
  <si>
    <t>Queensland ;  &gt; Dependent student ;  People who started current job in the last year ;  &gt; Females ;</t>
  </si>
  <si>
    <t>Queensland ;  &gt; Non-dependent child ;  Unemployed ;  Persons ;</t>
  </si>
  <si>
    <t>Queensland ;  &gt; Non-dependent child ;  Unemployed ;  &gt; Males ;</t>
  </si>
  <si>
    <t>Queensland ;  &gt; Non-dependent child ;  Unemployed ;  &gt; Females ;</t>
  </si>
  <si>
    <t>Queensland ;  &gt; Non-dependent child ;  People who started current job in the last year ;  Persons ;</t>
  </si>
  <si>
    <t>Queensland ;  &gt; Non-dependent child ;  People who started current job in the last year ;  &gt; Males ;</t>
  </si>
  <si>
    <t>Queensland ;  &gt; Non-dependent child ;  People who started current job in the last year ;  &gt; Females ;</t>
  </si>
  <si>
    <t>Queensland ;  &gt; Other relative ;  Unemployed ;  Persons ;</t>
  </si>
  <si>
    <t>Queensland ;  &gt; Other relative ;  Unemployed ;  &gt; Males ;</t>
  </si>
  <si>
    <t>Queensland ;  &gt; Other relative ;  Unemployed ;  &gt; Females ;</t>
  </si>
  <si>
    <t>Queensland ;  &gt; Other relative ;  People who started current job in the last year ;  Persons ;</t>
  </si>
  <si>
    <t>Queensland ;  &gt; Other relative ;  People who started current job in the last year ;  &gt; Males ;</t>
  </si>
  <si>
    <t>Queensland ;  &gt; Other relative ;  People who started current job in the last year ;  &gt; Females ;</t>
  </si>
  <si>
    <t>Queensland ;  Not in a family ;  Unemployed ;  Persons ;</t>
  </si>
  <si>
    <t>Queensland ;  Not in a family ;  Unemployed ;  &gt; Males ;</t>
  </si>
  <si>
    <t>Queensland ;  Not in a family ;  Unemployed ;  &gt; Females ;</t>
  </si>
  <si>
    <t>Queensland ;  Not in a family ;  People who started current job in the last year ;  Persons ;</t>
  </si>
  <si>
    <t>Queensland ;  Not in a family ;  People who started current job in the last year ;  &gt; Males ;</t>
  </si>
  <si>
    <t>Queensland ;  Not in a family ;  People who started current job in the last year ;  &gt; Females ;</t>
  </si>
  <si>
    <t>Queensland ;  &gt; Person living alone ;  Unemployed ;  Persons ;</t>
  </si>
  <si>
    <t>Queensland ;  &gt; Person living alone ;  Unemployed ;  &gt; Males ;</t>
  </si>
  <si>
    <t>Queensland ;  &gt; Person living alone ;  Unemployed ;  &gt; Females ;</t>
  </si>
  <si>
    <t>Queensland ;  &gt; Person living alone ;  People who started current job in the last year ;  Persons ;</t>
  </si>
  <si>
    <t>A125996486V</t>
  </si>
  <si>
    <t>A126000086L</t>
  </si>
  <si>
    <t>A125998286L</t>
  </si>
  <si>
    <t>A125991086T</t>
  </si>
  <si>
    <t>A125994686A</t>
  </si>
  <si>
    <t>A125992886J</t>
  </si>
  <si>
    <t>A125996522T</t>
  </si>
  <si>
    <t>A126000122K</t>
  </si>
  <si>
    <t>A125998322K</t>
  </si>
  <si>
    <t>A125991122R</t>
  </si>
  <si>
    <t>A125994722X</t>
  </si>
  <si>
    <t>A125992922F</t>
  </si>
  <si>
    <t>A125996498C</t>
  </si>
  <si>
    <t>A126000098W</t>
  </si>
  <si>
    <t>A125998298W</t>
  </si>
  <si>
    <t>A125991098A</t>
  </si>
  <si>
    <t>A125994698K</t>
  </si>
  <si>
    <t>A125992898T</t>
  </si>
  <si>
    <t>A125996526A</t>
  </si>
  <si>
    <t>A126000126V</t>
  </si>
  <si>
    <t>A125998326V</t>
  </si>
  <si>
    <t>A125991126X</t>
  </si>
  <si>
    <t>A125994726J</t>
  </si>
  <si>
    <t>A125992926R</t>
  </si>
  <si>
    <t>A125996570K</t>
  </si>
  <si>
    <t>A126000170C</t>
  </si>
  <si>
    <t>A125998370C</t>
  </si>
  <si>
    <t>A125991170J</t>
  </si>
  <si>
    <t>A125994770T</t>
  </si>
  <si>
    <t>A125992970X</t>
  </si>
  <si>
    <t>A125996530T</t>
  </si>
  <si>
    <t>A126000130K</t>
  </si>
  <si>
    <t>A125998330K</t>
  </si>
  <si>
    <t>A125991130R</t>
  </si>
  <si>
    <t>A125994730X</t>
  </si>
  <si>
    <t>A125992930F</t>
  </si>
  <si>
    <t>A125996502J</t>
  </si>
  <si>
    <t>A126000102A</t>
  </si>
  <si>
    <t>A125998302A</t>
  </si>
  <si>
    <t>A125991102F</t>
  </si>
  <si>
    <t>A125994702R</t>
  </si>
  <si>
    <t>A125992902W</t>
  </si>
  <si>
    <t>A125996602T</t>
  </si>
  <si>
    <t>A126000202K</t>
  </si>
  <si>
    <t>A125998402K</t>
  </si>
  <si>
    <t>A125991202R</t>
  </si>
  <si>
    <t>A125994802X</t>
  </si>
  <si>
    <t>A125993002J</t>
  </si>
  <si>
    <t>A125996574V</t>
  </si>
  <si>
    <t>A126000174L</t>
  </si>
  <si>
    <t>A125998374L</t>
  </si>
  <si>
    <t>A125991174T</t>
  </si>
  <si>
    <t>A125994774A</t>
  </si>
  <si>
    <t>A125992974J</t>
  </si>
  <si>
    <t>A125996578C</t>
  </si>
  <si>
    <t>A126000178W</t>
  </si>
  <si>
    <t>A125998378W</t>
  </si>
  <si>
    <t>A125991178A</t>
  </si>
  <si>
    <t>A125994778K</t>
  </si>
  <si>
    <t>A125992978T</t>
  </si>
  <si>
    <t>A125996642K</t>
  </si>
  <si>
    <t>A126000242C</t>
  </si>
  <si>
    <t>A125998442C</t>
  </si>
  <si>
    <t>A125991242J</t>
  </si>
  <si>
    <t>A125994842T</t>
  </si>
  <si>
    <t>A125993042A</t>
  </si>
  <si>
    <t>A125996470A</t>
  </si>
  <si>
    <t>A126000070V</t>
  </si>
  <si>
    <t>A125998270V</t>
  </si>
  <si>
    <t>A125991070X</t>
  </si>
  <si>
    <t>A125994670J</t>
  </si>
  <si>
    <t>A125992870R</t>
  </si>
  <si>
    <t>A125996534A</t>
  </si>
  <si>
    <t>A126000134V</t>
  </si>
  <si>
    <t>A125998334V</t>
  </si>
  <si>
    <t>A125991134X</t>
  </si>
  <si>
    <t>A125994734J</t>
  </si>
  <si>
    <t>A125992934R</t>
  </si>
  <si>
    <t>A125996490K</t>
  </si>
  <si>
    <t>A126000090C</t>
  </si>
  <si>
    <t>A125998290C</t>
  </si>
  <si>
    <t>A125991090J</t>
  </si>
  <si>
    <t>A125994690T</t>
  </si>
  <si>
    <t>A125992890X</t>
  </si>
  <si>
    <t>A125996582V</t>
  </si>
  <si>
    <t>A126000182L</t>
  </si>
  <si>
    <t>A125998382L</t>
  </si>
  <si>
    <t>A125991182T</t>
  </si>
  <si>
    <t>A125994782A</t>
  </si>
  <si>
    <t>A125992982J</t>
  </si>
  <si>
    <t>A125996586C</t>
  </si>
  <si>
    <t>A126000186W</t>
  </si>
  <si>
    <t>A125998386W</t>
  </si>
  <si>
    <t>A125991186A</t>
  </si>
  <si>
    <t>A125994786K</t>
  </si>
  <si>
    <t>A125992986T</t>
  </si>
  <si>
    <t>A125996506T</t>
  </si>
  <si>
    <t>A126000106K</t>
  </si>
  <si>
    <t>A125998306K</t>
  </si>
  <si>
    <t>A125991106R</t>
  </si>
  <si>
    <t>A125994706X</t>
  </si>
  <si>
    <t>A125992906F</t>
  </si>
  <si>
    <t>A125996474K</t>
  </si>
  <si>
    <t>A126000074C</t>
  </si>
  <si>
    <t>A125998274C</t>
  </si>
  <si>
    <t>A125991074J</t>
  </si>
  <si>
    <t>A125994674T</t>
  </si>
  <si>
    <t>A125992874X</t>
  </si>
  <si>
    <t>A125996646V</t>
  </si>
  <si>
    <t>A126000246L</t>
  </si>
  <si>
    <t>A125998446L</t>
  </si>
  <si>
    <t>A125991246T</t>
  </si>
  <si>
    <t>A125994846A</t>
  </si>
  <si>
    <t>A125993046K</t>
  </si>
  <si>
    <t>A125996538K</t>
  </si>
  <si>
    <t>A126000138C</t>
  </si>
  <si>
    <t>A125998338C</t>
  </si>
  <si>
    <t>A125991138J</t>
  </si>
  <si>
    <t>A125994738T</t>
  </si>
  <si>
    <t>A125992938X</t>
  </si>
  <si>
    <t>A125996606A</t>
  </si>
  <si>
    <t>A126000206V</t>
  </si>
  <si>
    <t>A125998406V</t>
  </si>
  <si>
    <t>A125991206X</t>
  </si>
  <si>
    <t>A125994806J</t>
  </si>
  <si>
    <t>A125993006T</t>
  </si>
  <si>
    <t>A125996650K</t>
  </si>
  <si>
    <t>A126000250C</t>
  </si>
  <si>
    <t>A125998450C</t>
  </si>
  <si>
    <t>A125991250J</t>
  </si>
  <si>
    <t>A125994850T</t>
  </si>
  <si>
    <t>A125993050A</t>
  </si>
  <si>
    <t>A125997478L</t>
  </si>
  <si>
    <t>A126001078F</t>
  </si>
  <si>
    <t>A125999278F</t>
  </si>
  <si>
    <t>A125992078K</t>
  </si>
  <si>
    <t>A125995678V</t>
  </si>
  <si>
    <t>A125993878A</t>
  </si>
  <si>
    <t>A125997610K</t>
  </si>
  <si>
    <t>A126001210C</t>
  </si>
  <si>
    <t>A125999410C</t>
  </si>
  <si>
    <t>A125992210J</t>
  </si>
  <si>
    <t>A125995810T</t>
  </si>
  <si>
    <t>A125994010A</t>
  </si>
  <si>
    <t>A125997542V</t>
  </si>
  <si>
    <t>A126001142L</t>
  </si>
  <si>
    <t>A125999342L</t>
  </si>
  <si>
    <t>A125992142T</t>
  </si>
  <si>
    <t>A125995742A</t>
  </si>
  <si>
    <t>A125993942J</t>
  </si>
  <si>
    <t>A125997614V</t>
  </si>
  <si>
    <t>A126001214L</t>
  </si>
  <si>
    <t>A125999414L</t>
  </si>
  <si>
    <t>A125992214T</t>
  </si>
  <si>
    <t>A125995814A</t>
  </si>
  <si>
    <t>A125994014K</t>
  </si>
  <si>
    <t>A125997618C</t>
  </si>
  <si>
    <t>A126001218W</t>
  </si>
  <si>
    <t>A125999418W</t>
  </si>
  <si>
    <t>A125992218A</t>
  </si>
  <si>
    <t>A125995818K</t>
  </si>
  <si>
    <t>A125994018V</t>
  </si>
  <si>
    <t>A125997546C</t>
  </si>
  <si>
    <t>A126001146W</t>
  </si>
  <si>
    <t>A125999346W</t>
  </si>
  <si>
    <t>A125992146A</t>
  </si>
  <si>
    <t>A125995746K</t>
  </si>
  <si>
    <t>A125993946T</t>
  </si>
  <si>
    <t>A125997550V</t>
  </si>
  <si>
    <t>A126001150L</t>
  </si>
  <si>
    <t>A125999350L</t>
  </si>
  <si>
    <t>A125992150T</t>
  </si>
  <si>
    <t>A125995750A</t>
  </si>
  <si>
    <t>A125993950J</t>
  </si>
  <si>
    <t>A125997590L</t>
  </si>
  <si>
    <t>A126001190F</t>
  </si>
  <si>
    <t>A125999390F</t>
  </si>
  <si>
    <t>A125992190K</t>
  </si>
  <si>
    <t>A125995790V</t>
  </si>
  <si>
    <t>A125993990A</t>
  </si>
  <si>
    <t>A125997510A</t>
  </si>
  <si>
    <t>A126001110V</t>
  </si>
  <si>
    <t>A125999310V</t>
  </si>
  <si>
    <t>A125992110X</t>
  </si>
  <si>
    <t>A125995710J</t>
  </si>
  <si>
    <t>A125993910R</t>
  </si>
  <si>
    <t>A125997622V</t>
  </si>
  <si>
    <t>A126001222L</t>
  </si>
  <si>
    <t>A125999422L</t>
  </si>
  <si>
    <t>A125992222T</t>
  </si>
  <si>
    <t>A125995822A</t>
  </si>
  <si>
    <t>A125994022K</t>
  </si>
  <si>
    <t>A125997554C</t>
  </si>
  <si>
    <t>A126001154W</t>
  </si>
  <si>
    <t>A125999354W</t>
  </si>
  <si>
    <t>A125992154A</t>
  </si>
  <si>
    <t>A125995754K</t>
  </si>
  <si>
    <t>A125993954T</t>
  </si>
  <si>
    <t>A125997482C</t>
  </si>
  <si>
    <t>A126001082W</t>
  </si>
  <si>
    <t>A125999282W</t>
  </si>
  <si>
    <t>A125992082A</t>
  </si>
  <si>
    <t>A125995682K</t>
  </si>
  <si>
    <t>A125993882T</t>
  </si>
  <si>
    <t>A125997558L</t>
  </si>
  <si>
    <t>A126001158F</t>
  </si>
  <si>
    <t>A125999358F</t>
  </si>
  <si>
    <t>A125992158K</t>
  </si>
  <si>
    <t>A125995758V</t>
  </si>
  <si>
    <t>A125993958A</t>
  </si>
  <si>
    <t>A125997562C</t>
  </si>
  <si>
    <t>A126001162W</t>
  </si>
  <si>
    <t>A125999362W</t>
  </si>
  <si>
    <t>A125992162A</t>
  </si>
  <si>
    <t>A125995762K</t>
  </si>
  <si>
    <t>A125993962T</t>
  </si>
  <si>
    <t>A125997634C</t>
  </si>
  <si>
    <t>A126001234W</t>
  </si>
  <si>
    <t>A125999434W</t>
  </si>
  <si>
    <t>A125992234A</t>
  </si>
  <si>
    <t>A125995834K</t>
  </si>
  <si>
    <t>A125994034V</t>
  </si>
  <si>
    <t>A125997454V</t>
  </si>
  <si>
    <t>A126001054L</t>
  </si>
  <si>
    <t>A125999254L</t>
  </si>
  <si>
    <t>A125992054T</t>
  </si>
  <si>
    <t>A125995654A</t>
  </si>
  <si>
    <t>A125993854J</t>
  </si>
  <si>
    <t>A125997626C</t>
  </si>
  <si>
    <t>A126001226W</t>
  </si>
  <si>
    <t>A125999426W</t>
  </si>
  <si>
    <t>A125992226A</t>
  </si>
  <si>
    <t>A125995826K</t>
  </si>
  <si>
    <t>A125994026V</t>
  </si>
  <si>
    <t>A125997630V</t>
  </si>
  <si>
    <t>A126001230L</t>
  </si>
  <si>
    <t>A125999430L</t>
  </si>
  <si>
    <t>A125992230T</t>
  </si>
  <si>
    <t>A125995830A</t>
  </si>
  <si>
    <t>A125994030K</t>
  </si>
  <si>
    <t>A125997458C</t>
  </si>
  <si>
    <t>A126001058W</t>
  </si>
  <si>
    <t>A125999258W</t>
  </si>
  <si>
    <t>A125992058A</t>
  </si>
  <si>
    <t>A125995658K</t>
  </si>
  <si>
    <t>A125993858T</t>
  </si>
  <si>
    <t>A125997514K</t>
  </si>
  <si>
    <t>A126001114C</t>
  </si>
  <si>
    <t>A125999314C</t>
  </si>
  <si>
    <t>A125992114J</t>
  </si>
  <si>
    <t>Queensland ;  &gt; Person living alone ;  People who started current job in the last year ;  &gt; Males ;</t>
  </si>
  <si>
    <t>Queensland ;  &gt; Person living alone ;  People who started current job in the last year ;  &gt; Females ;</t>
  </si>
  <si>
    <t>Queensland ;  &gt; Person living with non-relatives ;  Unemployed ;  Persons ;</t>
  </si>
  <si>
    <t>Queensland ;  &gt; Person living with non-relatives ;  Unemployed ;  &gt; Males ;</t>
  </si>
  <si>
    <t>Queensland ;  &gt; Person living with non-relatives ;  Unemployed ;  &gt; Females ;</t>
  </si>
  <si>
    <t>Queensland ;  &gt; Person living with non-relatives ;  People who started current job in the last year ;  Persons ;</t>
  </si>
  <si>
    <t>Queensland ;  &gt; Person living with non-relatives ;  People who started current job in the last year ;  &gt; Males ;</t>
  </si>
  <si>
    <t>Queensland ;  &gt; Person living with non-relatives ;  People who started current job in the last year ;  &gt; Females ;</t>
  </si>
  <si>
    <t>Queensland ;  Relationship not determined ;  Unemployed ;  Persons ;</t>
  </si>
  <si>
    <t>Queensland ;  Relationship not determined ;  Unemployed ;  &gt; Males ;</t>
  </si>
  <si>
    <t>Queensland ;  Relationship not determined ;  Unemployed ;  &gt; Females ;</t>
  </si>
  <si>
    <t>Queensland ;  Relationship not determined ;  People who started current job in the last year ;  Persons ;</t>
  </si>
  <si>
    <t>Queensland ;  Relationship not determined ;  People who started current job in the last year ;  &gt; Males ;</t>
  </si>
  <si>
    <t>Queensland ;  Relationship not determined ;  People who started current job in the last year ;  &gt; Females ;</t>
  </si>
  <si>
    <t>Queensland ;  No jobs in last 12 months ;  Unemployed ;  Persons ;</t>
  </si>
  <si>
    <t>Queensland ;  No jobs in last 12 months ;  Unemployed ;  &gt; Males ;</t>
  </si>
  <si>
    <t>Queensland ;  No jobs in last 12 months ;  Unemployed ;  &gt; Females ;</t>
  </si>
  <si>
    <t>Queensland ;  One job in last 12 months ;  Unemployed ;  Persons ;</t>
  </si>
  <si>
    <t>Queensland ;  One job in last 12 months ;  Unemployed ;  &gt; Males ;</t>
  </si>
  <si>
    <t>Queensland ;  One job in last 12 months ;  Unemployed ;  &gt; Females ;</t>
  </si>
  <si>
    <t>Queensland ;  One job in last 12 months ;  People who started current job in the last year ;  Persons ;</t>
  </si>
  <si>
    <t>Queensland ;  One job in last 12 months ;  People who started current job in the last year ;  &gt; Males ;</t>
  </si>
  <si>
    <t>Queensland ;  One job in last 12 months ;  People who started current job in the last year ;  &gt; Females ;</t>
  </si>
  <si>
    <t>Queensland ;  Two jobs in last 12 months ;  Unemployed ;  Persons ;</t>
  </si>
  <si>
    <t>Queensland ;  Two jobs in last 12 months ;  Unemployed ;  &gt; Males ;</t>
  </si>
  <si>
    <t>Queensland ;  Two jobs in last 12 months ;  Unemployed ;  &gt; Females ;</t>
  </si>
  <si>
    <t>Queensland ;  Two jobs in last 12 months ;  People who started current job in the last year ;  Persons ;</t>
  </si>
  <si>
    <t>Queensland ;  Two jobs in last 12 months ;  People who started current job in the last year ;  &gt; Males ;</t>
  </si>
  <si>
    <t>Queensland ;  Two jobs in last 12 months ;  People who started current job in the last year ;  &gt; Females ;</t>
  </si>
  <si>
    <t>Queensland ;  Three jobs in last 12 months ;  Unemployed ;  Persons ;</t>
  </si>
  <si>
    <t>Queensland ;  Three jobs in last 12 months ;  Unemployed ;  &gt; Males ;</t>
  </si>
  <si>
    <t>Queensland ;  Three jobs in last 12 months ;  Unemployed ;  &gt; Females ;</t>
  </si>
  <si>
    <t>Queensland ;  Three jobs in last 12 months ;  People who started current job in the last year ;  Persons ;</t>
  </si>
  <si>
    <t>Queensland ;  Three jobs in last 12 months ;  People who started current job in the last year ;  &gt; Males ;</t>
  </si>
  <si>
    <t>Queensland ;  Three jobs in last 12 months ;  People who started current job in the last year ;  &gt; Females ;</t>
  </si>
  <si>
    <t>Queensland ;  Four or more jobs in last 12 months ;  Unemployed ;  Persons ;</t>
  </si>
  <si>
    <t>Queensland ;  Four or more jobs in last 12 months ;  Unemployed ;  &gt; Males ;</t>
  </si>
  <si>
    <t>Queensland ;  Four or more jobs in last 12 months ;  Unemployed ;  &gt; Females ;</t>
  </si>
  <si>
    <t>Queensland ;  Four or more jobs in last 12 months ;  People who started current job in the last year ;  Persons ;</t>
  </si>
  <si>
    <t>Queensland ;  Four or more jobs in last 12 months ;  People who started current job in the last year ;  &gt; Males ;</t>
  </si>
  <si>
    <t>Queensland ;  Four or more jobs in last 12 months ;  People who started current job in the last year ;  &gt; Females ;</t>
  </si>
  <si>
    <t>Queensland ;  Steps taken:  Asked current employer for more work ;  People who started current job in the last year ;  Persons ;</t>
  </si>
  <si>
    <t>Queensland ;  Steps taken:  Asked current employer for more work ;  People who started current job in the last year ;  &gt; Males ;</t>
  </si>
  <si>
    <t>Queensland ;  Steps taken:  Asked current employer for more work ;  People who started current job in the last year ;  &gt; Females ;</t>
  </si>
  <si>
    <t>Queensland ;  Steps taken:  Wrote, phoned or applied in person to an employer ;  Unemployed ;  Persons ;</t>
  </si>
  <si>
    <t>Queensland ;  Steps taken:  Wrote, phoned or applied in person to an employer ;  Unemployed ;  &gt; Males ;</t>
  </si>
  <si>
    <t>Queensland ;  Steps taken:  Wrote, phoned or applied in person to an employer ;  Unemployed ;  &gt; Females ;</t>
  </si>
  <si>
    <t>Queensland ;  Steps taken:  Wrote, phoned or applied in person to an employer ;  People who started current job in the last year ;  Persons ;</t>
  </si>
  <si>
    <t>Queensland ;  Steps taken:  Wrote, phoned or applied in person to an employer ;  People who started current job in the last year ;  &gt; Males ;</t>
  </si>
  <si>
    <t>Queensland ;  Steps taken:  Wrote, phoned or applied in person to an employer ;  People who started current job in the last year ;  &gt; Females ;</t>
  </si>
  <si>
    <t>Queensland ;  Steps taken:  Answered an ad for a job on the Internet, newspaper, etc ;  Unemployed ;  Persons ;</t>
  </si>
  <si>
    <t>Queensland ;  Steps taken:  Answered an ad for a job on the Internet, newspaper, etc ;  Unemployed ;  &gt; Males ;</t>
  </si>
  <si>
    <t>Queensland ;  Steps taken:  Answered an ad for a job on the Internet, newspaper, etc ;  Unemployed ;  &gt; Females ;</t>
  </si>
  <si>
    <t>Queensland ;  Steps taken:  Answered an ad for a job on the Internet, newspaper, etc ;  People who started current job in the last year ;  Persons ;</t>
  </si>
  <si>
    <t>Queensland ;  Steps taken:  Answered an ad for a job on the Internet, newspaper, etc ;  People who started current job in the last year ;  &gt; Males ;</t>
  </si>
  <si>
    <t>Queensland ;  Steps taken:  Answered an ad for a job on the Internet, newspaper, etc ;  People who started current job in the last year ;  &gt; Females ;</t>
  </si>
  <si>
    <t>Queensland ;  Steps taken:  Had an interview with an employer ;  Unemployed ;  Persons ;</t>
  </si>
  <si>
    <t>Queensland ;  Steps taken:  Had an interview with an employer ;  Unemployed ;  &gt; Males ;</t>
  </si>
  <si>
    <t>Queensland ;  Steps taken:  Had an interview with an employer ;  Unemployed ;  &gt; Females ;</t>
  </si>
  <si>
    <t>Queensland ;  Steps taken:  Had an interview with an employer ;  People who started current job in the last year ;  Persons ;</t>
  </si>
  <si>
    <t>Queensland ;  Steps taken:  Had an interview with an employer ;  People who started current job in the last year ;  &gt; Males ;</t>
  </si>
  <si>
    <t>Queensland ;  Steps taken:  Had an interview with an employer ;  People who started current job in the last year ;  &gt; Females ;</t>
  </si>
  <si>
    <t>Queensland ;  Steps taken:  Contacted friends or relatives ;  Unemployed ;  Persons ;</t>
  </si>
  <si>
    <t>Queensland ;  Steps taken:  Contacted friends or relatives ;  Unemployed ;  &gt; Males ;</t>
  </si>
  <si>
    <t>Queensland ;  Steps taken:  Contacted friends or relatives ;  Unemployed ;  &gt; Females ;</t>
  </si>
  <si>
    <t>Queensland ;  Steps taken:  Contacted friends or relatives ;  People who started current job in the last year ;  Persons ;</t>
  </si>
  <si>
    <t>Queensland ;  Steps taken:  Contacted friends or relatives ;  People who started current job in the last year ;  &gt; Males ;</t>
  </si>
  <si>
    <t>Queensland ;  Steps taken:  Contacted friends or relatives ;  People who started current job in the last year ;  &gt; Females ;</t>
  </si>
  <si>
    <t>Queensland ;  Steps taken:  Took steps to purchase or start up own business ;  Unemployed ;  Persons ;</t>
  </si>
  <si>
    <t>Queensland ;  Steps taken:  Took steps to purchase or start up own business ;  Unemployed ;  &gt; Males ;</t>
  </si>
  <si>
    <t>Queensland ;  Steps taken:  Took steps to purchase or start up own business ;  Unemployed ;  &gt; Females ;</t>
  </si>
  <si>
    <t>Queensland ;  Steps taken:  Took steps to purchase or start up own business ;  People who started current job in the last year ;  Persons ;</t>
  </si>
  <si>
    <t>Queensland ;  Steps taken:  Took steps to purchase or start up own business ;  People who started current job in the last year ;  &gt; Males ;</t>
  </si>
  <si>
    <t>Queensland ;  Steps taken:  Took steps to purchase or start up own business ;  People who started current job in the last year ;  &gt; Females ;</t>
  </si>
  <si>
    <t>Queensland ;  Steps taken:  Advertised or tendered for work ;  Unemployed ;  Persons ;</t>
  </si>
  <si>
    <t>Queensland ;  Steps taken:  Advertised or tendered for work ;  Unemployed ;  &gt; Males ;</t>
  </si>
  <si>
    <t>Queensland ;  Steps taken:  Advertised or tendered for work ;  Unemployed ;  &gt; Females ;</t>
  </si>
  <si>
    <t>Queensland ;  Steps taken:  Advertised or tendered for work ;  People who started current job in the last year ;  Persons ;</t>
  </si>
  <si>
    <t>Queensland ;  Steps taken:  Advertised or tendered for work ;  People who started current job in the last year ;  &gt; Males ;</t>
  </si>
  <si>
    <t>Queensland ;  Steps taken:  Advertised or tendered for work ;  People who started current job in the last year ;  &gt; Females ;</t>
  </si>
  <si>
    <t>Queensland ;  Steps taken:  Checked or registered with other employment agency ;  Unemployed ;  Persons ;</t>
  </si>
  <si>
    <t>Queensland ;  Steps taken:  Checked or registered with other employment agency ;  Unemployed ;  &gt; Males ;</t>
  </si>
  <si>
    <t>Queensland ;  Steps taken:  Checked or registered with other employment agency ;  Unemployed ;  &gt; Females ;</t>
  </si>
  <si>
    <t>Queensland ;  Steps taken:  Checked or registered with other employment agency ;  People who started current job in the last year ;  Persons ;</t>
  </si>
  <si>
    <t>Queensland ;  Steps taken:  Checked or registered with other employment agency ;  People who started current job in the last year ;  &gt; Males ;</t>
  </si>
  <si>
    <t>Queensland ;  Steps taken:  Checked or registered with other employment agency ;  People who started current job in the last year ;  &gt; Females ;</t>
  </si>
  <si>
    <t>Queensland ;  Steps taken:  Looked at ads for jobs on the Internet, newspaper, etc ;  Unemployed ;  Persons ;</t>
  </si>
  <si>
    <t>Queensland ;  Steps taken:  Looked at ads for jobs on the Internet, newspaper, etc ;  Unemployed ;  &gt; Males ;</t>
  </si>
  <si>
    <t>Queensland ;  Steps taken:  Looked at ads for jobs on the Internet, newspaper, etc ;  Unemployed ;  &gt; Females ;</t>
  </si>
  <si>
    <t>Queensland ;  Steps taken:  Looked at ads for jobs on the Internet, newspaper, etc ;  People who started current job in the last year ;  Persons ;</t>
  </si>
  <si>
    <t>Queensland ;  Steps taken:  Looked at ads for jobs on the Internet, newspaper, etc ;  People who started current job in the last year ;  &gt; Males ;</t>
  </si>
  <si>
    <t>Queensland ;  Steps taken:  Looked at ads for jobs on the Internet, newspaper, etc ;  People who started current job in the last year ;  &gt; Females ;</t>
  </si>
  <si>
    <t>Queensland ;  Steps taken:  Registered with Centrelink as a job seeker ;  Unemployed ;  Persons ;</t>
  </si>
  <si>
    <t>Queensland ;  Steps taken:  Registered with Centrelink as a job seeker ;  Unemployed ;  &gt; Males ;</t>
  </si>
  <si>
    <t>Queensland ;  Steps taken:  Registered with Centrelink as a job seeker ;  Unemployed ;  &gt; Females ;</t>
  </si>
  <si>
    <t>Queensland ;  Steps taken:  Registered with Centrelink as a job seeker ;  People who started current job in the last year ;  Persons ;</t>
  </si>
  <si>
    <t>Queensland ;  Steps taken:  Registered with Centrelink as a job seeker ;  People who started current job in the last year ;  &gt; Males ;</t>
  </si>
  <si>
    <t>Queensland ;  Steps taken:  Registered with Centrelink as a job seeker ;  People who started current job in the last year ;  &gt; Females ;</t>
  </si>
  <si>
    <t>Queensland ;  Steps taken:  Other steps ;  Unemployed ;  Persons ;</t>
  </si>
  <si>
    <t>Queensland ;  Steps taken:  Other steps ;  Unemployed ;  &gt; Males ;</t>
  </si>
  <si>
    <t>Queensland ;  Steps taken:  Other steps ;  Unemployed ;  &gt; Females ;</t>
  </si>
  <si>
    <t>Queensland ;  Steps taken:  Other steps ;  People who started current job in the last year ;  Persons ;</t>
  </si>
  <si>
    <t>Queensland ;  Steps taken:  Other steps ;  People who started current job in the last year ;  &gt; Males ;</t>
  </si>
  <si>
    <t>Queensland ;  Steps taken:  Other steps ;  People who started current job in the last year ;  &gt; Females ;</t>
  </si>
  <si>
    <t>Queensland ;  Did not take steps to look for work or more hours ;  Unemployed ;  Persons ;</t>
  </si>
  <si>
    <t>Queensland ;  Did not take steps to look for work or more hours ;  Unemployed ;  &gt; Males ;</t>
  </si>
  <si>
    <t>Queensland ;  Did not take steps to look for work or more hours ;  Unemployed ;  &gt; Females ;</t>
  </si>
  <si>
    <t>Queensland ;  Did not take steps to look for work or more hours ;  People who started current job in the last year ;  Persons ;</t>
  </si>
  <si>
    <t>Queensland ;  Did not take steps to look for work or more hours ;  People who started current job in the last year ;  &gt; Males ;</t>
  </si>
  <si>
    <t>Queensland ;  Did not take steps to look for work or more hours ;  People who started current job in the last year ;  &gt; Females ;</t>
  </si>
  <si>
    <t>Queensland ;  With non-school qualification ;  Unemployed ;  Persons ;</t>
  </si>
  <si>
    <t>Queensland ;  With non-school qualification ;  Unemployed ;  &gt; Males ;</t>
  </si>
  <si>
    <t>Queensland ;  With non-school qualification ;  Unemployed ;  &gt; Females ;</t>
  </si>
  <si>
    <t>Queensland ;  With non-school qualification ;  People who started current job in the last year ;  Persons ;</t>
  </si>
  <si>
    <t>Queensland ;  With non-school qualification ;  People who started current job in the last year ;  &gt; Males ;</t>
  </si>
  <si>
    <t>Queensland ;  With non-school qualification ;  People who started current job in the last year ;  &gt; Females ;</t>
  </si>
  <si>
    <t>Queensland ;  &gt; Postgraduate Degree ;  Unemployed ;  Persons ;</t>
  </si>
  <si>
    <t>Queensland ;  &gt; Postgraduate Degree ;  Unemployed ;  &gt; Males ;</t>
  </si>
  <si>
    <t>Queensland ;  &gt; Postgraduate Degree ;  Unemployed ;  &gt; Females ;</t>
  </si>
  <si>
    <t>Queensland ;  &gt; Postgraduate Degree ;  People who started current job in the last year ;  Persons ;</t>
  </si>
  <si>
    <t>Queensland ;  &gt; Postgraduate Degree ;  People who started current job in the last year ;  &gt; Males ;</t>
  </si>
  <si>
    <t>Queensland ;  &gt; Postgraduate Degree ;  People who started current job in the last year ;  &gt; Females ;</t>
  </si>
  <si>
    <t>Queensland ;  &gt; Graduate Diploma or Certificate ;  Unemployed ;  Persons ;</t>
  </si>
  <si>
    <t>Queensland ;  &gt; Graduate Diploma or Certificate ;  Unemployed ;  &gt; Males ;</t>
  </si>
  <si>
    <t>Queensland ;  &gt; Graduate Diploma or Certificate ;  Unemployed ;  &gt; Females ;</t>
  </si>
  <si>
    <t>Queensland ;  &gt; Graduate Diploma or Certificate ;  People who started current job in the last year ;  Persons ;</t>
  </si>
  <si>
    <t>Queensland ;  &gt; Graduate Diploma or Certificate ;  People who started current job in the last year ;  &gt; Males ;</t>
  </si>
  <si>
    <t>Queensland ;  &gt; Graduate Diploma or Certificate ;  People who started current job in the last year ;  &gt; Females ;</t>
  </si>
  <si>
    <t>Queensland ;  &gt; Bachelor Degree ;  Unemployed ;  Persons ;</t>
  </si>
  <si>
    <t>Queensland ;  &gt; Bachelor Degree ;  Unemployed ;  &gt; Males ;</t>
  </si>
  <si>
    <t>Queensland ;  &gt; Bachelor Degree ;  Unemployed ;  &gt; Females ;</t>
  </si>
  <si>
    <t>Queensland ;  &gt; Bachelor Degree ;  People who started current job in the last year ;  Persons ;</t>
  </si>
  <si>
    <t>Queensland ;  &gt; Bachelor Degree ;  People who started current job in the last year ;  &gt; Males ;</t>
  </si>
  <si>
    <t>Queensland ;  &gt; Bachelor Degree ;  People who started current job in the last year ;  &gt; Females ;</t>
  </si>
  <si>
    <t>Queensland ;  &gt; Advanced Diploma or Diploma ;  Unemployed ;  Persons ;</t>
  </si>
  <si>
    <t>Queensland ;  &gt; Advanced Diploma or Diploma ;  Unemployed ;  &gt; Males ;</t>
  </si>
  <si>
    <t>Queensland ;  &gt; Advanced Diploma or Diploma ;  Unemployed ;  &gt; Females ;</t>
  </si>
  <si>
    <t>Queensland ;  &gt; Advanced Diploma or Diploma ;  People who started current job in the last year ;  Persons ;</t>
  </si>
  <si>
    <t>Queensland ;  &gt; Advanced Diploma or Diploma ;  People who started current job in the last year ;  &gt; Males ;</t>
  </si>
  <si>
    <t>Queensland ;  &gt; Advanced Diploma or Diploma ;  People who started current job in the last year ;  &gt; Females ;</t>
  </si>
  <si>
    <t>Queensland ;  &gt; Certificate III or IV ;  Unemployed ;  Persons ;</t>
  </si>
  <si>
    <t>Queensland ;  &gt; Certificate III or IV ;  Unemployed ;  &gt; Males ;</t>
  </si>
  <si>
    <t>Queensland ;  &gt; Certificate III or IV ;  Unemployed ;  &gt; Females ;</t>
  </si>
  <si>
    <t>Queensland ;  &gt; Certificate III or IV ;  People who started current job in the last year ;  Persons ;</t>
  </si>
  <si>
    <t>Queensland ;  &gt; Certificate III or IV ;  People who started current job in the last year ;  &gt; Males ;</t>
  </si>
  <si>
    <t>Queensland ;  &gt; Certificate III or IV ;  People who started current job in the last year ;  &gt; Females ;</t>
  </si>
  <si>
    <t>Queensland ;  &gt; Certificate I or II ;  Unemployed ;  Persons ;</t>
  </si>
  <si>
    <t>Queensland ;  &gt; Certificate I or II ;  Unemployed ;  &gt; Males ;</t>
  </si>
  <si>
    <t>Queensland ;  &gt; Certificate I or II ;  Unemployed ;  &gt; Females ;</t>
  </si>
  <si>
    <t>Queensland ;  &gt; Certificate I or II ;  People who started current job in the last year ;  Persons ;</t>
  </si>
  <si>
    <t>Queensland ;  &gt; Certificate I or II ;  People who started current job in the last year ;  &gt; Males ;</t>
  </si>
  <si>
    <t>Queensland ;  &gt; Certificate I or II ;  People who started current job in the last year ;  &gt; Females ;</t>
  </si>
  <si>
    <t>Queensland ;  &gt; Certificate nfd ;  Unemployed ;  Persons ;</t>
  </si>
  <si>
    <t>Queensland ;  &gt; Certificate nfd ;  Unemployed ;  &gt; Males ;</t>
  </si>
  <si>
    <t>Queensland ;  &gt; Certificate nfd ;  Unemployed ;  &gt; Females ;</t>
  </si>
  <si>
    <t>Queensland ;  &gt; Certificate nfd ;  People who started current job in the last year ;  Persons ;</t>
  </si>
  <si>
    <t>Queensland ;  &gt; Certificate nfd ;  People who started current job in the last year ;  &gt; Males ;</t>
  </si>
  <si>
    <t>Queensland ;  &gt; Certificate nfd ;  People who started current job in the last year ;  &gt; Females ;</t>
  </si>
  <si>
    <t>Queensland ;  &gt; Level not determined ;  Unemployed ;  Persons ;</t>
  </si>
  <si>
    <t>Queensland ;  &gt; Level not determined ;  Unemployed ;  &gt; Males ;</t>
  </si>
  <si>
    <t>Queensland ;  &gt; Level not determined ;  Unemployed ;  &gt; Females ;</t>
  </si>
  <si>
    <t>Queensland ;  &gt; Level not determined ;  People who started current job in the last year ;  Persons ;</t>
  </si>
  <si>
    <t>Queensland ;  &gt; Level not determined ;  People who started current job in the last year ;  &gt; Males ;</t>
  </si>
  <si>
    <t>Queensland ;  &gt; Level not determined ;  People who started current job in the last year ;  &gt; Females ;</t>
  </si>
  <si>
    <t>Queensland ;  Without non-school qualification ;  Unemployed ;  Persons ;</t>
  </si>
  <si>
    <t>Queensland ;  Without non-school qualification ;  Unemployed ;  &gt; Males ;</t>
  </si>
  <si>
    <t>Queensland ;  Without non-school qualification ;  Unemployed ;  &gt; Females ;</t>
  </si>
  <si>
    <t>Queensland ;  Without non-school qualification ;  People who started current job in the last year ;  Persons ;</t>
  </si>
  <si>
    <t>Queensland ;  Without non-school qualification ;  People who started current job in the last year ;  &gt; Males ;</t>
  </si>
  <si>
    <t>Queensland ;  Without non-school qualification ;  People who started current job in the last year ;  &gt; Females ;</t>
  </si>
  <si>
    <t>South Australia ;  Unemployed ;  Persons ;</t>
  </si>
  <si>
    <t>South Australia ;  Unemployed ;  &gt; Males ;</t>
  </si>
  <si>
    <t>South Australia ;  Unemployed ;  &gt; Females ;</t>
  </si>
  <si>
    <t>South Australia ;  People who started current job in the last year ;  Persons ;</t>
  </si>
  <si>
    <t>South Australia ;  People who started current job in the last year ;  &gt; Males ;</t>
  </si>
  <si>
    <t>South Australia ;  People who started current job in the last year ;  &gt; Females ;</t>
  </si>
  <si>
    <t>South Australia ;  15-64 years ;  Unemployed ;  Persons ;</t>
  </si>
  <si>
    <t>South Australia ;  15-64 years ;  Unemployed ;  &gt; Males ;</t>
  </si>
  <si>
    <t>South Australia ;  15-64 years ;  Unemployed ;  &gt; Females ;</t>
  </si>
  <si>
    <t>South Australia ;  15-64 years ;  People who started current job in the last year ;  Persons ;</t>
  </si>
  <si>
    <t>South Australia ;  15-64 years ;  People who started current job in the last year ;  &gt; Males ;</t>
  </si>
  <si>
    <t>South Australia ;  15-64 years ;  People who started current job in the last year ;  &gt; Females ;</t>
  </si>
  <si>
    <t>South Australia ;  &gt; 15-24 years ;  Unemployed ;  Persons ;</t>
  </si>
  <si>
    <t>South Australia ;  &gt; 15-24 years ;  Unemployed ;  &gt; Males ;</t>
  </si>
  <si>
    <t>South Australia ;  &gt; 15-24 years ;  Unemployed ;  &gt; Females ;</t>
  </si>
  <si>
    <t>South Australia ;  &gt; 15-24 years ;  People who started current job in the last year ;  Persons ;</t>
  </si>
  <si>
    <t>South Australia ;  &gt; 15-24 years ;  People who started current job in the last year ;  &gt; Males ;</t>
  </si>
  <si>
    <t>South Australia ;  &gt; 15-24 years ;  People who started current job in the last year ;  &gt; Females ;</t>
  </si>
  <si>
    <t>South Australia ;  &gt; 25-44 years ;  Unemployed ;  Persons ;</t>
  </si>
  <si>
    <t>South Australia ;  &gt; 25-44 years ;  Unemployed ;  &gt; Males ;</t>
  </si>
  <si>
    <t>South Australia ;  &gt; 25-44 years ;  Unemployed ;  &gt; Females ;</t>
  </si>
  <si>
    <t>South Australia ;  &gt; 25-44 years ;  People who started current job in the last year ;  Persons ;</t>
  </si>
  <si>
    <t>South Australia ;  &gt; 25-44 years ;  People who started current job in the last year ;  &gt; Males ;</t>
  </si>
  <si>
    <t>South Australia ;  &gt; 25-44 years ;  People who started current job in the last year ;  &gt; Females ;</t>
  </si>
  <si>
    <t>South Australia ;  &gt;&gt; 25-34 years ;  Unemployed ;  Persons ;</t>
  </si>
  <si>
    <t>South Australia ;  &gt;&gt; 25-34 years ;  Unemployed ;  &gt; Males ;</t>
  </si>
  <si>
    <t>South Australia ;  &gt;&gt; 25-34 years ;  Unemployed ;  &gt; Females ;</t>
  </si>
  <si>
    <t>South Australia ;  &gt;&gt; 25-34 years ;  People who started current job in the last year ;  Persons ;</t>
  </si>
  <si>
    <t>South Australia ;  &gt;&gt; 25-34 years ;  People who started current job in the last year ;  &gt; Males ;</t>
  </si>
  <si>
    <t>South Australia ;  &gt;&gt; 25-34 years ;  People who started current job in the last year ;  &gt; Females ;</t>
  </si>
  <si>
    <t>South Australia ;  &gt;&gt; 35-44 years ;  Unemployed ;  Persons ;</t>
  </si>
  <si>
    <t>South Australia ;  &gt;&gt; 35-44 years ;  Unemployed ;  &gt; Males ;</t>
  </si>
  <si>
    <t>South Australia ;  &gt;&gt; 35-44 years ;  Unemployed ;  &gt; Females ;</t>
  </si>
  <si>
    <t>South Australia ;  &gt;&gt; 35-44 years ;  People who started current job in the last year ;  Persons ;</t>
  </si>
  <si>
    <t>South Australia ;  &gt;&gt; 35-44 years ;  People who started current job in the last year ;  &gt; Males ;</t>
  </si>
  <si>
    <t>South Australia ;  &gt;&gt; 35-44 years ;  People who started current job in the last year ;  &gt; Females ;</t>
  </si>
  <si>
    <t>South Australia ;  &gt; 45-64 years ;  Unemployed ;  Persons ;</t>
  </si>
  <si>
    <t>South Australia ;  &gt; 45-64 years ;  Unemployed ;  &gt; Males ;</t>
  </si>
  <si>
    <t>South Australia ;  &gt; 45-64 years ;  Unemployed ;  &gt; Females ;</t>
  </si>
  <si>
    <t>South Australia ;  &gt; 45-64 years ;  People who started current job in the last year ;  Persons ;</t>
  </si>
  <si>
    <t>South Australia ;  &gt; 45-64 years ;  People who started current job in the last year ;  &gt; Males ;</t>
  </si>
  <si>
    <t>South Australia ;  &gt; 45-64 years ;  People who started current job in the last year ;  &gt; Females ;</t>
  </si>
  <si>
    <t>South Australia ;  &gt;&gt; 45-54 years ;  Unemployed ;  Persons ;</t>
  </si>
  <si>
    <t>South Australia ;  &gt;&gt; 45-54 years ;  Unemployed ;  &gt; Males ;</t>
  </si>
  <si>
    <t>South Australia ;  &gt;&gt; 45-54 years ;  Unemployed ;  &gt; Females ;</t>
  </si>
  <si>
    <t>South Australia ;  &gt;&gt; 45-54 years ;  People who started current job in the last year ;  Persons ;</t>
  </si>
  <si>
    <t>South Australia ;  &gt;&gt; 45-54 years ;  People who started current job in the last year ;  &gt; Males ;</t>
  </si>
  <si>
    <t>South Australia ;  &gt;&gt; 45-54 years ;  People who started current job in the last year ;  &gt; Females ;</t>
  </si>
  <si>
    <t>South Australia ;  &gt;&gt; 55-64 years ;  Unemployed ;  Persons ;</t>
  </si>
  <si>
    <t>South Australia ;  &gt;&gt; 55-64 years ;  Unemployed ;  &gt; Males ;</t>
  </si>
  <si>
    <t>South Australia ;  &gt;&gt; 55-64 years ;  Unemployed ;  &gt; Females ;</t>
  </si>
  <si>
    <t>South Australia ;  &gt;&gt; 55-64 years ;  People who started current job in the last year ;  Persons ;</t>
  </si>
  <si>
    <t>South Australia ;  &gt;&gt; 55-64 years ;  People who started current job in the last year ;  &gt; Males ;</t>
  </si>
  <si>
    <t>South Australia ;  &gt;&gt; 55-64 years ;  People who started current job in the last year ;  &gt; Females ;</t>
  </si>
  <si>
    <t>South Australia ;  65 years and over ;  Unemployed ;  Persons ;</t>
  </si>
  <si>
    <t>South Australia ;  65 years and over ;  Unemployed ;  &gt; Males ;</t>
  </si>
  <si>
    <t>South Australia ;  65 years and over ;  Unemployed ;  &gt; Females ;</t>
  </si>
  <si>
    <t>South Australia ;  65 years and over ;  People who started current job in the last year ;  Persons ;</t>
  </si>
  <si>
    <t>South Australia ;  65 years and over ;  People who started current job in the last year ;  &gt; Males ;</t>
  </si>
  <si>
    <t>South Australia ;  65 years and over ;  People who started current job in the last year ;  &gt; Females ;</t>
  </si>
  <si>
    <t>South Australia ;  Family member ;  Unemployed ;  Persons ;</t>
  </si>
  <si>
    <t>South Australia ;  Family member ;  Unemployed ;  &gt; Males ;</t>
  </si>
  <si>
    <t>South Australia ;  Family member ;  Unemployed ;  &gt; Females ;</t>
  </si>
  <si>
    <t>South Australia ;  Family member ;  People who started current job in the last year ;  Persons ;</t>
  </si>
  <si>
    <t>South Australia ;  Family member ;  People who started current job in the last year ;  &gt; Males ;</t>
  </si>
  <si>
    <t>South Australia ;  Family member ;  People who started current job in the last year ;  &gt; Females ;</t>
  </si>
  <si>
    <t>South Australia ;  &gt; Husband, wife or partner ;  Unemployed ;  Persons ;</t>
  </si>
  <si>
    <t>South Australia ;  &gt; Husband, wife or partner ;  Unemployed ;  &gt; Males ;</t>
  </si>
  <si>
    <t>South Australia ;  &gt; Husband, wife or partner ;  Unemployed ;  &gt; Females ;</t>
  </si>
  <si>
    <t>South Australia ;  &gt; Husband, wife or partner ;  People who started current job in the last year ;  Persons ;</t>
  </si>
  <si>
    <t>South Australia ;  &gt; Husband, wife or partner ;  People who started current job in the last year ;  &gt; Males ;</t>
  </si>
  <si>
    <t>South Australia ;  &gt; Husband, wife or partner ;  People who started current job in the last year ;  &gt; Females ;</t>
  </si>
  <si>
    <t>South Australia ;  &gt;&gt; Husband, wife or partner with dependants ;  Unemployed ;  Persons ;</t>
  </si>
  <si>
    <t>South Australia ;  &gt;&gt; Husband, wife or partner with dependants ;  Unemployed ;  &gt; Males ;</t>
  </si>
  <si>
    <t>A125995714T</t>
  </si>
  <si>
    <t>A125993914X</t>
  </si>
  <si>
    <t>A125997566L</t>
  </si>
  <si>
    <t>A126001166F</t>
  </si>
  <si>
    <t>A125999366F</t>
  </si>
  <si>
    <t>A125992166K</t>
  </si>
  <si>
    <t>A125995766V</t>
  </si>
  <si>
    <t>A125993966A</t>
  </si>
  <si>
    <t>A125997638L</t>
  </si>
  <si>
    <t>A126001238F</t>
  </si>
  <si>
    <t>A125999438F</t>
  </si>
  <si>
    <t>A125992238K</t>
  </si>
  <si>
    <t>A125995838V</t>
  </si>
  <si>
    <t>A125994038C</t>
  </si>
  <si>
    <t>A125997462V</t>
  </si>
  <si>
    <t>A126001062L</t>
  </si>
  <si>
    <t>A125999262L</t>
  </si>
  <si>
    <t>A125997594W</t>
  </si>
  <si>
    <t>A126001194R</t>
  </si>
  <si>
    <t>A125999394R</t>
  </si>
  <si>
    <t>A125992194V</t>
  </si>
  <si>
    <t>A125995794C</t>
  </si>
  <si>
    <t>A125993994K</t>
  </si>
  <si>
    <t>A125997598F</t>
  </si>
  <si>
    <t>A126001198X</t>
  </si>
  <si>
    <t>A125999398X</t>
  </si>
  <si>
    <t>A125992198C</t>
  </si>
  <si>
    <t>A125995798L</t>
  </si>
  <si>
    <t>A125993998V</t>
  </si>
  <si>
    <t>A125997494L</t>
  </si>
  <si>
    <t>A126001094F</t>
  </si>
  <si>
    <t>A125999294F</t>
  </si>
  <si>
    <t>A125992094K</t>
  </si>
  <si>
    <t>A125995694V</t>
  </si>
  <si>
    <t>A125993894A</t>
  </si>
  <si>
    <t>A125997466C</t>
  </si>
  <si>
    <t>A126001066W</t>
  </si>
  <si>
    <t>A125999266W</t>
  </si>
  <si>
    <t>A125992066A</t>
  </si>
  <si>
    <t>A125995666K</t>
  </si>
  <si>
    <t>A125993866T</t>
  </si>
  <si>
    <t>A125992118T</t>
  </si>
  <si>
    <t>A125995718A</t>
  </si>
  <si>
    <t>A125993918J</t>
  </si>
  <si>
    <t>A125997486L</t>
  </si>
  <si>
    <t>A126001086F</t>
  </si>
  <si>
    <t>A125999286F</t>
  </si>
  <si>
    <t>A125992086K</t>
  </si>
  <si>
    <t>A125995686V</t>
  </si>
  <si>
    <t>A125993886A</t>
  </si>
  <si>
    <t>A125997522K</t>
  </si>
  <si>
    <t>A126001122C</t>
  </si>
  <si>
    <t>A125999322C</t>
  </si>
  <si>
    <t>A125992122J</t>
  </si>
  <si>
    <t>A125995722T</t>
  </si>
  <si>
    <t>A125993922X</t>
  </si>
  <si>
    <t>A125997498W</t>
  </si>
  <si>
    <t>A126001098R</t>
  </si>
  <si>
    <t>A125999298R</t>
  </si>
  <si>
    <t>A125992098V</t>
  </si>
  <si>
    <t>A125995698C</t>
  </si>
  <si>
    <t>A125993898K</t>
  </si>
  <si>
    <t>A125997526V</t>
  </si>
  <si>
    <t>A126001126L</t>
  </si>
  <si>
    <t>A125999326L</t>
  </si>
  <si>
    <t>A125992126T</t>
  </si>
  <si>
    <t>A125995726A</t>
  </si>
  <si>
    <t>A125993926J</t>
  </si>
  <si>
    <t>A125997570C</t>
  </si>
  <si>
    <t>A126001170W</t>
  </si>
  <si>
    <t>A125999370W</t>
  </si>
  <si>
    <t>A125992170A</t>
  </si>
  <si>
    <t>A125995770K</t>
  </si>
  <si>
    <t>A125993970T</t>
  </si>
  <si>
    <t>A125997530K</t>
  </si>
  <si>
    <t>A126001130C</t>
  </si>
  <si>
    <t>A125999330C</t>
  </si>
  <si>
    <t>A125992130J</t>
  </si>
  <si>
    <t>A125995730T</t>
  </si>
  <si>
    <t>A125993930X</t>
  </si>
  <si>
    <t>A125997502A</t>
  </si>
  <si>
    <t>A126001102V</t>
  </si>
  <si>
    <t>A125999302V</t>
  </si>
  <si>
    <t>A125992102X</t>
  </si>
  <si>
    <t>A125995702J</t>
  </si>
  <si>
    <t>A125993902R</t>
  </si>
  <si>
    <t>A125997602K</t>
  </si>
  <si>
    <t>A126001202C</t>
  </si>
  <si>
    <t>A125999402C</t>
  </si>
  <si>
    <t>A125992202J</t>
  </si>
  <si>
    <t>A125995802T</t>
  </si>
  <si>
    <t>A125994002A</t>
  </si>
  <si>
    <t>A125997574L</t>
  </si>
  <si>
    <t>A126001174F</t>
  </si>
  <si>
    <t>A125999374F</t>
  </si>
  <si>
    <t>A125992174K</t>
  </si>
  <si>
    <t>A125995774V</t>
  </si>
  <si>
    <t>A125993974A</t>
  </si>
  <si>
    <t>A125997578W</t>
  </si>
  <si>
    <t>A126001178R</t>
  </si>
  <si>
    <t>A125999378R</t>
  </si>
  <si>
    <t>A125992178V</t>
  </si>
  <si>
    <t>A125995778C</t>
  </si>
  <si>
    <t>A125993978K</t>
  </si>
  <si>
    <t>A125997642C</t>
  </si>
  <si>
    <t>A126001242W</t>
  </si>
  <si>
    <t>A125999442W</t>
  </si>
  <si>
    <t>A125992242A</t>
  </si>
  <si>
    <t>A125995842K</t>
  </si>
  <si>
    <t>A125994042V</t>
  </si>
  <si>
    <t>A125997470V</t>
  </si>
  <si>
    <t>A126001070L</t>
  </si>
  <si>
    <t>A125999270L</t>
  </si>
  <si>
    <t>A125992070T</t>
  </si>
  <si>
    <t>A125995670A</t>
  </si>
  <si>
    <t>A125993870J</t>
  </si>
  <si>
    <t>A125997534V</t>
  </si>
  <si>
    <t>A126001134L</t>
  </si>
  <si>
    <t>A125999334L</t>
  </si>
  <si>
    <t>A125992134T</t>
  </si>
  <si>
    <t>A125995734A</t>
  </si>
  <si>
    <t>A125993934J</t>
  </si>
  <si>
    <t>A125997490C</t>
  </si>
  <si>
    <t>A126001090W</t>
  </si>
  <si>
    <t>A125999290W</t>
  </si>
  <si>
    <t>A125992090A</t>
  </si>
  <si>
    <t>A125995690K</t>
  </si>
  <si>
    <t>A125993890T</t>
  </si>
  <si>
    <t>A125997582L</t>
  </si>
  <si>
    <t>A126001182F</t>
  </si>
  <si>
    <t>A125999382F</t>
  </si>
  <si>
    <t>A125992182K</t>
  </si>
  <si>
    <t>A125995782V</t>
  </si>
  <si>
    <t>A125993982A</t>
  </si>
  <si>
    <t>A125997586W</t>
  </si>
  <si>
    <t>A126001186R</t>
  </si>
  <si>
    <t>A125999386R</t>
  </si>
  <si>
    <t>A125992186V</t>
  </si>
  <si>
    <t>A125995786C</t>
  </si>
  <si>
    <t>A125993986K</t>
  </si>
  <si>
    <t>A125997506K</t>
  </si>
  <si>
    <t>A126001106C</t>
  </si>
  <si>
    <t>A125999306C</t>
  </si>
  <si>
    <t>A125992106J</t>
  </si>
  <si>
    <t>A125995706T</t>
  </si>
  <si>
    <t>A125993906X</t>
  </si>
  <si>
    <t>A125997474C</t>
  </si>
  <si>
    <t>A126001074W</t>
  </si>
  <si>
    <t>A125999274W</t>
  </si>
  <si>
    <t>A125992074A</t>
  </si>
  <si>
    <t>A125995674K</t>
  </si>
  <si>
    <t>A125993874T</t>
  </si>
  <si>
    <t>A125997646L</t>
  </si>
  <si>
    <t>A126001246F</t>
  </si>
  <si>
    <t>A125999446F</t>
  </si>
  <si>
    <t>A125992246K</t>
  </si>
  <si>
    <t>A125995846V</t>
  </si>
  <si>
    <t>A125994046C</t>
  </si>
  <si>
    <t>A125997538C</t>
  </si>
  <si>
    <t>A126001138W</t>
  </si>
  <si>
    <t>A125999338W</t>
  </si>
  <si>
    <t>A125992138A</t>
  </si>
  <si>
    <t>A125995738K</t>
  </si>
  <si>
    <t>A125993938T</t>
  </si>
  <si>
    <t>A125997606V</t>
  </si>
  <si>
    <t>A126001206L</t>
  </si>
  <si>
    <t>A125999406L</t>
  </si>
  <si>
    <t>A125992206T</t>
  </si>
  <si>
    <t>A125995806A</t>
  </si>
  <si>
    <t>A125994006K</t>
  </si>
  <si>
    <t>A125997650C</t>
  </si>
  <si>
    <t>A126001250W</t>
  </si>
  <si>
    <t>A125999450W</t>
  </si>
  <si>
    <t>A125992250A</t>
  </si>
  <si>
    <t>A125995850K</t>
  </si>
  <si>
    <t>A125994050V</t>
  </si>
  <si>
    <t>A125997678F</t>
  </si>
  <si>
    <t>A126001278X</t>
  </si>
  <si>
    <t>A125999478X</t>
  </si>
  <si>
    <t>A125992278C</t>
  </si>
  <si>
    <t>A125995878L</t>
  </si>
  <si>
    <t>A125994078W</t>
  </si>
  <si>
    <t>A125997810C</t>
  </si>
  <si>
    <t>A126001410W</t>
  </si>
  <si>
    <t>A125999610W</t>
  </si>
  <si>
    <t>A125992410A</t>
  </si>
  <si>
    <t>A125996010L</t>
  </si>
  <si>
    <t>A125994210V</t>
  </si>
  <si>
    <t>A125997742L</t>
  </si>
  <si>
    <t>A126001342F</t>
  </si>
  <si>
    <t>A125999542F</t>
  </si>
  <si>
    <t>A125992342K</t>
  </si>
  <si>
    <t>A125995942V</t>
  </si>
  <si>
    <t>A125994142C</t>
  </si>
  <si>
    <t>A125997814L</t>
  </si>
  <si>
    <t>A126001414F</t>
  </si>
  <si>
    <t>A125999614F</t>
  </si>
  <si>
    <t>A125992414K</t>
  </si>
  <si>
    <t>A125996014W</t>
  </si>
  <si>
    <t>A125994214C</t>
  </si>
  <si>
    <t>A125997818W</t>
  </si>
  <si>
    <t>A126001418R</t>
  </si>
  <si>
    <t>A125999618R</t>
  </si>
  <si>
    <t>A125992418V</t>
  </si>
  <si>
    <t>A125996018F</t>
  </si>
  <si>
    <t>A125994218L</t>
  </si>
  <si>
    <t>A125997746W</t>
  </si>
  <si>
    <t>A126001346R</t>
  </si>
  <si>
    <t>A125999546R</t>
  </si>
  <si>
    <t>A125992346V</t>
  </si>
  <si>
    <t>A125995946C</t>
  </si>
  <si>
    <t>A125994146L</t>
  </si>
  <si>
    <t>A125997750L</t>
  </si>
  <si>
    <t>A126001350F</t>
  </si>
  <si>
    <t>A125999550F</t>
  </si>
  <si>
    <t>A125992350K</t>
  </si>
  <si>
    <t>A125995950V</t>
  </si>
  <si>
    <t>A125994150C</t>
  </si>
  <si>
    <t>A125997790F</t>
  </si>
  <si>
    <t>A126001390X</t>
  </si>
  <si>
    <t>A125999590X</t>
  </si>
  <si>
    <t>A125992390C</t>
  </si>
  <si>
    <t>A125995990L</t>
  </si>
  <si>
    <t>A125994190W</t>
  </si>
  <si>
    <t>A125997710V</t>
  </si>
  <si>
    <t>A126001310L</t>
  </si>
  <si>
    <t>A125999510L</t>
  </si>
  <si>
    <t>A125992310T</t>
  </si>
  <si>
    <t>A125995910A</t>
  </si>
  <si>
    <t>A125994110K</t>
  </si>
  <si>
    <t>A125997822L</t>
  </si>
  <si>
    <t>A126001422F</t>
  </si>
  <si>
    <t>A125999622F</t>
  </si>
  <si>
    <t>A125992422K</t>
  </si>
  <si>
    <t>A125996022W</t>
  </si>
  <si>
    <t>A125994222C</t>
  </si>
  <si>
    <t>A125997754W</t>
  </si>
  <si>
    <t>A126001354R</t>
  </si>
  <si>
    <t>A125999554R</t>
  </si>
  <si>
    <t>A125992354V</t>
  </si>
  <si>
    <t>A125995954C</t>
  </si>
  <si>
    <t>A125994154L</t>
  </si>
  <si>
    <t>A125997682W</t>
  </si>
  <si>
    <t>A126001282R</t>
  </si>
  <si>
    <t>A125999482R</t>
  </si>
  <si>
    <t>A125992282V</t>
  </si>
  <si>
    <t>A125995882C</t>
  </si>
  <si>
    <t>A125994082L</t>
  </si>
  <si>
    <t>A125997758F</t>
  </si>
  <si>
    <t>A126001358X</t>
  </si>
  <si>
    <t>South Australia ;  &gt;&gt; Husband, wife or partner with dependants ;  Unemployed ;  &gt; Females ;</t>
  </si>
  <si>
    <t>South Australia ;  &gt;&gt; Husband, wife or partner with dependants ;  People who started current job in the last year ;  Persons ;</t>
  </si>
  <si>
    <t>South Australia ;  &gt;&gt; Husband, wife or partner with dependants ;  People who started current job in the last year ;  &gt; Males ;</t>
  </si>
  <si>
    <t>South Australia ;  &gt;&gt; Husband, wife or partner with dependants ;  People who started current job in the last year ;  &gt; Females ;</t>
  </si>
  <si>
    <t>South Australia ;  &gt;&gt; Husband, wife or partner without dependants ;  Unemployed ;  Persons ;</t>
  </si>
  <si>
    <t>South Australia ;  &gt;&gt; Husband, wife or partner without dependants ;  Unemployed ;  &gt; Males ;</t>
  </si>
  <si>
    <t>South Australia ;  &gt;&gt; Husband, wife or partner without dependants ;  Unemployed ;  &gt; Females ;</t>
  </si>
  <si>
    <t>South Australia ;  &gt;&gt; Husband, wife or partner without dependants ;  People who started current job in the last year ;  Persons ;</t>
  </si>
  <si>
    <t>South Australia ;  &gt;&gt; Husband, wife or partner without dependants ;  People who started current job in the last year ;  &gt; Males ;</t>
  </si>
  <si>
    <t>South Australia ;  &gt;&gt; Husband, wife or partner without dependants ;  People who started current job in the last year ;  &gt; Females ;</t>
  </si>
  <si>
    <t>South Australia ;  &gt; Lone parent ;  Unemployed ;  Persons ;</t>
  </si>
  <si>
    <t>South Australia ;  &gt; Lone parent ;  Unemployed ;  &gt; Males ;</t>
  </si>
  <si>
    <t>South Australia ;  &gt; Lone parent ;  Unemployed ;  &gt; Females ;</t>
  </si>
  <si>
    <t>South Australia ;  &gt; Lone parent ;  People who started current job in the last year ;  Persons ;</t>
  </si>
  <si>
    <t>South Australia ;  &gt; Lone parent ;  People who started current job in the last year ;  &gt; Males ;</t>
  </si>
  <si>
    <t>South Australia ;  &gt; Lone parent ;  People who started current job in the last year ;  &gt; Females ;</t>
  </si>
  <si>
    <t>South Australia ;  &gt; Dependent student ;  Unemployed ;  Persons ;</t>
  </si>
  <si>
    <t>South Australia ;  &gt; Dependent student ;  Unemployed ;  &gt; Males ;</t>
  </si>
  <si>
    <t>South Australia ;  &gt; Dependent student ;  Unemployed ;  &gt; Females ;</t>
  </si>
  <si>
    <t>South Australia ;  &gt; Dependent student ;  People who started current job in the last year ;  Persons ;</t>
  </si>
  <si>
    <t>South Australia ;  &gt; Dependent student ;  People who started current job in the last year ;  &gt; Males ;</t>
  </si>
  <si>
    <t>South Australia ;  &gt; Dependent student ;  People who started current job in the last year ;  &gt; Females ;</t>
  </si>
  <si>
    <t>South Australia ;  &gt; Non-dependent child ;  Unemployed ;  Persons ;</t>
  </si>
  <si>
    <t>South Australia ;  &gt; Non-dependent child ;  Unemployed ;  &gt; Males ;</t>
  </si>
  <si>
    <t>South Australia ;  &gt; Non-dependent child ;  Unemployed ;  &gt; Females ;</t>
  </si>
  <si>
    <t>South Australia ;  &gt; Non-dependent child ;  People who started current job in the last year ;  Persons ;</t>
  </si>
  <si>
    <t>South Australia ;  &gt; Non-dependent child ;  People who started current job in the last year ;  &gt; Males ;</t>
  </si>
  <si>
    <t>South Australia ;  &gt; Non-dependent child ;  People who started current job in the last year ;  &gt; Females ;</t>
  </si>
  <si>
    <t>South Australia ;  &gt; Other relative ;  Unemployed ;  Persons ;</t>
  </si>
  <si>
    <t>South Australia ;  &gt; Other relative ;  Unemployed ;  &gt; Males ;</t>
  </si>
  <si>
    <t>South Australia ;  &gt; Other relative ;  Unemployed ;  &gt; Females ;</t>
  </si>
  <si>
    <t>South Australia ;  &gt; Other relative ;  People who started current job in the last year ;  Persons ;</t>
  </si>
  <si>
    <t>South Australia ;  &gt; Other relative ;  People who started current job in the last year ;  &gt; Males ;</t>
  </si>
  <si>
    <t>South Australia ;  &gt; Other relative ;  People who started current job in the last year ;  &gt; Females ;</t>
  </si>
  <si>
    <t>South Australia ;  Not in a family ;  Unemployed ;  Persons ;</t>
  </si>
  <si>
    <t>South Australia ;  Not in a family ;  Unemployed ;  &gt; Males ;</t>
  </si>
  <si>
    <t>South Australia ;  Not in a family ;  Unemployed ;  &gt; Females ;</t>
  </si>
  <si>
    <t>South Australia ;  Not in a family ;  People who started current job in the last year ;  Persons ;</t>
  </si>
  <si>
    <t>South Australia ;  Not in a family ;  People who started current job in the last year ;  &gt; Males ;</t>
  </si>
  <si>
    <t>South Australia ;  Not in a family ;  People who started current job in the last year ;  &gt; Females ;</t>
  </si>
  <si>
    <t>South Australia ;  &gt; Person living alone ;  Unemployed ;  Persons ;</t>
  </si>
  <si>
    <t>South Australia ;  &gt; Person living alone ;  Unemployed ;  &gt; Males ;</t>
  </si>
  <si>
    <t>South Australia ;  &gt; Person living alone ;  Unemployed ;  &gt; Females ;</t>
  </si>
  <si>
    <t>South Australia ;  &gt; Person living alone ;  People who started current job in the last year ;  Persons ;</t>
  </si>
  <si>
    <t>South Australia ;  &gt; Person living alone ;  People who started current job in the last year ;  &gt; Males ;</t>
  </si>
  <si>
    <t>South Australia ;  &gt; Person living alone ;  People who started current job in the last year ;  &gt; Females ;</t>
  </si>
  <si>
    <t>South Australia ;  &gt; Person living with non-relatives ;  Unemployed ;  Persons ;</t>
  </si>
  <si>
    <t>South Australia ;  &gt; Person living with non-relatives ;  Unemployed ;  &gt; Males ;</t>
  </si>
  <si>
    <t>South Australia ;  &gt; Person living with non-relatives ;  Unemployed ;  &gt; Females ;</t>
  </si>
  <si>
    <t>South Australia ;  &gt; Person living with non-relatives ;  People who started current job in the last year ;  Persons ;</t>
  </si>
  <si>
    <t>South Australia ;  &gt; Person living with non-relatives ;  People who started current job in the last year ;  &gt; Males ;</t>
  </si>
  <si>
    <t>South Australia ;  &gt; Person living with non-relatives ;  People who started current job in the last year ;  &gt; Females ;</t>
  </si>
  <si>
    <t>South Australia ;  Relationship not determined ;  Unemployed ;  Persons ;</t>
  </si>
  <si>
    <t>South Australia ;  Relationship not determined ;  Unemployed ;  &gt; Males ;</t>
  </si>
  <si>
    <t>South Australia ;  Relationship not determined ;  Unemployed ;  &gt; Females ;</t>
  </si>
  <si>
    <t>South Australia ;  Relationship not determined ;  People who started current job in the last year ;  Persons ;</t>
  </si>
  <si>
    <t>South Australia ;  Relationship not determined ;  People who started current job in the last year ;  &gt; Males ;</t>
  </si>
  <si>
    <t>South Australia ;  Relationship not determined ;  People who started current job in the last year ;  &gt; Females ;</t>
  </si>
  <si>
    <t>South Australia ;  No jobs in last 12 months ;  Unemployed ;  Persons ;</t>
  </si>
  <si>
    <t>South Australia ;  No jobs in last 12 months ;  Unemployed ;  &gt; Males ;</t>
  </si>
  <si>
    <t>South Australia ;  No jobs in last 12 months ;  Unemployed ;  &gt; Females ;</t>
  </si>
  <si>
    <t>South Australia ;  One job in last 12 months ;  Unemployed ;  Persons ;</t>
  </si>
  <si>
    <t>South Australia ;  One job in last 12 months ;  Unemployed ;  &gt; Males ;</t>
  </si>
  <si>
    <t>South Australia ;  One job in last 12 months ;  Unemployed ;  &gt; Females ;</t>
  </si>
  <si>
    <t>South Australia ;  One job in last 12 months ;  People who started current job in the last year ;  Persons ;</t>
  </si>
  <si>
    <t>South Australia ;  One job in last 12 months ;  People who started current job in the last year ;  &gt; Males ;</t>
  </si>
  <si>
    <t>South Australia ;  One job in last 12 months ;  People who started current job in the last year ;  &gt; Females ;</t>
  </si>
  <si>
    <t>South Australia ;  Two jobs in last 12 months ;  Unemployed ;  Persons ;</t>
  </si>
  <si>
    <t>South Australia ;  Two jobs in last 12 months ;  Unemployed ;  &gt; Males ;</t>
  </si>
  <si>
    <t>South Australia ;  Two jobs in last 12 months ;  Unemployed ;  &gt; Females ;</t>
  </si>
  <si>
    <t>South Australia ;  Two jobs in last 12 months ;  People who started current job in the last year ;  Persons ;</t>
  </si>
  <si>
    <t>South Australia ;  Two jobs in last 12 months ;  People who started current job in the last year ;  &gt; Males ;</t>
  </si>
  <si>
    <t>South Australia ;  Two jobs in last 12 months ;  People who started current job in the last year ;  &gt; Females ;</t>
  </si>
  <si>
    <t>South Australia ;  Three jobs in last 12 months ;  Unemployed ;  Persons ;</t>
  </si>
  <si>
    <t>South Australia ;  Three jobs in last 12 months ;  Unemployed ;  &gt; Males ;</t>
  </si>
  <si>
    <t>South Australia ;  Three jobs in last 12 months ;  Unemployed ;  &gt; Females ;</t>
  </si>
  <si>
    <t>South Australia ;  Three jobs in last 12 months ;  People who started current job in the last year ;  Persons ;</t>
  </si>
  <si>
    <t>South Australia ;  Three jobs in last 12 months ;  People who started current job in the last year ;  &gt; Males ;</t>
  </si>
  <si>
    <t>South Australia ;  Three jobs in last 12 months ;  People who started current job in the last year ;  &gt; Females ;</t>
  </si>
  <si>
    <t>South Australia ;  Four or more jobs in last 12 months ;  Unemployed ;  Persons ;</t>
  </si>
  <si>
    <t>South Australia ;  Four or more jobs in last 12 months ;  Unemployed ;  &gt; Males ;</t>
  </si>
  <si>
    <t>South Australia ;  Four or more jobs in last 12 months ;  Unemployed ;  &gt; Females ;</t>
  </si>
  <si>
    <t>South Australia ;  Four or more jobs in last 12 months ;  People who started current job in the last year ;  Persons ;</t>
  </si>
  <si>
    <t>South Australia ;  Four or more jobs in last 12 months ;  People who started current job in the last year ;  &gt; Males ;</t>
  </si>
  <si>
    <t>South Australia ;  Four or more jobs in last 12 months ;  People who started current job in the last year ;  &gt; Females ;</t>
  </si>
  <si>
    <t>South Australia ;  Steps taken:  Asked current employer for more work ;  People who started current job in the last year ;  Persons ;</t>
  </si>
  <si>
    <t>South Australia ;  Steps taken:  Asked current employer for more work ;  People who started current job in the last year ;  &gt; Males ;</t>
  </si>
  <si>
    <t>South Australia ;  Steps taken:  Asked current employer for more work ;  People who started current job in the last year ;  &gt; Females ;</t>
  </si>
  <si>
    <t>South Australia ;  Steps taken:  Wrote, phoned or applied in person to an employer ;  Unemployed ;  Persons ;</t>
  </si>
  <si>
    <t>South Australia ;  Steps taken:  Wrote, phoned or applied in person to an employer ;  Unemployed ;  &gt; Males ;</t>
  </si>
  <si>
    <t>South Australia ;  Steps taken:  Wrote, phoned or applied in person to an employer ;  Unemployed ;  &gt; Females ;</t>
  </si>
  <si>
    <t>South Australia ;  Steps taken:  Wrote, phoned or applied in person to an employer ;  People who started current job in the last year ;  Persons ;</t>
  </si>
  <si>
    <t>South Australia ;  Steps taken:  Wrote, phoned or applied in person to an employer ;  People who started current job in the last year ;  &gt; Males ;</t>
  </si>
  <si>
    <t>South Australia ;  Steps taken:  Wrote, phoned or applied in person to an employer ;  People who started current job in the last year ;  &gt; Females ;</t>
  </si>
  <si>
    <t>South Australia ;  Steps taken:  Answered an ad for a job on the Internet, newspaper, etc ;  Unemployed ;  Persons ;</t>
  </si>
  <si>
    <t>South Australia ;  Steps taken:  Answered an ad for a job on the Internet, newspaper, etc ;  Unemployed ;  &gt; Males ;</t>
  </si>
  <si>
    <t>South Australia ;  Steps taken:  Answered an ad for a job on the Internet, newspaper, etc ;  Unemployed ;  &gt; Females ;</t>
  </si>
  <si>
    <t>South Australia ;  Steps taken:  Answered an ad for a job on the Internet, newspaper, etc ;  People who started current job in the last year ;  Persons ;</t>
  </si>
  <si>
    <t>South Australia ;  Steps taken:  Answered an ad for a job on the Internet, newspaper, etc ;  People who started current job in the last year ;  &gt; Males ;</t>
  </si>
  <si>
    <t>South Australia ;  Steps taken:  Answered an ad for a job on the Internet, newspaper, etc ;  People who started current job in the last year ;  &gt; Females ;</t>
  </si>
  <si>
    <t>South Australia ;  Steps taken:  Had an interview with an employer ;  Unemployed ;  Persons ;</t>
  </si>
  <si>
    <t>South Australia ;  Steps taken:  Had an interview with an employer ;  Unemployed ;  &gt; Males ;</t>
  </si>
  <si>
    <t>South Australia ;  Steps taken:  Had an interview with an employer ;  Unemployed ;  &gt; Females ;</t>
  </si>
  <si>
    <t>South Australia ;  Steps taken:  Had an interview with an employer ;  People who started current job in the last year ;  Persons ;</t>
  </si>
  <si>
    <t>South Australia ;  Steps taken:  Had an interview with an employer ;  People who started current job in the last year ;  &gt; Males ;</t>
  </si>
  <si>
    <t>South Australia ;  Steps taken:  Had an interview with an employer ;  People who started current job in the last year ;  &gt; Females ;</t>
  </si>
  <si>
    <t>South Australia ;  Steps taken:  Contacted friends or relatives ;  Unemployed ;  Persons ;</t>
  </si>
  <si>
    <t>South Australia ;  Steps taken:  Contacted friends or relatives ;  Unemployed ;  &gt; Males ;</t>
  </si>
  <si>
    <t>South Australia ;  Steps taken:  Contacted friends or relatives ;  Unemployed ;  &gt; Females ;</t>
  </si>
  <si>
    <t>South Australia ;  Steps taken:  Contacted friends or relatives ;  People who started current job in the last year ;  Persons ;</t>
  </si>
  <si>
    <t>South Australia ;  Steps taken:  Contacted friends or relatives ;  People who started current job in the last year ;  &gt; Males ;</t>
  </si>
  <si>
    <t>South Australia ;  Steps taken:  Contacted friends or relatives ;  People who started current job in the last year ;  &gt; Females ;</t>
  </si>
  <si>
    <t>South Australia ;  Steps taken:  Took steps to purchase or start up own business ;  Unemployed ;  Persons ;</t>
  </si>
  <si>
    <t>South Australia ;  Steps taken:  Took steps to purchase or start up own business ;  Unemployed ;  &gt; Males ;</t>
  </si>
  <si>
    <t>South Australia ;  Steps taken:  Took steps to purchase or start up own business ;  Unemployed ;  &gt; Females ;</t>
  </si>
  <si>
    <t>South Australia ;  Steps taken:  Took steps to purchase or start up own business ;  People who started current job in the last year ;  Persons ;</t>
  </si>
  <si>
    <t>South Australia ;  Steps taken:  Took steps to purchase or start up own business ;  People who started current job in the last year ;  &gt; Males ;</t>
  </si>
  <si>
    <t>South Australia ;  Steps taken:  Took steps to purchase or start up own business ;  People who started current job in the last year ;  &gt; Females ;</t>
  </si>
  <si>
    <t>South Australia ;  Steps taken:  Advertised or tendered for work ;  Unemployed ;  Persons ;</t>
  </si>
  <si>
    <t>South Australia ;  Steps taken:  Advertised or tendered for work ;  Unemployed ;  &gt; Males ;</t>
  </si>
  <si>
    <t>South Australia ;  Steps taken:  Advertised or tendered for work ;  Unemployed ;  &gt; Females ;</t>
  </si>
  <si>
    <t>South Australia ;  Steps taken:  Advertised or tendered for work ;  People who started current job in the last year ;  Persons ;</t>
  </si>
  <si>
    <t>South Australia ;  Steps taken:  Advertised or tendered for work ;  People who started current job in the last year ;  &gt; Males ;</t>
  </si>
  <si>
    <t>South Australia ;  Steps taken:  Advertised or tendered for work ;  People who started current job in the last year ;  &gt; Females ;</t>
  </si>
  <si>
    <t>South Australia ;  Steps taken:  Checked or registered with other employment agency ;  Unemployed ;  Persons ;</t>
  </si>
  <si>
    <t>South Australia ;  Steps taken:  Checked or registered with other employment agency ;  Unemployed ;  &gt; Males ;</t>
  </si>
  <si>
    <t>South Australia ;  Steps taken:  Checked or registered with other employment agency ;  Unemployed ;  &gt; Females ;</t>
  </si>
  <si>
    <t>South Australia ;  Steps taken:  Checked or registered with other employment agency ;  People who started current job in the last year ;  Persons ;</t>
  </si>
  <si>
    <t>South Australia ;  Steps taken:  Checked or registered with other employment agency ;  People who started current job in the last year ;  &gt; Males ;</t>
  </si>
  <si>
    <t>South Australia ;  Steps taken:  Checked or registered with other employment agency ;  People who started current job in the last year ;  &gt; Females ;</t>
  </si>
  <si>
    <t>South Australia ;  Steps taken:  Looked at ads for jobs on the Internet, newspaper, etc ;  Unemployed ;  Persons ;</t>
  </si>
  <si>
    <t>South Australia ;  Steps taken:  Looked at ads for jobs on the Internet, newspaper, etc ;  Unemployed ;  &gt; Males ;</t>
  </si>
  <si>
    <t>South Australia ;  Steps taken:  Looked at ads for jobs on the Internet, newspaper, etc ;  Unemployed ;  &gt; Females ;</t>
  </si>
  <si>
    <t>South Australia ;  Steps taken:  Looked at ads for jobs on the Internet, newspaper, etc ;  People who started current job in the last year ;  Persons ;</t>
  </si>
  <si>
    <t>South Australia ;  Steps taken:  Looked at ads for jobs on the Internet, newspaper, etc ;  People who started current job in the last year ;  &gt; Males ;</t>
  </si>
  <si>
    <t>South Australia ;  Steps taken:  Looked at ads for jobs on the Internet, newspaper, etc ;  People who started current job in the last year ;  &gt; Females ;</t>
  </si>
  <si>
    <t>South Australia ;  Steps taken:  Registered with Centrelink as a job seeker ;  Unemployed ;  Persons ;</t>
  </si>
  <si>
    <t>South Australia ;  Steps taken:  Registered with Centrelink as a job seeker ;  Unemployed ;  &gt; Males ;</t>
  </si>
  <si>
    <t>South Australia ;  Steps taken:  Registered with Centrelink as a job seeker ;  Unemployed ;  &gt; Females ;</t>
  </si>
  <si>
    <t>South Australia ;  Steps taken:  Registered with Centrelink as a job seeker ;  People who started current job in the last year ;  Persons ;</t>
  </si>
  <si>
    <t>South Australia ;  Steps taken:  Registered with Centrelink as a job seeker ;  People who started current job in the last year ;  &gt; Males ;</t>
  </si>
  <si>
    <t>South Australia ;  Steps taken:  Registered with Centrelink as a job seeker ;  People who started current job in the last year ;  &gt; Females ;</t>
  </si>
  <si>
    <t>South Australia ;  Steps taken:  Other steps ;  Unemployed ;  Persons ;</t>
  </si>
  <si>
    <t>South Australia ;  Steps taken:  Other steps ;  Unemployed ;  &gt; Males ;</t>
  </si>
  <si>
    <t>South Australia ;  Steps taken:  Other steps ;  Unemployed ;  &gt; Females ;</t>
  </si>
  <si>
    <t>South Australia ;  Steps taken:  Other steps ;  People who started current job in the last year ;  Persons ;</t>
  </si>
  <si>
    <t>South Australia ;  Steps taken:  Other steps ;  People who started current job in the last year ;  &gt; Males ;</t>
  </si>
  <si>
    <t>South Australia ;  Steps taken:  Other steps ;  People who started current job in the last year ;  &gt; Females ;</t>
  </si>
  <si>
    <t>South Australia ;  Did not take steps to look for work or more hours ;  Unemployed ;  Persons ;</t>
  </si>
  <si>
    <t>South Australia ;  Did not take steps to look for work or more hours ;  Unemployed ;  &gt; Males ;</t>
  </si>
  <si>
    <t>South Australia ;  Did not take steps to look for work or more hours ;  Unemployed ;  &gt; Females ;</t>
  </si>
  <si>
    <t>South Australia ;  Did not take steps to look for work or more hours ;  People who started current job in the last year ;  Persons ;</t>
  </si>
  <si>
    <t>South Australia ;  Did not take steps to look for work or more hours ;  People who started current job in the last year ;  &gt; Males ;</t>
  </si>
  <si>
    <t>South Australia ;  Did not take steps to look for work or more hours ;  People who started current job in the last year ;  &gt; Females ;</t>
  </si>
  <si>
    <t>South Australia ;  With non-school qualification ;  Unemployed ;  Persons ;</t>
  </si>
  <si>
    <t>South Australia ;  With non-school qualification ;  Unemployed ;  &gt; Males ;</t>
  </si>
  <si>
    <t>South Australia ;  With non-school qualification ;  Unemployed ;  &gt; Females ;</t>
  </si>
  <si>
    <t>South Australia ;  With non-school qualification ;  People who started current job in the last year ;  Persons ;</t>
  </si>
  <si>
    <t>South Australia ;  With non-school qualification ;  People who started current job in the last year ;  &gt; Males ;</t>
  </si>
  <si>
    <t>South Australia ;  With non-school qualification ;  People who started current job in the last year ;  &gt; Females ;</t>
  </si>
  <si>
    <t>South Australia ;  &gt; Postgraduate Degree ;  Unemployed ;  Persons ;</t>
  </si>
  <si>
    <t>South Australia ;  &gt; Postgraduate Degree ;  Unemployed ;  &gt; Males ;</t>
  </si>
  <si>
    <t>South Australia ;  &gt; Postgraduate Degree ;  Unemployed ;  &gt; Females ;</t>
  </si>
  <si>
    <t>South Australia ;  &gt; Postgraduate Degree ;  People who started current job in the last year ;  Persons ;</t>
  </si>
  <si>
    <t>South Australia ;  &gt; Postgraduate Degree ;  People who started current job in the last year ;  &gt; Males ;</t>
  </si>
  <si>
    <t>South Australia ;  &gt; Postgraduate Degree ;  People who started current job in the last year ;  &gt; Females ;</t>
  </si>
  <si>
    <t>South Australia ;  &gt; Graduate Diploma or Certificate ;  Unemployed ;  Persons ;</t>
  </si>
  <si>
    <t>South Australia ;  &gt; Graduate Diploma or Certificate ;  Unemployed ;  &gt; Males ;</t>
  </si>
  <si>
    <t>South Australia ;  &gt; Graduate Diploma or Certificate ;  Unemployed ;  &gt; Females ;</t>
  </si>
  <si>
    <t>South Australia ;  &gt; Graduate Diploma or Certificate ;  People who started current job in the last year ;  Persons ;</t>
  </si>
  <si>
    <t>South Australia ;  &gt; Graduate Diploma or Certificate ;  People who started current job in the last year ;  &gt; Males ;</t>
  </si>
  <si>
    <t>South Australia ;  &gt; Graduate Diploma or Certificate ;  People who started current job in the last year ;  &gt; Females ;</t>
  </si>
  <si>
    <t>South Australia ;  &gt; Bachelor Degree ;  Unemployed ;  Persons ;</t>
  </si>
  <si>
    <t>South Australia ;  &gt; Bachelor Degree ;  Unemployed ;  &gt; Males ;</t>
  </si>
  <si>
    <t>South Australia ;  &gt; Bachelor Degree ;  Unemployed ;  &gt; Females ;</t>
  </si>
  <si>
    <t>South Australia ;  &gt; Bachelor Degree ;  People who started current job in the last year ;  Persons ;</t>
  </si>
  <si>
    <t>South Australia ;  &gt; Bachelor Degree ;  People who started current job in the last year ;  &gt; Males ;</t>
  </si>
  <si>
    <t>South Australia ;  &gt; Bachelor Degree ;  People who started current job in the last year ;  &gt; Females ;</t>
  </si>
  <si>
    <t>South Australia ;  &gt; Advanced Diploma or Diploma ;  Unemployed ;  Persons ;</t>
  </si>
  <si>
    <t>South Australia ;  &gt; Advanced Diploma or Diploma ;  Unemployed ;  &gt; Males ;</t>
  </si>
  <si>
    <t>South Australia ;  &gt; Advanced Diploma or Diploma ;  Unemployed ;  &gt; Females ;</t>
  </si>
  <si>
    <t>South Australia ;  &gt; Advanced Diploma or Diploma ;  People who started current job in the last year ;  Persons ;</t>
  </si>
  <si>
    <t>South Australia ;  &gt; Advanced Diploma or Diploma ;  People who started current job in the last year ;  &gt; Males ;</t>
  </si>
  <si>
    <t>South Australia ;  &gt; Advanced Diploma or Diploma ;  People who started current job in the last year ;  &gt; Females ;</t>
  </si>
  <si>
    <t>South Australia ;  &gt; Certificate III or IV ;  Unemployed ;  Persons ;</t>
  </si>
  <si>
    <t>South Australia ;  &gt; Certificate III or IV ;  Unemployed ;  &gt; Males ;</t>
  </si>
  <si>
    <t>South Australia ;  &gt; Certificate III or IV ;  Unemployed ;  &gt; Females ;</t>
  </si>
  <si>
    <t>South Australia ;  &gt; Certificate III or IV ;  People who started current job in the last year ;  Persons ;</t>
  </si>
  <si>
    <t>South Australia ;  &gt; Certificate III or IV ;  People who started current job in the last year ;  &gt; Males ;</t>
  </si>
  <si>
    <t>South Australia ;  &gt; Certificate III or IV ;  People who started current job in the last year ;  &gt; Females ;</t>
  </si>
  <si>
    <t>South Australia ;  &gt; Certificate I or II ;  Unemployed ;  Persons ;</t>
  </si>
  <si>
    <t>South Australia ;  &gt; Certificate I or II ;  Unemployed ;  &gt; Males ;</t>
  </si>
  <si>
    <t>South Australia ;  &gt; Certificate I or II ;  Unemployed ;  &gt; Females ;</t>
  </si>
  <si>
    <t>South Australia ;  &gt; Certificate I or II ;  People who started current job in the last year ;  Persons ;</t>
  </si>
  <si>
    <t>South Australia ;  &gt; Certificate I or II ;  People who started current job in the last year ;  &gt; Males ;</t>
  </si>
  <si>
    <t>South Australia ;  &gt; Certificate I or II ;  People who started current job in the last year ;  &gt; Females ;</t>
  </si>
  <si>
    <t>South Australia ;  &gt; Certificate nfd ;  Unemployed ;  Persons ;</t>
  </si>
  <si>
    <t>South Australia ;  &gt; Certificate nfd ;  Unemployed ;  &gt; Males ;</t>
  </si>
  <si>
    <t>South Australia ;  &gt; Certificate nfd ;  Unemployed ;  &gt; Females ;</t>
  </si>
  <si>
    <t>South Australia ;  &gt; Certificate nfd ;  People who started current job in the last year ;  Persons ;</t>
  </si>
  <si>
    <t>South Australia ;  &gt; Certificate nfd ;  People who started current job in the last year ;  &gt; Males ;</t>
  </si>
  <si>
    <t>South Australia ;  &gt; Certificate nfd ;  People who started current job in the last year ;  &gt; Females ;</t>
  </si>
  <si>
    <t>South Australia ;  &gt; Level not determined ;  Unemployed ;  Persons ;</t>
  </si>
  <si>
    <t>South Australia ;  &gt; Level not determined ;  Unemployed ;  &gt; Males ;</t>
  </si>
  <si>
    <t>South Australia ;  &gt; Level not determined ;  Unemployed ;  &gt; Females ;</t>
  </si>
  <si>
    <t>South Australia ;  &gt; Level not determined ;  People who started current job in the last year ;  Persons ;</t>
  </si>
  <si>
    <t>South Australia ;  &gt; Level not determined ;  People who started current job in the last year ;  &gt; Males ;</t>
  </si>
  <si>
    <t>South Australia ;  &gt; Level not determined ;  People who started current job in the last year ;  &gt; Females ;</t>
  </si>
  <si>
    <t>South Australia ;  Without non-school qualification ;  Unemployed ;  Persons ;</t>
  </si>
  <si>
    <t>South Australia ;  Without non-school qualification ;  Unemployed ;  &gt; Males ;</t>
  </si>
  <si>
    <t>South Australia ;  Without non-school qualification ;  Unemployed ;  &gt; Females ;</t>
  </si>
  <si>
    <t>South Australia ;  Without non-school qualification ;  People who started current job in the last year ;  Persons ;</t>
  </si>
  <si>
    <t>South Australia ;  Without non-school qualification ;  People who started current job in the last year ;  &gt; Males ;</t>
  </si>
  <si>
    <t>South Australia ;  Without non-school qualification ;  People who started current job in the last year ;  &gt; Females ;</t>
  </si>
  <si>
    <t>Western Australia ;  Unemployed ;  Persons ;</t>
  </si>
  <si>
    <t>Western Australia ;  Unemployed ;  &gt; Males ;</t>
  </si>
  <si>
    <t>Western Australia ;  Unemployed ;  &gt; Females ;</t>
  </si>
  <si>
    <t>Western Australia ;  People who started current job in the last year ;  Persons ;</t>
  </si>
  <si>
    <t>Western Australia ;  People who started current job in the last year ;  &gt; Males ;</t>
  </si>
  <si>
    <t>Western Australia ;  People who started current job in the last year ;  &gt; Females ;</t>
  </si>
  <si>
    <t>Western Australia ;  15-64 years ;  Unemployed ;  Persons ;</t>
  </si>
  <si>
    <t>Western Australia ;  15-64 years ;  Unemployed ;  &gt; Males ;</t>
  </si>
  <si>
    <t>Western Australia ;  15-64 years ;  Unemployed ;  &gt; Females ;</t>
  </si>
  <si>
    <t>Western Australia ;  15-64 years ;  People who started current job in the last year ;  Persons ;</t>
  </si>
  <si>
    <t>Western Australia ;  15-64 years ;  People who started current job in the last year ;  &gt; Males ;</t>
  </si>
  <si>
    <t>Western Australia ;  15-64 years ;  People who started current job in the last year ;  &gt; Females ;</t>
  </si>
  <si>
    <t>Western Australia ;  &gt; 15-24 years ;  Unemployed ;  Persons ;</t>
  </si>
  <si>
    <t>Western Australia ;  &gt; 15-24 years ;  Unemployed ;  &gt; Males ;</t>
  </si>
  <si>
    <t>Western Australia ;  &gt; 15-24 years ;  Unemployed ;  &gt; Females ;</t>
  </si>
  <si>
    <t>Western Australia ;  &gt; 15-24 years ;  People who started current job in the last year ;  Persons ;</t>
  </si>
  <si>
    <t>Western Australia ;  &gt; 15-24 years ;  People who started current job in the last year ;  &gt; Males ;</t>
  </si>
  <si>
    <t>Western Australia ;  &gt; 15-24 years ;  People who started current job in the last year ;  &gt; Females ;</t>
  </si>
  <si>
    <t>Western Australia ;  &gt; 25-44 years ;  Unemployed ;  Persons ;</t>
  </si>
  <si>
    <t>Western Australia ;  &gt; 25-44 years ;  Unemployed ;  &gt; Males ;</t>
  </si>
  <si>
    <t>Western Australia ;  &gt; 25-44 years ;  Unemployed ;  &gt; Females ;</t>
  </si>
  <si>
    <t>Western Australia ;  &gt; 25-44 years ;  People who started current job in the last year ;  Persons ;</t>
  </si>
  <si>
    <t>Western Australia ;  &gt; 25-44 years ;  People who started current job in the last year ;  &gt; Males ;</t>
  </si>
  <si>
    <t>Western Australia ;  &gt; 25-44 years ;  People who started current job in the last year ;  &gt; Females ;</t>
  </si>
  <si>
    <t>Western Australia ;  &gt;&gt; 25-34 years ;  Unemployed ;  Persons ;</t>
  </si>
  <si>
    <t>Western Australia ;  &gt;&gt; 25-34 years ;  Unemployed ;  &gt; Males ;</t>
  </si>
  <si>
    <t>Western Australia ;  &gt;&gt; 25-34 years ;  Unemployed ;  &gt; Females ;</t>
  </si>
  <si>
    <t>Western Australia ;  &gt;&gt; 25-34 years ;  People who started current job in the last year ;  Persons ;</t>
  </si>
  <si>
    <t>Western Australia ;  &gt;&gt; 25-34 years ;  People who started current job in the last year ;  &gt; Males ;</t>
  </si>
  <si>
    <t>Western Australia ;  &gt;&gt; 25-34 years ;  People who started current job in the last year ;  &gt; Females ;</t>
  </si>
  <si>
    <t>A125999558X</t>
  </si>
  <si>
    <t>A125992358C</t>
  </si>
  <si>
    <t>A125995958L</t>
  </si>
  <si>
    <t>A125994158W</t>
  </si>
  <si>
    <t>A125997762W</t>
  </si>
  <si>
    <t>A126001362R</t>
  </si>
  <si>
    <t>A125999562R</t>
  </si>
  <si>
    <t>A125992362V</t>
  </si>
  <si>
    <t>A125995962C</t>
  </si>
  <si>
    <t>A125994162L</t>
  </si>
  <si>
    <t>A125997834W</t>
  </si>
  <si>
    <t>A126001434R</t>
  </si>
  <si>
    <t>A125999634R</t>
  </si>
  <si>
    <t>A125992434V</t>
  </si>
  <si>
    <t>A125996034F</t>
  </si>
  <si>
    <t>A125994234L</t>
  </si>
  <si>
    <t>A125997654L</t>
  </si>
  <si>
    <t>A126001254F</t>
  </si>
  <si>
    <t>A125999454F</t>
  </si>
  <si>
    <t>A125992254K</t>
  </si>
  <si>
    <t>A125995854V</t>
  </si>
  <si>
    <t>A125994054C</t>
  </si>
  <si>
    <t>A125997826W</t>
  </si>
  <si>
    <t>A126001426R</t>
  </si>
  <si>
    <t>A125999626R</t>
  </si>
  <si>
    <t>A125992426V</t>
  </si>
  <si>
    <t>A125996026F</t>
  </si>
  <si>
    <t>A125994226L</t>
  </si>
  <si>
    <t>A125997830L</t>
  </si>
  <si>
    <t>A126001430F</t>
  </si>
  <si>
    <t>A125999630F</t>
  </si>
  <si>
    <t>A125992430K</t>
  </si>
  <si>
    <t>A125996030W</t>
  </si>
  <si>
    <t>A125994230C</t>
  </si>
  <si>
    <t>A125997658W</t>
  </si>
  <si>
    <t>A126001258R</t>
  </si>
  <si>
    <t>A125999458R</t>
  </si>
  <si>
    <t>A125992258V</t>
  </si>
  <si>
    <t>A125995858C</t>
  </si>
  <si>
    <t>A125994058L</t>
  </si>
  <si>
    <t>A125997714C</t>
  </si>
  <si>
    <t>A126001314W</t>
  </si>
  <si>
    <t>A125999514W</t>
  </si>
  <si>
    <t>A125992314A</t>
  </si>
  <si>
    <t>A125995914K</t>
  </si>
  <si>
    <t>A125994114V</t>
  </si>
  <si>
    <t>A125997766F</t>
  </si>
  <si>
    <t>A126001366X</t>
  </si>
  <si>
    <t>A125999566X</t>
  </si>
  <si>
    <t>A125992366C</t>
  </si>
  <si>
    <t>A125995966L</t>
  </si>
  <si>
    <t>A125994166W</t>
  </si>
  <si>
    <t>A125997838F</t>
  </si>
  <si>
    <t>A126001438X</t>
  </si>
  <si>
    <t>A125999638X</t>
  </si>
  <si>
    <t>A125992438C</t>
  </si>
  <si>
    <t>A125996038R</t>
  </si>
  <si>
    <t>A125994238W</t>
  </si>
  <si>
    <t>A125997662L</t>
  </si>
  <si>
    <t>A126001262F</t>
  </si>
  <si>
    <t>A125999462F</t>
  </si>
  <si>
    <t>A125997794R</t>
  </si>
  <si>
    <t>A126001394J</t>
  </si>
  <si>
    <t>A125999594J</t>
  </si>
  <si>
    <t>A125992394L</t>
  </si>
  <si>
    <t>A125995994W</t>
  </si>
  <si>
    <t>A125994194F</t>
  </si>
  <si>
    <t>A125997798X</t>
  </si>
  <si>
    <t>A126001398T</t>
  </si>
  <si>
    <t>A125999598T</t>
  </si>
  <si>
    <t>A125992398W</t>
  </si>
  <si>
    <t>A125995998F</t>
  </si>
  <si>
    <t>A125994198R</t>
  </si>
  <si>
    <t>A125997694F</t>
  </si>
  <si>
    <t>A126001294X</t>
  </si>
  <si>
    <t>A125999494X</t>
  </si>
  <si>
    <t>A125992294C</t>
  </si>
  <si>
    <t>A125995894L</t>
  </si>
  <si>
    <t>A125994094W</t>
  </si>
  <si>
    <t>A125997666W</t>
  </si>
  <si>
    <t>A126001266R</t>
  </si>
  <si>
    <t>A125999466R</t>
  </si>
  <si>
    <t>A125992266V</t>
  </si>
  <si>
    <t>A125995866C</t>
  </si>
  <si>
    <t>A125994066L</t>
  </si>
  <si>
    <t>A125992318K</t>
  </si>
  <si>
    <t>A125995918V</t>
  </si>
  <si>
    <t>A125994118C</t>
  </si>
  <si>
    <t>A125997686F</t>
  </si>
  <si>
    <t>A126001286X</t>
  </si>
  <si>
    <t>A125999486X</t>
  </si>
  <si>
    <t>A125992286C</t>
  </si>
  <si>
    <t>A125995886L</t>
  </si>
  <si>
    <t>A125994086W</t>
  </si>
  <si>
    <t>A125997722C</t>
  </si>
  <si>
    <t>A126001322W</t>
  </si>
  <si>
    <t>A125999522W</t>
  </si>
  <si>
    <t>A125992322A</t>
  </si>
  <si>
    <t>A125995922K</t>
  </si>
  <si>
    <t>A125994122V</t>
  </si>
  <si>
    <t>A125997698R</t>
  </si>
  <si>
    <t>A126001298J</t>
  </si>
  <si>
    <t>A125999498J</t>
  </si>
  <si>
    <t>A125992298L</t>
  </si>
  <si>
    <t>A125995898W</t>
  </si>
  <si>
    <t>A125994098F</t>
  </si>
  <si>
    <t>A125997726L</t>
  </si>
  <si>
    <t>A126001326F</t>
  </si>
  <si>
    <t>A125999526F</t>
  </si>
  <si>
    <t>A125992326K</t>
  </si>
  <si>
    <t>A125995926V</t>
  </si>
  <si>
    <t>A125994126C</t>
  </si>
  <si>
    <t>A125997770W</t>
  </si>
  <si>
    <t>A126001370R</t>
  </si>
  <si>
    <t>A125999570R</t>
  </si>
  <si>
    <t>A125992370V</t>
  </si>
  <si>
    <t>A125995970C</t>
  </si>
  <si>
    <t>A125994170L</t>
  </si>
  <si>
    <t>A125997730C</t>
  </si>
  <si>
    <t>A126001330W</t>
  </si>
  <si>
    <t>A125999530W</t>
  </si>
  <si>
    <t>A125992330A</t>
  </si>
  <si>
    <t>A125995930K</t>
  </si>
  <si>
    <t>A125994130V</t>
  </si>
  <si>
    <t>A125997702V</t>
  </si>
  <si>
    <t>A126001302L</t>
  </si>
  <si>
    <t>A125999502L</t>
  </si>
  <si>
    <t>A125992302T</t>
  </si>
  <si>
    <t>A125995902A</t>
  </si>
  <si>
    <t>A125994102K</t>
  </si>
  <si>
    <t>A125997802C</t>
  </si>
  <si>
    <t>A126001402W</t>
  </si>
  <si>
    <t>A125999602W</t>
  </si>
  <si>
    <t>A125992402A</t>
  </si>
  <si>
    <t>A125996002L</t>
  </si>
  <si>
    <t>A125994202V</t>
  </si>
  <si>
    <t>A125997774F</t>
  </si>
  <si>
    <t>A126001374X</t>
  </si>
  <si>
    <t>A125999574X</t>
  </si>
  <si>
    <t>A125992374C</t>
  </si>
  <si>
    <t>A125995974L</t>
  </si>
  <si>
    <t>A125994174W</t>
  </si>
  <si>
    <t>A125997778R</t>
  </si>
  <si>
    <t>A126001378J</t>
  </si>
  <si>
    <t>A125999578J</t>
  </si>
  <si>
    <t>A125992378L</t>
  </si>
  <si>
    <t>A125995978W</t>
  </si>
  <si>
    <t>A125994178F</t>
  </si>
  <si>
    <t>A125997842W</t>
  </si>
  <si>
    <t>A126001442R</t>
  </si>
  <si>
    <t>A125999642R</t>
  </si>
  <si>
    <t>A125992442V</t>
  </si>
  <si>
    <t>A125996042F</t>
  </si>
  <si>
    <t>A125994242L</t>
  </si>
  <si>
    <t>A125997670L</t>
  </si>
  <si>
    <t>A126001270F</t>
  </si>
  <si>
    <t>A125999470F</t>
  </si>
  <si>
    <t>A125992270K</t>
  </si>
  <si>
    <t>A125995870V</t>
  </si>
  <si>
    <t>A125994070C</t>
  </si>
  <si>
    <t>A125997734L</t>
  </si>
  <si>
    <t>A126001334F</t>
  </si>
  <si>
    <t>A125999534F</t>
  </si>
  <si>
    <t>A125992334K</t>
  </si>
  <si>
    <t>A125995934V</t>
  </si>
  <si>
    <t>A125994134C</t>
  </si>
  <si>
    <t>A125997690W</t>
  </si>
  <si>
    <t>A126001290R</t>
  </si>
  <si>
    <t>A125999490R</t>
  </si>
  <si>
    <t>A125992290V</t>
  </si>
  <si>
    <t>A125995890C</t>
  </si>
  <si>
    <t>A125994090L</t>
  </si>
  <si>
    <t>A125997782F</t>
  </si>
  <si>
    <t>A126001382X</t>
  </si>
  <si>
    <t>A125999582X</t>
  </si>
  <si>
    <t>A125992382C</t>
  </si>
  <si>
    <t>A125995982L</t>
  </si>
  <si>
    <t>A125994182W</t>
  </si>
  <si>
    <t>A125997786R</t>
  </si>
  <si>
    <t>A126001386J</t>
  </si>
  <si>
    <t>A125999586J</t>
  </si>
  <si>
    <t>A125992386L</t>
  </si>
  <si>
    <t>A125995986W</t>
  </si>
  <si>
    <t>A125994186F</t>
  </si>
  <si>
    <t>A125997706C</t>
  </si>
  <si>
    <t>A126001306W</t>
  </si>
  <si>
    <t>A125999506W</t>
  </si>
  <si>
    <t>A125992306A</t>
  </si>
  <si>
    <t>A125995906K</t>
  </si>
  <si>
    <t>A125994106V</t>
  </si>
  <si>
    <t>A125997674W</t>
  </si>
  <si>
    <t>A126001274R</t>
  </si>
  <si>
    <t>A125999474R</t>
  </si>
  <si>
    <t>A125992274V</t>
  </si>
  <si>
    <t>A125995874C</t>
  </si>
  <si>
    <t>A125994074L</t>
  </si>
  <si>
    <t>A125997846F</t>
  </si>
  <si>
    <t>A126001446X</t>
  </si>
  <si>
    <t>A125999646X</t>
  </si>
  <si>
    <t>A125992446C</t>
  </si>
  <si>
    <t>A125996046R</t>
  </si>
  <si>
    <t>A125994246W</t>
  </si>
  <si>
    <t>A125997738W</t>
  </si>
  <si>
    <t>A126001338R</t>
  </si>
  <si>
    <t>A125999538R</t>
  </si>
  <si>
    <t>A125992338V</t>
  </si>
  <si>
    <t>A125995938C</t>
  </si>
  <si>
    <t>A125994138L</t>
  </si>
  <si>
    <t>A125997806L</t>
  </si>
  <si>
    <t>A126001406F</t>
  </si>
  <si>
    <t>A125999606F</t>
  </si>
  <si>
    <t>A125992406K</t>
  </si>
  <si>
    <t>A125996006W</t>
  </si>
  <si>
    <t>A125994206C</t>
  </si>
  <si>
    <t>A125997850W</t>
  </si>
  <si>
    <t>A126001450R</t>
  </si>
  <si>
    <t>A125999650R</t>
  </si>
  <si>
    <t>A125992450V</t>
  </si>
  <si>
    <t>A125996050F</t>
  </si>
  <si>
    <t>A125994250L</t>
  </si>
  <si>
    <t>A125996678L</t>
  </si>
  <si>
    <t>A126000278F</t>
  </si>
  <si>
    <t>A125998478F</t>
  </si>
  <si>
    <t>A125991278K</t>
  </si>
  <si>
    <t>A125994878V</t>
  </si>
  <si>
    <t>A125993078C</t>
  </si>
  <si>
    <t>A125996810K</t>
  </si>
  <si>
    <t>A126000410C</t>
  </si>
  <si>
    <t>A125998610C</t>
  </si>
  <si>
    <t>A125991410J</t>
  </si>
  <si>
    <t>A125995010V</t>
  </si>
  <si>
    <t>A125993210A</t>
  </si>
  <si>
    <t>A125996742V</t>
  </si>
  <si>
    <t>A126000342L</t>
  </si>
  <si>
    <t>A125998542L</t>
  </si>
  <si>
    <t>A125991342T</t>
  </si>
  <si>
    <t>A125994942A</t>
  </si>
  <si>
    <t>A125993142K</t>
  </si>
  <si>
    <t>A125996814V</t>
  </si>
  <si>
    <t>A126000414L</t>
  </si>
  <si>
    <t>A125998614L</t>
  </si>
  <si>
    <t>A125991414T</t>
  </si>
  <si>
    <t>A125995014C</t>
  </si>
  <si>
    <t>A125993214K</t>
  </si>
  <si>
    <t>A125996818C</t>
  </si>
  <si>
    <t>A126000418W</t>
  </si>
  <si>
    <t>A125998618W</t>
  </si>
  <si>
    <t>A125991418A</t>
  </si>
  <si>
    <t>A125995018L</t>
  </si>
  <si>
    <t>A125993218V</t>
  </si>
  <si>
    <t>Western Australia ;  &gt;&gt; 35-44 years ;  Unemployed ;  Persons ;</t>
  </si>
  <si>
    <t>Western Australia ;  &gt;&gt; 35-44 years ;  Unemployed ;  &gt; Males ;</t>
  </si>
  <si>
    <t>Western Australia ;  &gt;&gt; 35-44 years ;  Unemployed ;  &gt; Females ;</t>
  </si>
  <si>
    <t>Western Australia ;  &gt;&gt; 35-44 years ;  People who started current job in the last year ;  Persons ;</t>
  </si>
  <si>
    <t>Western Australia ;  &gt;&gt; 35-44 years ;  People who started current job in the last year ;  &gt; Males ;</t>
  </si>
  <si>
    <t>Western Australia ;  &gt;&gt; 35-44 years ;  People who started current job in the last year ;  &gt; Females ;</t>
  </si>
  <si>
    <t>Western Australia ;  &gt; 45-64 years ;  Unemployed ;  Persons ;</t>
  </si>
  <si>
    <t>Western Australia ;  &gt; 45-64 years ;  Unemployed ;  &gt; Males ;</t>
  </si>
  <si>
    <t>Western Australia ;  &gt; 45-64 years ;  Unemployed ;  &gt; Females ;</t>
  </si>
  <si>
    <t>Western Australia ;  &gt; 45-64 years ;  People who started current job in the last year ;  Persons ;</t>
  </si>
  <si>
    <t>Western Australia ;  &gt; 45-64 years ;  People who started current job in the last year ;  &gt; Males ;</t>
  </si>
  <si>
    <t>Western Australia ;  &gt; 45-64 years ;  People who started current job in the last year ;  &gt; Females ;</t>
  </si>
  <si>
    <t>Western Australia ;  &gt;&gt; 45-54 years ;  Unemployed ;  Persons ;</t>
  </si>
  <si>
    <t>Western Australia ;  &gt;&gt; 45-54 years ;  Unemployed ;  &gt; Males ;</t>
  </si>
  <si>
    <t>Western Australia ;  &gt;&gt; 45-54 years ;  Unemployed ;  &gt; Females ;</t>
  </si>
  <si>
    <t>Western Australia ;  &gt;&gt; 45-54 years ;  People who started current job in the last year ;  Persons ;</t>
  </si>
  <si>
    <t>Western Australia ;  &gt;&gt; 45-54 years ;  People who started current job in the last year ;  &gt; Males ;</t>
  </si>
  <si>
    <t>Western Australia ;  &gt;&gt; 45-54 years ;  People who started current job in the last year ;  &gt; Females ;</t>
  </si>
  <si>
    <t>Western Australia ;  &gt;&gt; 55-64 years ;  Unemployed ;  Persons ;</t>
  </si>
  <si>
    <t>Western Australia ;  &gt;&gt; 55-64 years ;  Unemployed ;  &gt; Males ;</t>
  </si>
  <si>
    <t>Western Australia ;  &gt;&gt; 55-64 years ;  Unemployed ;  &gt; Females ;</t>
  </si>
  <si>
    <t>Western Australia ;  &gt;&gt; 55-64 years ;  People who started current job in the last year ;  Persons ;</t>
  </si>
  <si>
    <t>Western Australia ;  &gt;&gt; 55-64 years ;  People who started current job in the last year ;  &gt; Males ;</t>
  </si>
  <si>
    <t>Western Australia ;  &gt;&gt; 55-64 years ;  People who started current job in the last year ;  &gt; Females ;</t>
  </si>
  <si>
    <t>Western Australia ;  65 years and over ;  Unemployed ;  Persons ;</t>
  </si>
  <si>
    <t>Western Australia ;  65 years and over ;  Unemployed ;  &gt; Males ;</t>
  </si>
  <si>
    <t>Western Australia ;  65 years and over ;  Unemployed ;  &gt; Females ;</t>
  </si>
  <si>
    <t>Western Australia ;  65 years and over ;  People who started current job in the last year ;  Persons ;</t>
  </si>
  <si>
    <t>Western Australia ;  65 years and over ;  People who started current job in the last year ;  &gt; Males ;</t>
  </si>
  <si>
    <t>Western Australia ;  65 years and over ;  People who started current job in the last year ;  &gt; Females ;</t>
  </si>
  <si>
    <t>Western Australia ;  Family member ;  Unemployed ;  Persons ;</t>
  </si>
  <si>
    <t>Western Australia ;  Family member ;  Unemployed ;  &gt; Males ;</t>
  </si>
  <si>
    <t>Western Australia ;  Family member ;  Unemployed ;  &gt; Females ;</t>
  </si>
  <si>
    <t>Western Australia ;  Family member ;  People who started current job in the last year ;  Persons ;</t>
  </si>
  <si>
    <t>Western Australia ;  Family member ;  People who started current job in the last year ;  &gt; Males ;</t>
  </si>
  <si>
    <t>Western Australia ;  Family member ;  People who started current job in the last year ;  &gt; Females ;</t>
  </si>
  <si>
    <t>Western Australia ;  &gt; Husband, wife or partner ;  Unemployed ;  Persons ;</t>
  </si>
  <si>
    <t>Western Australia ;  &gt; Husband, wife or partner ;  Unemployed ;  &gt; Males ;</t>
  </si>
  <si>
    <t>Western Australia ;  &gt; Husband, wife or partner ;  Unemployed ;  &gt; Females ;</t>
  </si>
  <si>
    <t>Western Australia ;  &gt; Husband, wife or partner ;  People who started current job in the last year ;  Persons ;</t>
  </si>
  <si>
    <t>Western Australia ;  &gt; Husband, wife or partner ;  People who started current job in the last year ;  &gt; Males ;</t>
  </si>
  <si>
    <t>Western Australia ;  &gt; Husband, wife or partner ;  People who started current job in the last year ;  &gt; Females ;</t>
  </si>
  <si>
    <t>Western Australia ;  &gt;&gt; Husband, wife or partner with dependants ;  Unemployed ;  Persons ;</t>
  </si>
  <si>
    <t>Western Australia ;  &gt;&gt; Husband, wife or partner with dependants ;  Unemployed ;  &gt; Males ;</t>
  </si>
  <si>
    <t>Western Australia ;  &gt;&gt; Husband, wife or partner with dependants ;  Unemployed ;  &gt; Females ;</t>
  </si>
  <si>
    <t>Western Australia ;  &gt;&gt; Husband, wife or partner with dependants ;  People who started current job in the last year ;  Persons ;</t>
  </si>
  <si>
    <t>Western Australia ;  &gt;&gt; Husband, wife or partner with dependants ;  People who started current job in the last year ;  &gt; Males ;</t>
  </si>
  <si>
    <t>Western Australia ;  &gt;&gt; Husband, wife or partner with dependants ;  People who started current job in the last year ;  &gt; Females ;</t>
  </si>
  <si>
    <t>Western Australia ;  &gt;&gt; Husband, wife or partner without dependants ;  Unemployed ;  Persons ;</t>
  </si>
  <si>
    <t>Western Australia ;  &gt;&gt; Husband, wife or partner without dependants ;  Unemployed ;  &gt; Males ;</t>
  </si>
  <si>
    <t>Western Australia ;  &gt;&gt; Husband, wife or partner without dependants ;  Unemployed ;  &gt; Females ;</t>
  </si>
  <si>
    <t>Western Australia ;  &gt;&gt; Husband, wife or partner without dependants ;  People who started current job in the last year ;  Persons ;</t>
  </si>
  <si>
    <t>Western Australia ;  &gt;&gt; Husband, wife or partner without dependants ;  People who started current job in the last year ;  &gt; Males ;</t>
  </si>
  <si>
    <t>Western Australia ;  &gt;&gt; Husband, wife or partner without dependants ;  People who started current job in the last year ;  &gt; Females ;</t>
  </si>
  <si>
    <t>Western Australia ;  &gt; Lone parent ;  Unemployed ;  Persons ;</t>
  </si>
  <si>
    <t>Western Australia ;  &gt; Lone parent ;  Unemployed ;  &gt; Males ;</t>
  </si>
  <si>
    <t>Western Australia ;  &gt; Lone parent ;  Unemployed ;  &gt; Females ;</t>
  </si>
  <si>
    <t>Western Australia ;  &gt; Lone parent ;  People who started current job in the last year ;  Persons ;</t>
  </si>
  <si>
    <t>Western Australia ;  &gt; Lone parent ;  People who started current job in the last year ;  &gt; Males ;</t>
  </si>
  <si>
    <t>Western Australia ;  &gt; Lone parent ;  People who started current job in the last year ;  &gt; Females ;</t>
  </si>
  <si>
    <t>Western Australia ;  &gt; Dependent student ;  Unemployed ;  Persons ;</t>
  </si>
  <si>
    <t>Western Australia ;  &gt; Dependent student ;  Unemployed ;  &gt; Males ;</t>
  </si>
  <si>
    <t>Western Australia ;  &gt; Dependent student ;  Unemployed ;  &gt; Females ;</t>
  </si>
  <si>
    <t>Western Australia ;  &gt; Dependent student ;  People who started current job in the last year ;  Persons ;</t>
  </si>
  <si>
    <t>Western Australia ;  &gt; Dependent student ;  People who started current job in the last year ;  &gt; Males ;</t>
  </si>
  <si>
    <t>Western Australia ;  &gt; Dependent student ;  People who started current job in the last year ;  &gt; Females ;</t>
  </si>
  <si>
    <t>Western Australia ;  &gt; Non-dependent child ;  Unemployed ;  Persons ;</t>
  </si>
  <si>
    <t>Western Australia ;  &gt; Non-dependent child ;  Unemployed ;  &gt; Males ;</t>
  </si>
  <si>
    <t>Western Australia ;  &gt; Non-dependent child ;  Unemployed ;  &gt; Females ;</t>
  </si>
  <si>
    <t>Western Australia ;  &gt; Non-dependent child ;  People who started current job in the last year ;  Persons ;</t>
  </si>
  <si>
    <t>Western Australia ;  &gt; Non-dependent child ;  People who started current job in the last year ;  &gt; Males ;</t>
  </si>
  <si>
    <t>Western Australia ;  &gt; Non-dependent child ;  People who started current job in the last year ;  &gt; Females ;</t>
  </si>
  <si>
    <t>Western Australia ;  &gt; Other relative ;  Unemployed ;  Persons ;</t>
  </si>
  <si>
    <t>Western Australia ;  &gt; Other relative ;  Unemployed ;  &gt; Males ;</t>
  </si>
  <si>
    <t>Western Australia ;  &gt; Other relative ;  Unemployed ;  &gt; Females ;</t>
  </si>
  <si>
    <t>Western Australia ;  &gt; Other relative ;  People who started current job in the last year ;  Persons ;</t>
  </si>
  <si>
    <t>Western Australia ;  &gt; Other relative ;  People who started current job in the last year ;  &gt; Males ;</t>
  </si>
  <si>
    <t>Western Australia ;  &gt; Other relative ;  People who started current job in the last year ;  &gt; Females ;</t>
  </si>
  <si>
    <t>Western Australia ;  Not in a family ;  Unemployed ;  Persons ;</t>
  </si>
  <si>
    <t>Western Australia ;  Not in a family ;  Unemployed ;  &gt; Males ;</t>
  </si>
  <si>
    <t>Western Australia ;  Not in a family ;  Unemployed ;  &gt; Females ;</t>
  </si>
  <si>
    <t>Western Australia ;  Not in a family ;  People who started current job in the last year ;  Persons ;</t>
  </si>
  <si>
    <t>Western Australia ;  Not in a family ;  People who started current job in the last year ;  &gt; Males ;</t>
  </si>
  <si>
    <t>Western Australia ;  Not in a family ;  People who started current job in the last year ;  &gt; Females ;</t>
  </si>
  <si>
    <t>Western Australia ;  &gt; Person living alone ;  Unemployed ;  Persons ;</t>
  </si>
  <si>
    <t>Western Australia ;  &gt; Person living alone ;  Unemployed ;  &gt; Males ;</t>
  </si>
  <si>
    <t>Western Australia ;  &gt; Person living alone ;  Unemployed ;  &gt; Females ;</t>
  </si>
  <si>
    <t>Western Australia ;  &gt; Person living alone ;  People who started current job in the last year ;  Persons ;</t>
  </si>
  <si>
    <t>Western Australia ;  &gt; Person living alone ;  People who started current job in the last year ;  &gt; Males ;</t>
  </si>
  <si>
    <t>Western Australia ;  &gt; Person living alone ;  People who started current job in the last year ;  &gt; Females ;</t>
  </si>
  <si>
    <t>Western Australia ;  &gt; Person living with non-relatives ;  Unemployed ;  Persons ;</t>
  </si>
  <si>
    <t>Western Australia ;  &gt; Person living with non-relatives ;  Unemployed ;  &gt; Males ;</t>
  </si>
  <si>
    <t>Western Australia ;  &gt; Person living with non-relatives ;  Unemployed ;  &gt; Females ;</t>
  </si>
  <si>
    <t>Western Australia ;  &gt; Person living with non-relatives ;  People who started current job in the last year ;  Persons ;</t>
  </si>
  <si>
    <t>Western Australia ;  &gt; Person living with non-relatives ;  People who started current job in the last year ;  &gt; Males ;</t>
  </si>
  <si>
    <t>Western Australia ;  &gt; Person living with non-relatives ;  People who started current job in the last year ;  &gt; Females ;</t>
  </si>
  <si>
    <t>Western Australia ;  Relationship not determined ;  Unemployed ;  Persons ;</t>
  </si>
  <si>
    <t>Western Australia ;  Relationship not determined ;  Unemployed ;  &gt; Males ;</t>
  </si>
  <si>
    <t>Western Australia ;  Relationship not determined ;  Unemployed ;  &gt; Females ;</t>
  </si>
  <si>
    <t>Western Australia ;  Relationship not determined ;  People who started current job in the last year ;  Persons ;</t>
  </si>
  <si>
    <t>Western Australia ;  Relationship not determined ;  People who started current job in the last year ;  &gt; Males ;</t>
  </si>
  <si>
    <t>Western Australia ;  Relationship not determined ;  People who started current job in the last year ;  &gt; Females ;</t>
  </si>
  <si>
    <t>Western Australia ;  No jobs in last 12 months ;  Unemployed ;  Persons ;</t>
  </si>
  <si>
    <t>Western Australia ;  No jobs in last 12 months ;  Unemployed ;  &gt; Males ;</t>
  </si>
  <si>
    <t>Western Australia ;  No jobs in last 12 months ;  Unemployed ;  &gt; Females ;</t>
  </si>
  <si>
    <t>Western Australia ;  One job in last 12 months ;  Unemployed ;  Persons ;</t>
  </si>
  <si>
    <t>Western Australia ;  One job in last 12 months ;  Unemployed ;  &gt; Males ;</t>
  </si>
  <si>
    <t>Western Australia ;  One job in last 12 months ;  Unemployed ;  &gt; Females ;</t>
  </si>
  <si>
    <t>Western Australia ;  One job in last 12 months ;  People who started current job in the last year ;  Persons ;</t>
  </si>
  <si>
    <t>Western Australia ;  One job in last 12 months ;  People who started current job in the last year ;  &gt; Males ;</t>
  </si>
  <si>
    <t>Western Australia ;  One job in last 12 months ;  People who started current job in the last year ;  &gt; Females ;</t>
  </si>
  <si>
    <t>Western Australia ;  Two jobs in last 12 months ;  Unemployed ;  Persons ;</t>
  </si>
  <si>
    <t>Western Australia ;  Two jobs in last 12 months ;  Unemployed ;  &gt; Males ;</t>
  </si>
  <si>
    <t>Western Australia ;  Two jobs in last 12 months ;  Unemployed ;  &gt; Females ;</t>
  </si>
  <si>
    <t>Western Australia ;  Two jobs in last 12 months ;  People who started current job in the last year ;  Persons ;</t>
  </si>
  <si>
    <t>Western Australia ;  Two jobs in last 12 months ;  People who started current job in the last year ;  &gt; Males ;</t>
  </si>
  <si>
    <t>Western Australia ;  Two jobs in last 12 months ;  People who started current job in the last year ;  &gt; Females ;</t>
  </si>
  <si>
    <t>Western Australia ;  Three jobs in last 12 months ;  Unemployed ;  Persons ;</t>
  </si>
  <si>
    <t>Western Australia ;  Three jobs in last 12 months ;  Unemployed ;  &gt; Males ;</t>
  </si>
  <si>
    <t>Western Australia ;  Three jobs in last 12 months ;  Unemployed ;  &gt; Females ;</t>
  </si>
  <si>
    <t>Western Australia ;  Three jobs in last 12 months ;  People who started current job in the last year ;  Persons ;</t>
  </si>
  <si>
    <t>Western Australia ;  Three jobs in last 12 months ;  People who started current job in the last year ;  &gt; Males ;</t>
  </si>
  <si>
    <t>Western Australia ;  Three jobs in last 12 months ;  People who started current job in the last year ;  &gt; Females ;</t>
  </si>
  <si>
    <t>Western Australia ;  Four or more jobs in last 12 months ;  Unemployed ;  Persons ;</t>
  </si>
  <si>
    <t>Western Australia ;  Four or more jobs in last 12 months ;  Unemployed ;  &gt; Males ;</t>
  </si>
  <si>
    <t>Western Australia ;  Four or more jobs in last 12 months ;  Unemployed ;  &gt; Females ;</t>
  </si>
  <si>
    <t>Western Australia ;  Four or more jobs in last 12 months ;  People who started current job in the last year ;  Persons ;</t>
  </si>
  <si>
    <t>Western Australia ;  Four or more jobs in last 12 months ;  People who started current job in the last year ;  &gt; Males ;</t>
  </si>
  <si>
    <t>Western Australia ;  Four or more jobs in last 12 months ;  People who started current job in the last year ;  &gt; Females ;</t>
  </si>
  <si>
    <t>Western Australia ;  Steps taken:  Asked current employer for more work ;  People who started current job in the last year ;  Persons ;</t>
  </si>
  <si>
    <t>Western Australia ;  Steps taken:  Asked current employer for more work ;  People who started current job in the last year ;  &gt; Males ;</t>
  </si>
  <si>
    <t>Western Australia ;  Steps taken:  Asked current employer for more work ;  People who started current job in the last year ;  &gt; Females ;</t>
  </si>
  <si>
    <t>Western Australia ;  Steps taken:  Wrote, phoned or applied in person to an employer ;  Unemployed ;  Persons ;</t>
  </si>
  <si>
    <t>Western Australia ;  Steps taken:  Wrote, phoned or applied in person to an employer ;  Unemployed ;  &gt; Males ;</t>
  </si>
  <si>
    <t>Western Australia ;  Steps taken:  Wrote, phoned or applied in person to an employer ;  Unemployed ;  &gt; Females ;</t>
  </si>
  <si>
    <t>Western Australia ;  Steps taken:  Wrote, phoned or applied in person to an employer ;  People who started current job in the last year ;  Persons ;</t>
  </si>
  <si>
    <t>Western Australia ;  Steps taken:  Wrote, phoned or applied in person to an employer ;  People who started current job in the last year ;  &gt; Males ;</t>
  </si>
  <si>
    <t>Western Australia ;  Steps taken:  Wrote, phoned or applied in person to an employer ;  People who started current job in the last year ;  &gt; Females ;</t>
  </si>
  <si>
    <t>Western Australia ;  Steps taken:  Answered an ad for a job on the Internet, newspaper, etc ;  Unemployed ;  Persons ;</t>
  </si>
  <si>
    <t>Western Australia ;  Steps taken:  Answered an ad for a job on the Internet, newspaper, etc ;  Unemployed ;  &gt; Males ;</t>
  </si>
  <si>
    <t>Western Australia ;  Steps taken:  Answered an ad for a job on the Internet, newspaper, etc ;  Unemployed ;  &gt; Females ;</t>
  </si>
  <si>
    <t>Western Australia ;  Steps taken:  Answered an ad for a job on the Internet, newspaper, etc ;  People who started current job in the last year ;  Persons ;</t>
  </si>
  <si>
    <t>Western Australia ;  Steps taken:  Answered an ad for a job on the Internet, newspaper, etc ;  People who started current job in the last year ;  &gt; Males ;</t>
  </si>
  <si>
    <t>Western Australia ;  Steps taken:  Answered an ad for a job on the Internet, newspaper, etc ;  People who started current job in the last year ;  &gt; Females ;</t>
  </si>
  <si>
    <t>Western Australia ;  Steps taken:  Had an interview with an employer ;  Unemployed ;  Persons ;</t>
  </si>
  <si>
    <t>Western Australia ;  Steps taken:  Had an interview with an employer ;  Unemployed ;  &gt; Males ;</t>
  </si>
  <si>
    <t>Western Australia ;  Steps taken:  Had an interview with an employer ;  Unemployed ;  &gt; Females ;</t>
  </si>
  <si>
    <t>Western Australia ;  Steps taken:  Had an interview with an employer ;  People who started current job in the last year ;  Persons ;</t>
  </si>
  <si>
    <t>Western Australia ;  Steps taken:  Had an interview with an employer ;  People who started current job in the last year ;  &gt; Males ;</t>
  </si>
  <si>
    <t>Western Australia ;  Steps taken:  Had an interview with an employer ;  People who started current job in the last year ;  &gt; Females ;</t>
  </si>
  <si>
    <t>Western Australia ;  Steps taken:  Contacted friends or relatives ;  Unemployed ;  Persons ;</t>
  </si>
  <si>
    <t>Western Australia ;  Steps taken:  Contacted friends or relatives ;  Unemployed ;  &gt; Males ;</t>
  </si>
  <si>
    <t>Western Australia ;  Steps taken:  Contacted friends or relatives ;  Unemployed ;  &gt; Females ;</t>
  </si>
  <si>
    <t>Western Australia ;  Steps taken:  Contacted friends or relatives ;  People who started current job in the last year ;  Persons ;</t>
  </si>
  <si>
    <t>Western Australia ;  Steps taken:  Contacted friends or relatives ;  People who started current job in the last year ;  &gt; Males ;</t>
  </si>
  <si>
    <t>Western Australia ;  Steps taken:  Contacted friends or relatives ;  People who started current job in the last year ;  &gt; Females ;</t>
  </si>
  <si>
    <t>Western Australia ;  Steps taken:  Took steps to purchase or start up own business ;  Unemployed ;  Persons ;</t>
  </si>
  <si>
    <t>Western Australia ;  Steps taken:  Took steps to purchase or start up own business ;  Unemployed ;  &gt; Males ;</t>
  </si>
  <si>
    <t>Western Australia ;  Steps taken:  Took steps to purchase or start up own business ;  Unemployed ;  &gt; Females ;</t>
  </si>
  <si>
    <t>Western Australia ;  Steps taken:  Took steps to purchase or start up own business ;  People who started current job in the last year ;  Persons ;</t>
  </si>
  <si>
    <t>Western Australia ;  Steps taken:  Took steps to purchase or start up own business ;  People who started current job in the last year ;  &gt; Males ;</t>
  </si>
  <si>
    <t>Western Australia ;  Steps taken:  Took steps to purchase or start up own business ;  People who started current job in the last year ;  &gt; Females ;</t>
  </si>
  <si>
    <t>Western Australia ;  Steps taken:  Advertised or tendered for work ;  Unemployed ;  Persons ;</t>
  </si>
  <si>
    <t>Western Australia ;  Steps taken:  Advertised or tendered for work ;  Unemployed ;  &gt; Males ;</t>
  </si>
  <si>
    <t>Western Australia ;  Steps taken:  Advertised or tendered for work ;  Unemployed ;  &gt; Females ;</t>
  </si>
  <si>
    <t>Western Australia ;  Steps taken:  Advertised or tendered for work ;  People who started current job in the last year ;  Persons ;</t>
  </si>
  <si>
    <t>Western Australia ;  Steps taken:  Advertised or tendered for work ;  People who started current job in the last year ;  &gt; Males ;</t>
  </si>
  <si>
    <t>Western Australia ;  Steps taken:  Advertised or tendered for work ;  People who started current job in the last year ;  &gt; Females ;</t>
  </si>
  <si>
    <t>Western Australia ;  Steps taken:  Checked or registered with other employment agency ;  Unemployed ;  Persons ;</t>
  </si>
  <si>
    <t>Western Australia ;  Steps taken:  Checked or registered with other employment agency ;  Unemployed ;  &gt; Males ;</t>
  </si>
  <si>
    <t>Western Australia ;  Steps taken:  Checked or registered with other employment agency ;  Unemployed ;  &gt; Females ;</t>
  </si>
  <si>
    <t>Western Australia ;  Steps taken:  Checked or registered with other employment agency ;  People who started current job in the last year ;  Persons ;</t>
  </si>
  <si>
    <t>Western Australia ;  Steps taken:  Checked or registered with other employment agency ;  People who started current job in the last year ;  &gt; Males ;</t>
  </si>
  <si>
    <t>Western Australia ;  Steps taken:  Checked or registered with other employment agency ;  People who started current job in the last year ;  &gt; Females ;</t>
  </si>
  <si>
    <t>Western Australia ;  Steps taken:  Looked at ads for jobs on the Internet, newspaper, etc ;  Unemployed ;  Persons ;</t>
  </si>
  <si>
    <t>Western Australia ;  Steps taken:  Looked at ads for jobs on the Internet, newspaper, etc ;  Unemployed ;  &gt; Males ;</t>
  </si>
  <si>
    <t>Western Australia ;  Steps taken:  Looked at ads for jobs on the Internet, newspaper, etc ;  Unemployed ;  &gt; Females ;</t>
  </si>
  <si>
    <t>Western Australia ;  Steps taken:  Looked at ads for jobs on the Internet, newspaper, etc ;  People who started current job in the last year ;  Persons ;</t>
  </si>
  <si>
    <t>Western Australia ;  Steps taken:  Looked at ads for jobs on the Internet, newspaper, etc ;  People who started current job in the last year ;  &gt; Males ;</t>
  </si>
  <si>
    <t>Western Australia ;  Steps taken:  Looked at ads for jobs on the Internet, newspaper, etc ;  People who started current job in the last year ;  &gt; Females ;</t>
  </si>
  <si>
    <t>Western Australia ;  Steps taken:  Registered with Centrelink as a job seeker ;  Unemployed ;  Persons ;</t>
  </si>
  <si>
    <t>Western Australia ;  Steps taken:  Registered with Centrelink as a job seeker ;  Unemployed ;  &gt; Males ;</t>
  </si>
  <si>
    <t>Western Australia ;  Steps taken:  Registered with Centrelink as a job seeker ;  Unemployed ;  &gt; Females ;</t>
  </si>
  <si>
    <t>Western Australia ;  Steps taken:  Registered with Centrelink as a job seeker ;  People who started current job in the last year ;  Persons ;</t>
  </si>
  <si>
    <t>Western Australia ;  Steps taken:  Registered with Centrelink as a job seeker ;  People who started current job in the last year ;  &gt; Males ;</t>
  </si>
  <si>
    <t>Western Australia ;  Steps taken:  Registered with Centrelink as a job seeker ;  People who started current job in the last year ;  &gt; Females ;</t>
  </si>
  <si>
    <t>Western Australia ;  Steps taken:  Other steps ;  Unemployed ;  Persons ;</t>
  </si>
  <si>
    <t>Western Australia ;  Steps taken:  Other steps ;  Unemployed ;  &gt; Males ;</t>
  </si>
  <si>
    <t>Western Australia ;  Steps taken:  Other steps ;  Unemployed ;  &gt; Females ;</t>
  </si>
  <si>
    <t>Western Australia ;  Steps taken:  Other steps ;  People who started current job in the last year ;  Persons ;</t>
  </si>
  <si>
    <t>Western Australia ;  Steps taken:  Other steps ;  People who started current job in the last year ;  &gt; Males ;</t>
  </si>
  <si>
    <t>Western Australia ;  Steps taken:  Other steps ;  People who started current job in the last year ;  &gt; Females ;</t>
  </si>
  <si>
    <t>Western Australia ;  Did not take steps to look for work or more hours ;  Unemployed ;  Persons ;</t>
  </si>
  <si>
    <t>Western Australia ;  Did not take steps to look for work or more hours ;  Unemployed ;  &gt; Males ;</t>
  </si>
  <si>
    <t>Western Australia ;  Did not take steps to look for work or more hours ;  Unemployed ;  &gt; Females ;</t>
  </si>
  <si>
    <t>Western Australia ;  Did not take steps to look for work or more hours ;  People who started current job in the last year ;  Persons ;</t>
  </si>
  <si>
    <t>Western Australia ;  Did not take steps to look for work or more hours ;  People who started current job in the last year ;  &gt; Males ;</t>
  </si>
  <si>
    <t>Western Australia ;  Did not take steps to look for work or more hours ;  People who started current job in the last year ;  &gt; Females ;</t>
  </si>
  <si>
    <t>Western Australia ;  With non-school qualification ;  Unemployed ;  Persons ;</t>
  </si>
  <si>
    <t>Western Australia ;  With non-school qualification ;  Unemployed ;  &gt; Males ;</t>
  </si>
  <si>
    <t>Western Australia ;  With non-school qualification ;  Unemployed ;  &gt; Females ;</t>
  </si>
  <si>
    <t>Western Australia ;  With non-school qualification ;  People who started current job in the last year ;  Persons ;</t>
  </si>
  <si>
    <t>Western Australia ;  With non-school qualification ;  People who started current job in the last year ;  &gt; Males ;</t>
  </si>
  <si>
    <t>Western Australia ;  With non-school qualification ;  People who started current job in the last year ;  &gt; Females ;</t>
  </si>
  <si>
    <t>Western Australia ;  &gt; Postgraduate Degree ;  Unemployed ;  Persons ;</t>
  </si>
  <si>
    <t>Western Australia ;  &gt; Postgraduate Degree ;  Unemployed ;  &gt; Males ;</t>
  </si>
  <si>
    <t>Western Australia ;  &gt; Postgraduate Degree ;  Unemployed ;  &gt; Females ;</t>
  </si>
  <si>
    <t>Western Australia ;  &gt; Postgraduate Degree ;  People who started current job in the last year ;  Persons ;</t>
  </si>
  <si>
    <t>Western Australia ;  &gt; Postgraduate Degree ;  People who started current job in the last year ;  &gt; Males ;</t>
  </si>
  <si>
    <t>Western Australia ;  &gt; Postgraduate Degree ;  People who started current job in the last year ;  &gt; Females ;</t>
  </si>
  <si>
    <t>Western Australia ;  &gt; Graduate Diploma or Certificate ;  Unemployed ;  Persons ;</t>
  </si>
  <si>
    <t>Western Australia ;  &gt; Graduate Diploma or Certificate ;  Unemployed ;  &gt; Males ;</t>
  </si>
  <si>
    <t>Western Australia ;  &gt; Graduate Diploma or Certificate ;  Unemployed ;  &gt; Females ;</t>
  </si>
  <si>
    <t>Western Australia ;  &gt; Graduate Diploma or Certificate ;  People who started current job in the last year ;  Persons ;</t>
  </si>
  <si>
    <t>Western Australia ;  &gt; Graduate Diploma or Certificate ;  People who started current job in the last year ;  &gt; Males ;</t>
  </si>
  <si>
    <t>Western Australia ;  &gt; Graduate Diploma or Certificate ;  People who started current job in the last year ;  &gt; Females ;</t>
  </si>
  <si>
    <t>Western Australia ;  &gt; Bachelor Degree ;  Unemployed ;  Persons ;</t>
  </si>
  <si>
    <t>Western Australia ;  &gt; Bachelor Degree ;  Unemployed ;  &gt; Males ;</t>
  </si>
  <si>
    <t>Western Australia ;  &gt; Bachelor Degree ;  Unemployed ;  &gt; Females ;</t>
  </si>
  <si>
    <t>Western Australia ;  &gt; Bachelor Degree ;  People who started current job in the last year ;  Persons ;</t>
  </si>
  <si>
    <t>Western Australia ;  &gt; Bachelor Degree ;  People who started current job in the last year ;  &gt; Males ;</t>
  </si>
  <si>
    <t>Western Australia ;  &gt; Bachelor Degree ;  People who started current job in the last year ;  &gt; Females ;</t>
  </si>
  <si>
    <t>Western Australia ;  &gt; Advanced Diploma or Diploma ;  Unemployed ;  Persons ;</t>
  </si>
  <si>
    <t>Western Australia ;  &gt; Advanced Diploma or Diploma ;  Unemployed ;  &gt; Males ;</t>
  </si>
  <si>
    <t>Western Australia ;  &gt; Advanced Diploma or Diploma ;  Unemployed ;  &gt; Females ;</t>
  </si>
  <si>
    <t>Western Australia ;  &gt; Advanced Diploma or Diploma ;  People who started current job in the last year ;  Persons ;</t>
  </si>
  <si>
    <t>Western Australia ;  &gt; Advanced Diploma or Diploma ;  People who started current job in the last year ;  &gt; Males ;</t>
  </si>
  <si>
    <t>Western Australia ;  &gt; Advanced Diploma or Diploma ;  People who started current job in the last year ;  &gt; Females ;</t>
  </si>
  <si>
    <t>Western Australia ;  &gt; Certificate III or IV ;  Unemployed ;  Persons ;</t>
  </si>
  <si>
    <t>Western Australia ;  &gt; Certificate III or IV ;  Unemployed ;  &gt; Males ;</t>
  </si>
  <si>
    <t>Western Australia ;  &gt; Certificate III or IV ;  Unemployed ;  &gt; Females ;</t>
  </si>
  <si>
    <t>Western Australia ;  &gt; Certificate III or IV ;  People who started current job in the last year ;  Persons ;</t>
  </si>
  <si>
    <t>Western Australia ;  &gt; Certificate III or IV ;  People who started current job in the last year ;  &gt; Males ;</t>
  </si>
  <si>
    <t>Western Australia ;  &gt; Certificate III or IV ;  People who started current job in the last year ;  &gt; Females ;</t>
  </si>
  <si>
    <t>Western Australia ;  &gt; Certificate I or II ;  Unemployed ;  Persons ;</t>
  </si>
  <si>
    <t>Western Australia ;  &gt; Certificate I or II ;  Unemployed ;  &gt; Males ;</t>
  </si>
  <si>
    <t>Western Australia ;  &gt; Certificate I or II ;  Unemployed ;  &gt; Females ;</t>
  </si>
  <si>
    <t>Western Australia ;  &gt; Certificate I or II ;  People who started current job in the last year ;  Persons ;</t>
  </si>
  <si>
    <t>Western Australia ;  &gt; Certificate I or II ;  People who started current job in the last year ;  &gt; Males ;</t>
  </si>
  <si>
    <t>Western Australia ;  &gt; Certificate I or II ;  People who started current job in the last year ;  &gt; Females ;</t>
  </si>
  <si>
    <t>Western Australia ;  &gt; Certificate nfd ;  Unemployed ;  Persons ;</t>
  </si>
  <si>
    <t>Western Australia ;  &gt; Certificate nfd ;  Unemployed ;  &gt; Males ;</t>
  </si>
  <si>
    <t>Western Australia ;  &gt; Certificate nfd ;  Unemployed ;  &gt; Females ;</t>
  </si>
  <si>
    <t>Western Australia ;  &gt; Certificate nfd ;  People who started current job in the last year ;  Persons ;</t>
  </si>
  <si>
    <t>A125996746C</t>
  </si>
  <si>
    <t>A126000346W</t>
  </si>
  <si>
    <t>A125998546W</t>
  </si>
  <si>
    <t>A125991346A</t>
  </si>
  <si>
    <t>A125994946K</t>
  </si>
  <si>
    <t>A125993146V</t>
  </si>
  <si>
    <t>A125996750V</t>
  </si>
  <si>
    <t>A126000350L</t>
  </si>
  <si>
    <t>A125998550L</t>
  </si>
  <si>
    <t>A125991350T</t>
  </si>
  <si>
    <t>A125994950A</t>
  </si>
  <si>
    <t>A125993150K</t>
  </si>
  <si>
    <t>A125996790L</t>
  </si>
  <si>
    <t>A126000390F</t>
  </si>
  <si>
    <t>A125998590F</t>
  </si>
  <si>
    <t>A125991390K</t>
  </si>
  <si>
    <t>A125994990V</t>
  </si>
  <si>
    <t>A125993190C</t>
  </si>
  <si>
    <t>A125996710A</t>
  </si>
  <si>
    <t>A126000310V</t>
  </si>
  <si>
    <t>A125998510V</t>
  </si>
  <si>
    <t>A125991310X</t>
  </si>
  <si>
    <t>A125994910J</t>
  </si>
  <si>
    <t>A125993110T</t>
  </si>
  <si>
    <t>A125996822V</t>
  </si>
  <si>
    <t>A126000422L</t>
  </si>
  <si>
    <t>A125998622L</t>
  </si>
  <si>
    <t>A125991422T</t>
  </si>
  <si>
    <t>A125995022C</t>
  </si>
  <si>
    <t>A125993222K</t>
  </si>
  <si>
    <t>A125996754C</t>
  </si>
  <si>
    <t>A126000354W</t>
  </si>
  <si>
    <t>A125998554W</t>
  </si>
  <si>
    <t>A125991354A</t>
  </si>
  <si>
    <t>A125994954K</t>
  </si>
  <si>
    <t>A125993154V</t>
  </si>
  <si>
    <t>A125996682C</t>
  </si>
  <si>
    <t>A126000282W</t>
  </si>
  <si>
    <t>A125998482W</t>
  </si>
  <si>
    <t>A125991282A</t>
  </si>
  <si>
    <t>A125994882K</t>
  </si>
  <si>
    <t>A125993082V</t>
  </si>
  <si>
    <t>A125996758L</t>
  </si>
  <si>
    <t>A126000358F</t>
  </si>
  <si>
    <t>A125998558F</t>
  </si>
  <si>
    <t>A125991358K</t>
  </si>
  <si>
    <t>A125994958V</t>
  </si>
  <si>
    <t>A125993158C</t>
  </si>
  <si>
    <t>A125996762C</t>
  </si>
  <si>
    <t>A126000362W</t>
  </si>
  <si>
    <t>A125998562W</t>
  </si>
  <si>
    <t>A125991362A</t>
  </si>
  <si>
    <t>A125994962K</t>
  </si>
  <si>
    <t>A125993162V</t>
  </si>
  <si>
    <t>A125996834C</t>
  </si>
  <si>
    <t>A126000434W</t>
  </si>
  <si>
    <t>A125998634W</t>
  </si>
  <si>
    <t>A125991434A</t>
  </si>
  <si>
    <t>A125995034L</t>
  </si>
  <si>
    <t>A125993234V</t>
  </si>
  <si>
    <t>A125996654V</t>
  </si>
  <si>
    <t>A126000254L</t>
  </si>
  <si>
    <t>A125998454L</t>
  </si>
  <si>
    <t>A125991254T</t>
  </si>
  <si>
    <t>A125994854A</t>
  </si>
  <si>
    <t>A125993054K</t>
  </si>
  <si>
    <t>A125996826C</t>
  </si>
  <si>
    <t>A126000426W</t>
  </si>
  <si>
    <t>A125998626W</t>
  </si>
  <si>
    <t>A125991426A</t>
  </si>
  <si>
    <t>A125995026L</t>
  </si>
  <si>
    <t>A125993226V</t>
  </si>
  <si>
    <t>A125996830V</t>
  </si>
  <si>
    <t>A126000430L</t>
  </si>
  <si>
    <t>A125998630L</t>
  </si>
  <si>
    <t>A125991430T</t>
  </si>
  <si>
    <t>A125995030C</t>
  </si>
  <si>
    <t>A125993230K</t>
  </si>
  <si>
    <t>A125996658C</t>
  </si>
  <si>
    <t>A126000258W</t>
  </si>
  <si>
    <t>A125998458W</t>
  </si>
  <si>
    <t>A125991258A</t>
  </si>
  <si>
    <t>A125994858K</t>
  </si>
  <si>
    <t>A125993058V</t>
  </si>
  <si>
    <t>A125996714K</t>
  </si>
  <si>
    <t>A126000314C</t>
  </si>
  <si>
    <t>A125998514C</t>
  </si>
  <si>
    <t>A125991314J</t>
  </si>
  <si>
    <t>A125994914T</t>
  </si>
  <si>
    <t>A125993114A</t>
  </si>
  <si>
    <t>A125996766L</t>
  </si>
  <si>
    <t>A126000366F</t>
  </si>
  <si>
    <t>A125998566F</t>
  </si>
  <si>
    <t>A125991366K</t>
  </si>
  <si>
    <t>A125994966V</t>
  </si>
  <si>
    <t>A125993166C</t>
  </si>
  <si>
    <t>A125996838L</t>
  </si>
  <si>
    <t>A126000438F</t>
  </si>
  <si>
    <t>A125998638F</t>
  </si>
  <si>
    <t>A125991438K</t>
  </si>
  <si>
    <t>A125995038W</t>
  </si>
  <si>
    <t>A125993238C</t>
  </si>
  <si>
    <t>A125996662V</t>
  </si>
  <si>
    <t>A126000262L</t>
  </si>
  <si>
    <t>A125998462L</t>
  </si>
  <si>
    <t>A125996794W</t>
  </si>
  <si>
    <t>A126000394R</t>
  </si>
  <si>
    <t>A125998594R</t>
  </si>
  <si>
    <t>A125991394V</t>
  </si>
  <si>
    <t>A125994994C</t>
  </si>
  <si>
    <t>A125993194L</t>
  </si>
  <si>
    <t>A125996798F</t>
  </si>
  <si>
    <t>A126000398X</t>
  </si>
  <si>
    <t>A125998598X</t>
  </si>
  <si>
    <t>A125991398C</t>
  </si>
  <si>
    <t>A125994998L</t>
  </si>
  <si>
    <t>A125993198W</t>
  </si>
  <si>
    <t>A125996694L</t>
  </si>
  <si>
    <t>A126000294F</t>
  </si>
  <si>
    <t>A125998494F</t>
  </si>
  <si>
    <t>A125991294K</t>
  </si>
  <si>
    <t>A125994894V</t>
  </si>
  <si>
    <t>A125993094C</t>
  </si>
  <si>
    <t>A125996666C</t>
  </si>
  <si>
    <t>A126000266W</t>
  </si>
  <si>
    <t>A125998466W</t>
  </si>
  <si>
    <t>A125991266A</t>
  </si>
  <si>
    <t>A125994866K</t>
  </si>
  <si>
    <t>A125993066V</t>
  </si>
  <si>
    <t>A125991318T</t>
  </si>
  <si>
    <t>A125994918A</t>
  </si>
  <si>
    <t>A125993118K</t>
  </si>
  <si>
    <t>A125996686L</t>
  </si>
  <si>
    <t>A126000286F</t>
  </si>
  <si>
    <t>A125998486F</t>
  </si>
  <si>
    <t>A125991286K</t>
  </si>
  <si>
    <t>A125994886V</t>
  </si>
  <si>
    <t>A125993086C</t>
  </si>
  <si>
    <t>A125996722K</t>
  </si>
  <si>
    <t>A126000322C</t>
  </si>
  <si>
    <t>A125998522C</t>
  </si>
  <si>
    <t>A125991322J</t>
  </si>
  <si>
    <t>A125994922T</t>
  </si>
  <si>
    <t>A125993122A</t>
  </si>
  <si>
    <t>A125996698W</t>
  </si>
  <si>
    <t>A126000298R</t>
  </si>
  <si>
    <t>A125998498R</t>
  </si>
  <si>
    <t>A125991298V</t>
  </si>
  <si>
    <t>A125994898C</t>
  </si>
  <si>
    <t>A125993098L</t>
  </si>
  <si>
    <t>A125996726V</t>
  </si>
  <si>
    <t>A126000326L</t>
  </si>
  <si>
    <t>A125998526L</t>
  </si>
  <si>
    <t>A125991326T</t>
  </si>
  <si>
    <t>A125994926A</t>
  </si>
  <si>
    <t>A125993126K</t>
  </si>
  <si>
    <t>A125996770C</t>
  </si>
  <si>
    <t>A126000370W</t>
  </si>
  <si>
    <t>A125998570W</t>
  </si>
  <si>
    <t>A125991370A</t>
  </si>
  <si>
    <t>A125994970K</t>
  </si>
  <si>
    <t>A125993170V</t>
  </si>
  <si>
    <t>A125996730K</t>
  </si>
  <si>
    <t>A126000330C</t>
  </si>
  <si>
    <t>A125998530C</t>
  </si>
  <si>
    <t>A125991330J</t>
  </si>
  <si>
    <t>A125994930T</t>
  </si>
  <si>
    <t>A125993130A</t>
  </si>
  <si>
    <t>A125996702A</t>
  </si>
  <si>
    <t>A126000302V</t>
  </si>
  <si>
    <t>A125998502V</t>
  </si>
  <si>
    <t>A125991302X</t>
  </si>
  <si>
    <t>A125994902J</t>
  </si>
  <si>
    <t>A125993102T</t>
  </si>
  <si>
    <t>A125996802K</t>
  </si>
  <si>
    <t>A126000402C</t>
  </si>
  <si>
    <t>A125998602C</t>
  </si>
  <si>
    <t>A125991402J</t>
  </si>
  <si>
    <t>A125995002V</t>
  </si>
  <si>
    <t>A125993202A</t>
  </si>
  <si>
    <t>A125996774L</t>
  </si>
  <si>
    <t>A126000374F</t>
  </si>
  <si>
    <t>A125998574F</t>
  </si>
  <si>
    <t>A125991374K</t>
  </si>
  <si>
    <t>A125994974V</t>
  </si>
  <si>
    <t>A125993174C</t>
  </si>
  <si>
    <t>A125996778W</t>
  </si>
  <si>
    <t>A126000378R</t>
  </si>
  <si>
    <t>A125998578R</t>
  </si>
  <si>
    <t>A125991378V</t>
  </si>
  <si>
    <t>A125994978C</t>
  </si>
  <si>
    <t>A125993178L</t>
  </si>
  <si>
    <t>A125996842C</t>
  </si>
  <si>
    <t>A126000442W</t>
  </si>
  <si>
    <t>A125998642W</t>
  </si>
  <si>
    <t>A125991442A</t>
  </si>
  <si>
    <t>A125995042L</t>
  </si>
  <si>
    <t>A125993242V</t>
  </si>
  <si>
    <t>A125996670V</t>
  </si>
  <si>
    <t>A126000270L</t>
  </si>
  <si>
    <t>A125998470L</t>
  </si>
  <si>
    <t>A125991270T</t>
  </si>
  <si>
    <t>A125994870A</t>
  </si>
  <si>
    <t>A125993070K</t>
  </si>
  <si>
    <t>A125996734V</t>
  </si>
  <si>
    <t>A126000334L</t>
  </si>
  <si>
    <t>A125998534L</t>
  </si>
  <si>
    <t>A125991334T</t>
  </si>
  <si>
    <t>A125994934A</t>
  </si>
  <si>
    <t>A125993134K</t>
  </si>
  <si>
    <t>A125996690C</t>
  </si>
  <si>
    <t>A126000290W</t>
  </si>
  <si>
    <t>A125998490W</t>
  </si>
  <si>
    <t>A125991290A</t>
  </si>
  <si>
    <t>A125994890K</t>
  </si>
  <si>
    <t>A125993090V</t>
  </si>
  <si>
    <t>A125996782L</t>
  </si>
  <si>
    <t>A126000382F</t>
  </si>
  <si>
    <t>A125998582F</t>
  </si>
  <si>
    <t>A125991382K</t>
  </si>
  <si>
    <t>A125994982V</t>
  </si>
  <si>
    <t>A125993182C</t>
  </si>
  <si>
    <t>A125996786W</t>
  </si>
  <si>
    <t>A126000386R</t>
  </si>
  <si>
    <t>A125998586R</t>
  </si>
  <si>
    <t>A125991386V</t>
  </si>
  <si>
    <t>A125994986C</t>
  </si>
  <si>
    <t>A125993186L</t>
  </si>
  <si>
    <t>A125996706K</t>
  </si>
  <si>
    <t>A126000306C</t>
  </si>
  <si>
    <t>A125998506C</t>
  </si>
  <si>
    <t>A125991306J</t>
  </si>
  <si>
    <t>A125994906T</t>
  </si>
  <si>
    <t>A125993106A</t>
  </si>
  <si>
    <t>A125996674C</t>
  </si>
  <si>
    <t>A126000274W</t>
  </si>
  <si>
    <t>A125998474W</t>
  </si>
  <si>
    <t>A125991274A</t>
  </si>
  <si>
    <t>A125994874K</t>
  </si>
  <si>
    <t>A125993074V</t>
  </si>
  <si>
    <t>A125996846L</t>
  </si>
  <si>
    <t>A126000446F</t>
  </si>
  <si>
    <t>A125998646F</t>
  </si>
  <si>
    <t>A125991446K</t>
  </si>
  <si>
    <t>A125995046W</t>
  </si>
  <si>
    <t>A125993246C</t>
  </si>
  <si>
    <t>A125996738C</t>
  </si>
  <si>
    <t>A126000338W</t>
  </si>
  <si>
    <t>A125998538W</t>
  </si>
  <si>
    <t>A125991338A</t>
  </si>
  <si>
    <t>Western Australia ;  &gt; Certificate nfd ;  People who started current job in the last year ;  &gt; Males ;</t>
  </si>
  <si>
    <t>Western Australia ;  &gt; Certificate nfd ;  People who started current job in the last year ;  &gt; Females ;</t>
  </si>
  <si>
    <t>Western Australia ;  &gt; Level not determined ;  Unemployed ;  Persons ;</t>
  </si>
  <si>
    <t>Western Australia ;  &gt; Level not determined ;  Unemployed ;  &gt; Males ;</t>
  </si>
  <si>
    <t>Western Australia ;  &gt; Level not determined ;  Unemployed ;  &gt; Females ;</t>
  </si>
  <si>
    <t>Western Australia ;  &gt; Level not determined ;  People who started current job in the last year ;  Persons ;</t>
  </si>
  <si>
    <t>Western Australia ;  &gt; Level not determined ;  People who started current job in the last year ;  &gt; Males ;</t>
  </si>
  <si>
    <t>Western Australia ;  &gt; Level not determined ;  People who started current job in the last year ;  &gt; Females ;</t>
  </si>
  <si>
    <t>Western Australia ;  Without non-school qualification ;  Unemployed ;  Persons ;</t>
  </si>
  <si>
    <t>Western Australia ;  Without non-school qualification ;  Unemployed ;  &gt; Males ;</t>
  </si>
  <si>
    <t>Western Australia ;  Without non-school qualification ;  Unemployed ;  &gt; Females ;</t>
  </si>
  <si>
    <t>Western Australia ;  Without non-school qualification ;  People who started current job in the last year ;  Persons ;</t>
  </si>
  <si>
    <t>Western Australia ;  Without non-school qualification ;  People who started current job in the last year ;  &gt; Males ;</t>
  </si>
  <si>
    <t>Western Australia ;  Without non-school qualification ;  People who started current job in the last year ;  &gt; Females ;</t>
  </si>
  <si>
    <t>Tasmania ;  Unemployed ;  Persons ;</t>
  </si>
  <si>
    <t>Tasmania ;  Unemployed ;  &gt; Males ;</t>
  </si>
  <si>
    <t>Tasmania ;  Unemployed ;  &gt; Females ;</t>
  </si>
  <si>
    <t>Tasmania ;  People who started current job in the last year ;  Persons ;</t>
  </si>
  <si>
    <t>Tasmania ;  People who started current job in the last year ;  &gt; Males ;</t>
  </si>
  <si>
    <t>Tasmania ;  People who started current job in the last year ;  &gt; Females ;</t>
  </si>
  <si>
    <t>Tasmania ;  15-64 years ;  Unemployed ;  Persons ;</t>
  </si>
  <si>
    <t>Tasmania ;  15-64 years ;  Unemployed ;  &gt; Males ;</t>
  </si>
  <si>
    <t>Tasmania ;  15-64 years ;  Unemployed ;  &gt; Females ;</t>
  </si>
  <si>
    <t>Tasmania ;  15-64 years ;  People who started current job in the last year ;  Persons ;</t>
  </si>
  <si>
    <t>Tasmania ;  15-64 years ;  People who started current job in the last year ;  &gt; Males ;</t>
  </si>
  <si>
    <t>Tasmania ;  15-64 years ;  People who started current job in the last year ;  &gt; Females ;</t>
  </si>
  <si>
    <t>Tasmania ;  &gt; 15-24 years ;  Unemployed ;  Persons ;</t>
  </si>
  <si>
    <t>Tasmania ;  &gt; 15-24 years ;  Unemployed ;  &gt; Males ;</t>
  </si>
  <si>
    <t>Tasmania ;  &gt; 15-24 years ;  Unemployed ;  &gt; Females ;</t>
  </si>
  <si>
    <t>Tasmania ;  &gt; 15-24 years ;  People who started current job in the last year ;  Persons ;</t>
  </si>
  <si>
    <t>Tasmania ;  &gt; 15-24 years ;  People who started current job in the last year ;  &gt; Males ;</t>
  </si>
  <si>
    <t>Tasmania ;  &gt; 15-24 years ;  People who started current job in the last year ;  &gt; Females ;</t>
  </si>
  <si>
    <t>Tasmania ;  &gt; 25-44 years ;  Unemployed ;  Persons ;</t>
  </si>
  <si>
    <t>Tasmania ;  &gt; 25-44 years ;  Unemployed ;  &gt; Males ;</t>
  </si>
  <si>
    <t>Tasmania ;  &gt; 25-44 years ;  Unemployed ;  &gt; Females ;</t>
  </si>
  <si>
    <t>Tasmania ;  &gt; 25-44 years ;  People who started current job in the last year ;  Persons ;</t>
  </si>
  <si>
    <t>Tasmania ;  &gt; 25-44 years ;  People who started current job in the last year ;  &gt; Males ;</t>
  </si>
  <si>
    <t>Tasmania ;  &gt; 25-44 years ;  People who started current job in the last year ;  &gt; Females ;</t>
  </si>
  <si>
    <t>Tasmania ;  &gt;&gt; 25-34 years ;  Unemployed ;  Persons ;</t>
  </si>
  <si>
    <t>Tasmania ;  &gt;&gt; 25-34 years ;  Unemployed ;  &gt; Males ;</t>
  </si>
  <si>
    <t>Tasmania ;  &gt;&gt; 25-34 years ;  Unemployed ;  &gt; Females ;</t>
  </si>
  <si>
    <t>Tasmania ;  &gt;&gt; 25-34 years ;  People who started current job in the last year ;  Persons ;</t>
  </si>
  <si>
    <t>Tasmania ;  &gt;&gt; 25-34 years ;  People who started current job in the last year ;  &gt; Males ;</t>
  </si>
  <si>
    <t>Tasmania ;  &gt;&gt; 25-34 years ;  People who started current job in the last year ;  &gt; Females ;</t>
  </si>
  <si>
    <t>Tasmania ;  &gt;&gt; 35-44 years ;  Unemployed ;  Persons ;</t>
  </si>
  <si>
    <t>Tasmania ;  &gt;&gt; 35-44 years ;  Unemployed ;  &gt; Males ;</t>
  </si>
  <si>
    <t>Tasmania ;  &gt;&gt; 35-44 years ;  Unemployed ;  &gt; Females ;</t>
  </si>
  <si>
    <t>Tasmania ;  &gt;&gt; 35-44 years ;  People who started current job in the last year ;  Persons ;</t>
  </si>
  <si>
    <t>Tasmania ;  &gt;&gt; 35-44 years ;  People who started current job in the last year ;  &gt; Males ;</t>
  </si>
  <si>
    <t>Tasmania ;  &gt;&gt; 35-44 years ;  People who started current job in the last year ;  &gt; Females ;</t>
  </si>
  <si>
    <t>Tasmania ;  &gt; 45-64 years ;  Unemployed ;  Persons ;</t>
  </si>
  <si>
    <t>Tasmania ;  &gt; 45-64 years ;  Unemployed ;  &gt; Males ;</t>
  </si>
  <si>
    <t>Tasmania ;  &gt; 45-64 years ;  Unemployed ;  &gt; Females ;</t>
  </si>
  <si>
    <t>Tasmania ;  &gt; 45-64 years ;  People who started current job in the last year ;  Persons ;</t>
  </si>
  <si>
    <t>Tasmania ;  &gt; 45-64 years ;  People who started current job in the last year ;  &gt; Males ;</t>
  </si>
  <si>
    <t>Tasmania ;  &gt; 45-64 years ;  People who started current job in the last year ;  &gt; Females ;</t>
  </si>
  <si>
    <t>Tasmania ;  &gt;&gt; 45-54 years ;  Unemployed ;  Persons ;</t>
  </si>
  <si>
    <t>Tasmania ;  &gt;&gt; 45-54 years ;  Unemployed ;  &gt; Males ;</t>
  </si>
  <si>
    <t>Tasmania ;  &gt;&gt; 45-54 years ;  Unemployed ;  &gt; Females ;</t>
  </si>
  <si>
    <t>Tasmania ;  &gt;&gt; 45-54 years ;  People who started current job in the last year ;  Persons ;</t>
  </si>
  <si>
    <t>Tasmania ;  &gt;&gt; 45-54 years ;  People who started current job in the last year ;  &gt; Males ;</t>
  </si>
  <si>
    <t>Tasmania ;  &gt;&gt; 45-54 years ;  People who started current job in the last year ;  &gt; Females ;</t>
  </si>
  <si>
    <t>Tasmania ;  &gt;&gt; 55-64 years ;  Unemployed ;  Persons ;</t>
  </si>
  <si>
    <t>Tasmania ;  &gt;&gt; 55-64 years ;  Unemployed ;  &gt; Males ;</t>
  </si>
  <si>
    <t>Tasmania ;  &gt;&gt; 55-64 years ;  Unemployed ;  &gt; Females ;</t>
  </si>
  <si>
    <t>Tasmania ;  &gt;&gt; 55-64 years ;  People who started current job in the last year ;  Persons ;</t>
  </si>
  <si>
    <t>Tasmania ;  &gt;&gt; 55-64 years ;  People who started current job in the last year ;  &gt; Males ;</t>
  </si>
  <si>
    <t>Tasmania ;  &gt;&gt; 55-64 years ;  People who started current job in the last year ;  &gt; Females ;</t>
  </si>
  <si>
    <t>Tasmania ;  65 years and over ;  Unemployed ;  Persons ;</t>
  </si>
  <si>
    <t>Tasmania ;  65 years and over ;  Unemployed ;  &gt; Males ;</t>
  </si>
  <si>
    <t>Tasmania ;  65 years and over ;  Unemployed ;  &gt; Females ;</t>
  </si>
  <si>
    <t>Tasmania ;  65 years and over ;  People who started current job in the last year ;  Persons ;</t>
  </si>
  <si>
    <t>Tasmania ;  65 years and over ;  People who started current job in the last year ;  &gt; Males ;</t>
  </si>
  <si>
    <t>Tasmania ;  65 years and over ;  People who started current job in the last year ;  &gt; Females ;</t>
  </si>
  <si>
    <t>Tasmania ;  Family member ;  Unemployed ;  Persons ;</t>
  </si>
  <si>
    <t>Tasmania ;  Family member ;  Unemployed ;  &gt; Males ;</t>
  </si>
  <si>
    <t>Tasmania ;  Family member ;  Unemployed ;  &gt; Females ;</t>
  </si>
  <si>
    <t>Tasmania ;  Family member ;  People who started current job in the last year ;  Persons ;</t>
  </si>
  <si>
    <t>Tasmania ;  Family member ;  People who started current job in the last year ;  &gt; Males ;</t>
  </si>
  <si>
    <t>Tasmania ;  Family member ;  People who started current job in the last year ;  &gt; Females ;</t>
  </si>
  <si>
    <t>Tasmania ;  &gt; Husband, wife or partner ;  Unemployed ;  Persons ;</t>
  </si>
  <si>
    <t>Tasmania ;  &gt; Husband, wife or partner ;  Unemployed ;  &gt; Males ;</t>
  </si>
  <si>
    <t>Tasmania ;  &gt; Husband, wife or partner ;  Unemployed ;  &gt; Females ;</t>
  </si>
  <si>
    <t>Tasmania ;  &gt; Husband, wife or partner ;  People who started current job in the last year ;  Persons ;</t>
  </si>
  <si>
    <t>Tasmania ;  &gt; Husband, wife or partner ;  People who started current job in the last year ;  &gt; Males ;</t>
  </si>
  <si>
    <t>Tasmania ;  &gt; Husband, wife or partner ;  People who started current job in the last year ;  &gt; Females ;</t>
  </si>
  <si>
    <t>Tasmania ;  &gt;&gt; Husband, wife or partner with dependants ;  Unemployed ;  Persons ;</t>
  </si>
  <si>
    <t>Tasmania ;  &gt;&gt; Husband, wife or partner with dependants ;  Unemployed ;  &gt; Males ;</t>
  </si>
  <si>
    <t>Tasmania ;  &gt;&gt; Husband, wife or partner with dependants ;  Unemployed ;  &gt; Females ;</t>
  </si>
  <si>
    <t>Tasmania ;  &gt;&gt; Husband, wife or partner with dependants ;  People who started current job in the last year ;  Persons ;</t>
  </si>
  <si>
    <t>Tasmania ;  &gt;&gt; Husband, wife or partner with dependants ;  People who started current job in the last year ;  &gt; Males ;</t>
  </si>
  <si>
    <t>Tasmania ;  &gt;&gt; Husband, wife or partner with dependants ;  People who started current job in the last year ;  &gt; Females ;</t>
  </si>
  <si>
    <t>Tasmania ;  &gt;&gt; Husband, wife or partner without dependants ;  Unemployed ;  Persons ;</t>
  </si>
  <si>
    <t>Tasmania ;  &gt;&gt; Husband, wife or partner without dependants ;  Unemployed ;  &gt; Males ;</t>
  </si>
  <si>
    <t>Tasmania ;  &gt;&gt; Husband, wife or partner without dependants ;  Unemployed ;  &gt; Females ;</t>
  </si>
  <si>
    <t>Tasmania ;  &gt;&gt; Husband, wife or partner without dependants ;  People who started current job in the last year ;  Persons ;</t>
  </si>
  <si>
    <t>Tasmania ;  &gt;&gt; Husband, wife or partner without dependants ;  People who started current job in the last year ;  &gt; Males ;</t>
  </si>
  <si>
    <t>Tasmania ;  &gt;&gt; Husband, wife or partner without dependants ;  People who started current job in the last year ;  &gt; Females ;</t>
  </si>
  <si>
    <t>Tasmania ;  &gt; Lone parent ;  Unemployed ;  Persons ;</t>
  </si>
  <si>
    <t>Tasmania ;  &gt; Lone parent ;  Unemployed ;  &gt; Males ;</t>
  </si>
  <si>
    <t>Tasmania ;  &gt; Lone parent ;  Unemployed ;  &gt; Females ;</t>
  </si>
  <si>
    <t>Tasmania ;  &gt; Lone parent ;  People who started current job in the last year ;  Persons ;</t>
  </si>
  <si>
    <t>Tasmania ;  &gt; Lone parent ;  People who started current job in the last year ;  &gt; Males ;</t>
  </si>
  <si>
    <t>Tasmania ;  &gt; Lone parent ;  People who started current job in the last year ;  &gt; Females ;</t>
  </si>
  <si>
    <t>Tasmania ;  &gt; Dependent student ;  Unemployed ;  Persons ;</t>
  </si>
  <si>
    <t>Tasmania ;  &gt; Dependent student ;  Unemployed ;  &gt; Males ;</t>
  </si>
  <si>
    <t>Tasmania ;  &gt; Dependent student ;  Unemployed ;  &gt; Females ;</t>
  </si>
  <si>
    <t>Tasmania ;  &gt; Dependent student ;  People who started current job in the last year ;  Persons ;</t>
  </si>
  <si>
    <t>Tasmania ;  &gt; Dependent student ;  People who started current job in the last year ;  &gt; Males ;</t>
  </si>
  <si>
    <t>Tasmania ;  &gt; Dependent student ;  People who started current job in the last year ;  &gt; Females ;</t>
  </si>
  <si>
    <t>Tasmania ;  &gt; Non-dependent child ;  Unemployed ;  Persons ;</t>
  </si>
  <si>
    <t>Tasmania ;  &gt; Non-dependent child ;  Unemployed ;  &gt; Males ;</t>
  </si>
  <si>
    <t>Tasmania ;  &gt; Non-dependent child ;  Unemployed ;  &gt; Females ;</t>
  </si>
  <si>
    <t>Tasmania ;  &gt; Non-dependent child ;  People who started current job in the last year ;  Persons ;</t>
  </si>
  <si>
    <t>Tasmania ;  &gt; Non-dependent child ;  People who started current job in the last year ;  &gt; Males ;</t>
  </si>
  <si>
    <t>Tasmania ;  &gt; Non-dependent child ;  People who started current job in the last year ;  &gt; Females ;</t>
  </si>
  <si>
    <t>Tasmania ;  &gt; Other relative ;  Unemployed ;  Persons ;</t>
  </si>
  <si>
    <t>Tasmania ;  &gt; Other relative ;  Unemployed ;  &gt; Males ;</t>
  </si>
  <si>
    <t>Tasmania ;  &gt; Other relative ;  Unemployed ;  &gt; Females ;</t>
  </si>
  <si>
    <t>Tasmania ;  &gt; Other relative ;  People who started current job in the last year ;  Persons ;</t>
  </si>
  <si>
    <t>Tasmania ;  &gt; Other relative ;  People who started current job in the last year ;  &gt; Males ;</t>
  </si>
  <si>
    <t>Tasmania ;  &gt; Other relative ;  People who started current job in the last year ;  &gt; Females ;</t>
  </si>
  <si>
    <t>Tasmania ;  Not in a family ;  Unemployed ;  Persons ;</t>
  </si>
  <si>
    <t>Tasmania ;  Not in a family ;  Unemployed ;  &gt; Males ;</t>
  </si>
  <si>
    <t>Tasmania ;  Not in a family ;  Unemployed ;  &gt; Females ;</t>
  </si>
  <si>
    <t>Tasmania ;  Not in a family ;  People who started current job in the last year ;  Persons ;</t>
  </si>
  <si>
    <t>Tasmania ;  Not in a family ;  People who started current job in the last year ;  &gt; Males ;</t>
  </si>
  <si>
    <t>Tasmania ;  Not in a family ;  People who started current job in the last year ;  &gt; Females ;</t>
  </si>
  <si>
    <t>Tasmania ;  &gt; Person living alone ;  Unemployed ;  Persons ;</t>
  </si>
  <si>
    <t>Tasmania ;  &gt; Person living alone ;  Unemployed ;  &gt; Males ;</t>
  </si>
  <si>
    <t>Tasmania ;  &gt; Person living alone ;  Unemployed ;  &gt; Females ;</t>
  </si>
  <si>
    <t>Tasmania ;  &gt; Person living alone ;  People who started current job in the last year ;  Persons ;</t>
  </si>
  <si>
    <t>Tasmania ;  &gt; Person living alone ;  People who started current job in the last year ;  &gt; Males ;</t>
  </si>
  <si>
    <t>Tasmania ;  &gt; Person living alone ;  People who started current job in the last year ;  &gt; Females ;</t>
  </si>
  <si>
    <t>Tasmania ;  &gt; Person living with non-relatives ;  Unemployed ;  Persons ;</t>
  </si>
  <si>
    <t>Tasmania ;  &gt; Person living with non-relatives ;  Unemployed ;  &gt; Males ;</t>
  </si>
  <si>
    <t>Tasmania ;  &gt; Person living with non-relatives ;  Unemployed ;  &gt; Females ;</t>
  </si>
  <si>
    <t>Tasmania ;  &gt; Person living with non-relatives ;  People who started current job in the last year ;  Persons ;</t>
  </si>
  <si>
    <t>Tasmania ;  &gt; Person living with non-relatives ;  People who started current job in the last year ;  &gt; Males ;</t>
  </si>
  <si>
    <t>Tasmania ;  &gt; Person living with non-relatives ;  People who started current job in the last year ;  &gt; Females ;</t>
  </si>
  <si>
    <t>Tasmania ;  Relationship not determined ;  Unemployed ;  Persons ;</t>
  </si>
  <si>
    <t>Tasmania ;  Relationship not determined ;  Unemployed ;  &gt; Males ;</t>
  </si>
  <si>
    <t>Tasmania ;  Relationship not determined ;  Unemployed ;  &gt; Females ;</t>
  </si>
  <si>
    <t>Tasmania ;  Relationship not determined ;  People who started current job in the last year ;  Persons ;</t>
  </si>
  <si>
    <t>Tasmania ;  Relationship not determined ;  People who started current job in the last year ;  &gt; Males ;</t>
  </si>
  <si>
    <t>Tasmania ;  Relationship not determined ;  People who started current job in the last year ;  &gt; Females ;</t>
  </si>
  <si>
    <t>Tasmania ;  No jobs in last 12 months ;  Unemployed ;  Persons ;</t>
  </si>
  <si>
    <t>Tasmania ;  No jobs in last 12 months ;  Unemployed ;  &gt; Males ;</t>
  </si>
  <si>
    <t>Tasmania ;  No jobs in last 12 months ;  Unemployed ;  &gt; Females ;</t>
  </si>
  <si>
    <t>Tasmania ;  One job in last 12 months ;  Unemployed ;  Persons ;</t>
  </si>
  <si>
    <t>Tasmania ;  One job in last 12 months ;  Unemployed ;  &gt; Males ;</t>
  </si>
  <si>
    <t>Tasmania ;  One job in last 12 months ;  Unemployed ;  &gt; Females ;</t>
  </si>
  <si>
    <t>Tasmania ;  One job in last 12 months ;  People who started current job in the last year ;  Persons ;</t>
  </si>
  <si>
    <t>Tasmania ;  One job in last 12 months ;  People who started current job in the last year ;  &gt; Males ;</t>
  </si>
  <si>
    <t>Tasmania ;  One job in last 12 months ;  People who started current job in the last year ;  &gt; Females ;</t>
  </si>
  <si>
    <t>Tasmania ;  Two jobs in last 12 months ;  Unemployed ;  Persons ;</t>
  </si>
  <si>
    <t>Tasmania ;  Two jobs in last 12 months ;  Unemployed ;  &gt; Males ;</t>
  </si>
  <si>
    <t>Tasmania ;  Two jobs in last 12 months ;  Unemployed ;  &gt; Females ;</t>
  </si>
  <si>
    <t>Tasmania ;  Two jobs in last 12 months ;  People who started current job in the last year ;  Persons ;</t>
  </si>
  <si>
    <t>Tasmania ;  Two jobs in last 12 months ;  People who started current job in the last year ;  &gt; Males ;</t>
  </si>
  <si>
    <t>Tasmania ;  Two jobs in last 12 months ;  People who started current job in the last year ;  &gt; Females ;</t>
  </si>
  <si>
    <t>Tasmania ;  Three jobs in last 12 months ;  Unemployed ;  Persons ;</t>
  </si>
  <si>
    <t>Tasmania ;  Three jobs in last 12 months ;  Unemployed ;  &gt; Males ;</t>
  </si>
  <si>
    <t>Tasmania ;  Three jobs in last 12 months ;  Unemployed ;  &gt; Females ;</t>
  </si>
  <si>
    <t>Tasmania ;  Three jobs in last 12 months ;  People who started current job in the last year ;  Persons ;</t>
  </si>
  <si>
    <t>Tasmania ;  Three jobs in last 12 months ;  People who started current job in the last year ;  &gt; Males ;</t>
  </si>
  <si>
    <t>Tasmania ;  Three jobs in last 12 months ;  People who started current job in the last year ;  &gt; Females ;</t>
  </si>
  <si>
    <t>Tasmania ;  Four or more jobs in last 12 months ;  Unemployed ;  Persons ;</t>
  </si>
  <si>
    <t>Tasmania ;  Four or more jobs in last 12 months ;  Unemployed ;  &gt; Males ;</t>
  </si>
  <si>
    <t>Tasmania ;  Four or more jobs in last 12 months ;  Unemployed ;  &gt; Females ;</t>
  </si>
  <si>
    <t>Tasmania ;  Four or more jobs in last 12 months ;  People who started current job in the last year ;  Persons ;</t>
  </si>
  <si>
    <t>Tasmania ;  Four or more jobs in last 12 months ;  People who started current job in the last year ;  &gt; Males ;</t>
  </si>
  <si>
    <t>Tasmania ;  Four or more jobs in last 12 months ;  People who started current job in the last year ;  &gt; Females ;</t>
  </si>
  <si>
    <t>Tasmania ;  Steps taken:  Asked current employer for more work ;  People who started current job in the last year ;  Persons ;</t>
  </si>
  <si>
    <t>Tasmania ;  Steps taken:  Asked current employer for more work ;  People who started current job in the last year ;  &gt; Males ;</t>
  </si>
  <si>
    <t>Tasmania ;  Steps taken:  Asked current employer for more work ;  People who started current job in the last year ;  &gt; Females ;</t>
  </si>
  <si>
    <t>Tasmania ;  Steps taken:  Wrote, phoned or applied in person to an employer ;  Unemployed ;  Persons ;</t>
  </si>
  <si>
    <t>Tasmania ;  Steps taken:  Wrote, phoned or applied in person to an employer ;  Unemployed ;  &gt; Males ;</t>
  </si>
  <si>
    <t>Tasmania ;  Steps taken:  Wrote, phoned or applied in person to an employer ;  Unemployed ;  &gt; Females ;</t>
  </si>
  <si>
    <t>Tasmania ;  Steps taken:  Wrote, phoned or applied in person to an employer ;  People who started current job in the last year ;  Persons ;</t>
  </si>
  <si>
    <t>Tasmania ;  Steps taken:  Wrote, phoned or applied in person to an employer ;  People who started current job in the last year ;  &gt; Males ;</t>
  </si>
  <si>
    <t>Tasmania ;  Steps taken:  Wrote, phoned or applied in person to an employer ;  People who started current job in the last year ;  &gt; Females ;</t>
  </si>
  <si>
    <t>Tasmania ;  Steps taken:  Answered an ad for a job on the Internet, newspaper, etc ;  Unemployed ;  Persons ;</t>
  </si>
  <si>
    <t>Tasmania ;  Steps taken:  Answered an ad for a job on the Internet, newspaper, etc ;  Unemployed ;  &gt; Males ;</t>
  </si>
  <si>
    <t>Tasmania ;  Steps taken:  Answered an ad for a job on the Internet, newspaper, etc ;  Unemployed ;  &gt; Females ;</t>
  </si>
  <si>
    <t>Tasmania ;  Steps taken:  Answered an ad for a job on the Internet, newspaper, etc ;  People who started current job in the last year ;  Persons ;</t>
  </si>
  <si>
    <t>Tasmania ;  Steps taken:  Answered an ad for a job on the Internet, newspaper, etc ;  People who started current job in the last year ;  &gt; Males ;</t>
  </si>
  <si>
    <t>Tasmania ;  Steps taken:  Answered an ad for a job on the Internet, newspaper, etc ;  People who started current job in the last year ;  &gt; Females ;</t>
  </si>
  <si>
    <t>Tasmania ;  Steps taken:  Had an interview with an employer ;  Unemployed ;  Persons ;</t>
  </si>
  <si>
    <t>Tasmania ;  Steps taken:  Had an interview with an employer ;  Unemployed ;  &gt; Males ;</t>
  </si>
  <si>
    <t>Tasmania ;  Steps taken:  Had an interview with an employer ;  Unemployed ;  &gt; Females ;</t>
  </si>
  <si>
    <t>Tasmania ;  Steps taken:  Had an interview with an employer ;  People who started current job in the last year ;  Persons ;</t>
  </si>
  <si>
    <t>Tasmania ;  Steps taken:  Had an interview with an employer ;  People who started current job in the last year ;  &gt; Males ;</t>
  </si>
  <si>
    <t>Tasmania ;  Steps taken:  Had an interview with an employer ;  People who started current job in the last year ;  &gt; Females ;</t>
  </si>
  <si>
    <t>Tasmania ;  Steps taken:  Contacted friends or relatives ;  Unemployed ;  Persons ;</t>
  </si>
  <si>
    <t>Tasmania ;  Steps taken:  Contacted friends or relatives ;  Unemployed ;  &gt; Males ;</t>
  </si>
  <si>
    <t>Tasmania ;  Steps taken:  Contacted friends or relatives ;  Unemployed ;  &gt; Females ;</t>
  </si>
  <si>
    <t>Tasmania ;  Steps taken:  Contacted friends or relatives ;  People who started current job in the last year ;  Persons ;</t>
  </si>
  <si>
    <t>Tasmania ;  Steps taken:  Contacted friends or relatives ;  People who started current job in the last year ;  &gt; Males ;</t>
  </si>
  <si>
    <t>Tasmania ;  Steps taken:  Contacted friends or relatives ;  People who started current job in the last year ;  &gt; Females ;</t>
  </si>
  <si>
    <t>Tasmania ;  Steps taken:  Took steps to purchase or start up own business ;  Unemployed ;  Persons ;</t>
  </si>
  <si>
    <t>Tasmania ;  Steps taken:  Took steps to purchase or start up own business ;  Unemployed ;  &gt; Males ;</t>
  </si>
  <si>
    <t>Tasmania ;  Steps taken:  Took steps to purchase or start up own business ;  Unemployed ;  &gt; Females ;</t>
  </si>
  <si>
    <t>Tasmania ;  Steps taken:  Took steps to purchase or start up own business ;  People who started current job in the last year ;  Persons ;</t>
  </si>
  <si>
    <t>Tasmania ;  Steps taken:  Took steps to purchase or start up own business ;  People who started current job in the last year ;  &gt; Males ;</t>
  </si>
  <si>
    <t>Tasmania ;  Steps taken:  Took steps to purchase or start up own business ;  People who started current job in the last year ;  &gt; Females ;</t>
  </si>
  <si>
    <t>Tasmania ;  Steps taken:  Advertised or tendered for work ;  Unemployed ;  Persons ;</t>
  </si>
  <si>
    <t>Tasmania ;  Steps taken:  Advertised or tendered for work ;  Unemployed ;  &gt; Males ;</t>
  </si>
  <si>
    <t>Tasmania ;  Steps taken:  Advertised or tendered for work ;  Unemployed ;  &gt; Females ;</t>
  </si>
  <si>
    <t>Tasmania ;  Steps taken:  Advertised or tendered for work ;  People who started current job in the last year ;  Persons ;</t>
  </si>
  <si>
    <t>Tasmania ;  Steps taken:  Advertised or tendered for work ;  People who started current job in the last year ;  &gt; Males ;</t>
  </si>
  <si>
    <t>Tasmania ;  Steps taken:  Advertised or tendered for work ;  People who started current job in the last year ;  &gt; Females ;</t>
  </si>
  <si>
    <t>Tasmania ;  Steps taken:  Checked or registered with other employment agency ;  Unemployed ;  Persons ;</t>
  </si>
  <si>
    <t>Tasmania ;  Steps taken:  Checked or registered with other employment agency ;  Unemployed ;  &gt; Males ;</t>
  </si>
  <si>
    <t>Tasmania ;  Steps taken:  Checked or registered with other employment agency ;  Unemployed ;  &gt; Females ;</t>
  </si>
  <si>
    <t>Tasmania ;  Steps taken:  Checked or registered with other employment agency ;  People who started current job in the last year ;  Persons ;</t>
  </si>
  <si>
    <t>Tasmania ;  Steps taken:  Checked or registered with other employment agency ;  People who started current job in the last year ;  &gt; Males ;</t>
  </si>
  <si>
    <t>Tasmania ;  Steps taken:  Checked or registered with other employment agency ;  People who started current job in the last year ;  &gt; Females ;</t>
  </si>
  <si>
    <t>Tasmania ;  Steps taken:  Looked at ads for jobs on the Internet, newspaper, etc ;  Unemployed ;  Persons ;</t>
  </si>
  <si>
    <t>Tasmania ;  Steps taken:  Looked at ads for jobs on the Internet, newspaper, etc ;  Unemployed ;  &gt; Males ;</t>
  </si>
  <si>
    <t>Tasmania ;  Steps taken:  Looked at ads for jobs on the Internet, newspaper, etc ;  Unemployed ;  &gt; Females ;</t>
  </si>
  <si>
    <t>Tasmania ;  Steps taken:  Looked at ads for jobs on the Internet, newspaper, etc ;  People who started current job in the last year ;  Persons ;</t>
  </si>
  <si>
    <t>Tasmania ;  Steps taken:  Looked at ads for jobs on the Internet, newspaper, etc ;  People who started current job in the last year ;  &gt; Males ;</t>
  </si>
  <si>
    <t>Tasmania ;  Steps taken:  Looked at ads for jobs on the Internet, newspaper, etc ;  People who started current job in the last year ;  &gt; Females ;</t>
  </si>
  <si>
    <t>Tasmania ;  Steps taken:  Registered with Centrelink as a job seeker ;  Unemployed ;  Persons ;</t>
  </si>
  <si>
    <t>Tasmania ;  Steps taken:  Registered with Centrelink as a job seeker ;  Unemployed ;  &gt; Males ;</t>
  </si>
  <si>
    <t>Tasmania ;  Steps taken:  Registered with Centrelink as a job seeker ;  Unemployed ;  &gt; Females ;</t>
  </si>
  <si>
    <t>Tasmania ;  Steps taken:  Registered with Centrelink as a job seeker ;  People who started current job in the last year ;  Persons ;</t>
  </si>
  <si>
    <t>Tasmania ;  Steps taken:  Registered with Centrelink as a job seeker ;  People who started current job in the last year ;  &gt; Males ;</t>
  </si>
  <si>
    <t>Tasmania ;  Steps taken:  Registered with Centrelink as a job seeker ;  People who started current job in the last year ;  &gt; Females ;</t>
  </si>
  <si>
    <t>Tasmania ;  Steps taken:  Other steps ;  Unemployed ;  Persons ;</t>
  </si>
  <si>
    <t>Tasmania ;  Steps taken:  Other steps ;  Unemployed ;  &gt; Males ;</t>
  </si>
  <si>
    <t>Tasmania ;  Steps taken:  Other steps ;  Unemployed ;  &gt; Females ;</t>
  </si>
  <si>
    <t>Tasmania ;  Steps taken:  Other steps ;  People who started current job in the last year ;  Persons ;</t>
  </si>
  <si>
    <t>Tasmania ;  Steps taken:  Other steps ;  People who started current job in the last year ;  &gt; Males ;</t>
  </si>
  <si>
    <t>Tasmania ;  Steps taken:  Other steps ;  People who started current job in the last year ;  &gt; Females ;</t>
  </si>
  <si>
    <t>Tasmania ;  Did not take steps to look for work or more hours ;  Unemployed ;  Persons ;</t>
  </si>
  <si>
    <t>Tasmania ;  Did not take steps to look for work or more hours ;  Unemployed ;  &gt; Males ;</t>
  </si>
  <si>
    <t>Tasmania ;  Did not take steps to look for work or more hours ;  Unemployed ;  &gt; Females ;</t>
  </si>
  <si>
    <t>Tasmania ;  Did not take steps to look for work or more hours ;  People who started current job in the last year ;  Persons ;</t>
  </si>
  <si>
    <t>Tasmania ;  Did not take steps to look for work or more hours ;  People who started current job in the last year ;  &gt; Males ;</t>
  </si>
  <si>
    <t>Tasmania ;  Did not take steps to look for work or more hours ;  People who started current job in the last year ;  &gt; Females ;</t>
  </si>
  <si>
    <t>Tasmania ;  With non-school qualification ;  Unemployed ;  Persons ;</t>
  </si>
  <si>
    <t>Tasmania ;  With non-school qualification ;  Unemployed ;  &gt; Males ;</t>
  </si>
  <si>
    <t>A125994938K</t>
  </si>
  <si>
    <t>A125993138V</t>
  </si>
  <si>
    <t>A125996806V</t>
  </si>
  <si>
    <t>A126000406L</t>
  </si>
  <si>
    <t>A125998606L</t>
  </si>
  <si>
    <t>A125991406T</t>
  </si>
  <si>
    <t>A125995006C</t>
  </si>
  <si>
    <t>A125993206K</t>
  </si>
  <si>
    <t>A125996850C</t>
  </si>
  <si>
    <t>A126000450W</t>
  </si>
  <si>
    <t>A125998650W</t>
  </si>
  <si>
    <t>A125991450A</t>
  </si>
  <si>
    <t>A125995050L</t>
  </si>
  <si>
    <t>A125993250V</t>
  </si>
  <si>
    <t>A125996878F</t>
  </si>
  <si>
    <t>A126000478X</t>
  </si>
  <si>
    <t>A125998678X</t>
  </si>
  <si>
    <t>A125991478C</t>
  </si>
  <si>
    <t>A125995078R</t>
  </si>
  <si>
    <t>A125993278W</t>
  </si>
  <si>
    <t>A125997010F</t>
  </si>
  <si>
    <t>A126000610W</t>
  </si>
  <si>
    <t>A125998810W</t>
  </si>
  <si>
    <t>A125991610A</t>
  </si>
  <si>
    <t>A125995210L</t>
  </si>
  <si>
    <t>A125993410V</t>
  </si>
  <si>
    <t>A125996942L</t>
  </si>
  <si>
    <t>A126000542F</t>
  </si>
  <si>
    <t>A125998742F</t>
  </si>
  <si>
    <t>A125991542K</t>
  </si>
  <si>
    <t>A125995142W</t>
  </si>
  <si>
    <t>A125993342C</t>
  </si>
  <si>
    <t>A125997014R</t>
  </si>
  <si>
    <t>A126000614F</t>
  </si>
  <si>
    <t>A125998814F</t>
  </si>
  <si>
    <t>A125991614K</t>
  </si>
  <si>
    <t>A125995214W</t>
  </si>
  <si>
    <t>A125993414C</t>
  </si>
  <si>
    <t>A125997018X</t>
  </si>
  <si>
    <t>A126000618R</t>
  </si>
  <si>
    <t>A125998818R</t>
  </si>
  <si>
    <t>A125991618V</t>
  </si>
  <si>
    <t>A125995218F</t>
  </si>
  <si>
    <t>A125993418L</t>
  </si>
  <si>
    <t>A125996946W</t>
  </si>
  <si>
    <t>A126000546R</t>
  </si>
  <si>
    <t>A125998746R</t>
  </si>
  <si>
    <t>A125991546V</t>
  </si>
  <si>
    <t>A125995146F</t>
  </si>
  <si>
    <t>A125993346L</t>
  </si>
  <si>
    <t>A125996950L</t>
  </si>
  <si>
    <t>A126000550F</t>
  </si>
  <si>
    <t>A125998750F</t>
  </si>
  <si>
    <t>A125991550K</t>
  </si>
  <si>
    <t>A125995150W</t>
  </si>
  <si>
    <t>A125993350C</t>
  </si>
  <si>
    <t>A125996990F</t>
  </si>
  <si>
    <t>A126000590X</t>
  </si>
  <si>
    <t>A125998790X</t>
  </si>
  <si>
    <t>A125991590C</t>
  </si>
  <si>
    <t>A125995190R</t>
  </si>
  <si>
    <t>A125993390W</t>
  </si>
  <si>
    <t>A125996910V</t>
  </si>
  <si>
    <t>A126000510L</t>
  </si>
  <si>
    <t>A125998710L</t>
  </si>
  <si>
    <t>A125991510T</t>
  </si>
  <si>
    <t>A125995110C</t>
  </si>
  <si>
    <t>A125993310K</t>
  </si>
  <si>
    <t>A125997022R</t>
  </si>
  <si>
    <t>A126000622F</t>
  </si>
  <si>
    <t>A125998822F</t>
  </si>
  <si>
    <t>A125991622K</t>
  </si>
  <si>
    <t>A125995222W</t>
  </si>
  <si>
    <t>A125993422C</t>
  </si>
  <si>
    <t>A125996954W</t>
  </si>
  <si>
    <t>A126000554R</t>
  </si>
  <si>
    <t>A125998754R</t>
  </si>
  <si>
    <t>A125991554V</t>
  </si>
  <si>
    <t>A125995154F</t>
  </si>
  <si>
    <t>A125993354L</t>
  </si>
  <si>
    <t>A125996882W</t>
  </si>
  <si>
    <t>A126000482R</t>
  </si>
  <si>
    <t>A125998682R</t>
  </si>
  <si>
    <t>A125991482V</t>
  </si>
  <si>
    <t>A125995082F</t>
  </si>
  <si>
    <t>A125993282L</t>
  </si>
  <si>
    <t>A125996958F</t>
  </si>
  <si>
    <t>A126000558X</t>
  </si>
  <si>
    <t>A125998758X</t>
  </si>
  <si>
    <t>A125991558C</t>
  </si>
  <si>
    <t>A125995158R</t>
  </si>
  <si>
    <t>A125993358W</t>
  </si>
  <si>
    <t>A125996962W</t>
  </si>
  <si>
    <t>A126000562R</t>
  </si>
  <si>
    <t>A125998762R</t>
  </si>
  <si>
    <t>A125991562V</t>
  </si>
  <si>
    <t>A125995162F</t>
  </si>
  <si>
    <t>A125993362L</t>
  </si>
  <si>
    <t>A125997034X</t>
  </si>
  <si>
    <t>A126000634R</t>
  </si>
  <si>
    <t>A125998834R</t>
  </si>
  <si>
    <t>A125991634V</t>
  </si>
  <si>
    <t>A125995234F</t>
  </si>
  <si>
    <t>A125993434L</t>
  </si>
  <si>
    <t>A125996854L</t>
  </si>
  <si>
    <t>A126000454F</t>
  </si>
  <si>
    <t>A125998654F</t>
  </si>
  <si>
    <t>A125991454K</t>
  </si>
  <si>
    <t>A125995054W</t>
  </si>
  <si>
    <t>A125993254C</t>
  </si>
  <si>
    <t>A125997026X</t>
  </si>
  <si>
    <t>A126000626R</t>
  </si>
  <si>
    <t>A125998826R</t>
  </si>
  <si>
    <t>A125991626V</t>
  </si>
  <si>
    <t>A125995226F</t>
  </si>
  <si>
    <t>A125993426L</t>
  </si>
  <si>
    <t>A125997030R</t>
  </si>
  <si>
    <t>A126000630F</t>
  </si>
  <si>
    <t>A125998830F</t>
  </si>
  <si>
    <t>A125991630K</t>
  </si>
  <si>
    <t>A125995230W</t>
  </si>
  <si>
    <t>A125993430C</t>
  </si>
  <si>
    <t>A125996858W</t>
  </si>
  <si>
    <t>A126000458R</t>
  </si>
  <si>
    <t>A125998658R</t>
  </si>
  <si>
    <t>A125991458V</t>
  </si>
  <si>
    <t>A125995058F</t>
  </si>
  <si>
    <t>A125993258L</t>
  </si>
  <si>
    <t>A125996914C</t>
  </si>
  <si>
    <t>A126000514W</t>
  </si>
  <si>
    <t>A125998714W</t>
  </si>
  <si>
    <t>A125991514A</t>
  </si>
  <si>
    <t>A125995114L</t>
  </si>
  <si>
    <t>A125993314V</t>
  </si>
  <si>
    <t>A125996966F</t>
  </si>
  <si>
    <t>A126000566X</t>
  </si>
  <si>
    <t>A125998766X</t>
  </si>
  <si>
    <t>A125991566C</t>
  </si>
  <si>
    <t>A125995166R</t>
  </si>
  <si>
    <t>A125993366W</t>
  </si>
  <si>
    <t>A125997038J</t>
  </si>
  <si>
    <t>A126000638X</t>
  </si>
  <si>
    <t>A125998838X</t>
  </si>
  <si>
    <t>A125991638C</t>
  </si>
  <si>
    <t>A125995238R</t>
  </si>
  <si>
    <t>A125993438W</t>
  </si>
  <si>
    <t>A125996862L</t>
  </si>
  <si>
    <t>A126000462F</t>
  </si>
  <si>
    <t>A125998662F</t>
  </si>
  <si>
    <t>A125996994R</t>
  </si>
  <si>
    <t>A126000594J</t>
  </si>
  <si>
    <t>A125998794J</t>
  </si>
  <si>
    <t>A125991594L</t>
  </si>
  <si>
    <t>A125995194X</t>
  </si>
  <si>
    <t>A125993394F</t>
  </si>
  <si>
    <t>A125996998X</t>
  </si>
  <si>
    <t>A126000598T</t>
  </si>
  <si>
    <t>A125998798T</t>
  </si>
  <si>
    <t>A125991598W</t>
  </si>
  <si>
    <t>A125995198J</t>
  </si>
  <si>
    <t>A125993398R</t>
  </si>
  <si>
    <t>A125996894F</t>
  </si>
  <si>
    <t>A126000494X</t>
  </si>
  <si>
    <t>A125998694X</t>
  </si>
  <si>
    <t>A125991494C</t>
  </si>
  <si>
    <t>A125995094R</t>
  </si>
  <si>
    <t>A125993294W</t>
  </si>
  <si>
    <t>A125996866W</t>
  </si>
  <si>
    <t>A126000466R</t>
  </si>
  <si>
    <t>A125998666R</t>
  </si>
  <si>
    <t>A125991466V</t>
  </si>
  <si>
    <t>A125995066F</t>
  </si>
  <si>
    <t>A125993266L</t>
  </si>
  <si>
    <t>A125991518K</t>
  </si>
  <si>
    <t>A125995118W</t>
  </si>
  <si>
    <t>A125993318C</t>
  </si>
  <si>
    <t>A125996886F</t>
  </si>
  <si>
    <t>A126000486X</t>
  </si>
  <si>
    <t>A125998686X</t>
  </si>
  <si>
    <t>A125991486C</t>
  </si>
  <si>
    <t>A125995086R</t>
  </si>
  <si>
    <t>A125993286W</t>
  </si>
  <si>
    <t>A125996922C</t>
  </si>
  <si>
    <t>A126000522W</t>
  </si>
  <si>
    <t>A125998722W</t>
  </si>
  <si>
    <t>A125991522A</t>
  </si>
  <si>
    <t>A125995122L</t>
  </si>
  <si>
    <t>A125993322V</t>
  </si>
  <si>
    <t>A125996898R</t>
  </si>
  <si>
    <t>A126000498J</t>
  </si>
  <si>
    <t>A125998698J</t>
  </si>
  <si>
    <t>A125991498L</t>
  </si>
  <si>
    <t>A125995098X</t>
  </si>
  <si>
    <t>A125993298F</t>
  </si>
  <si>
    <t>A125996926L</t>
  </si>
  <si>
    <t>A126000526F</t>
  </si>
  <si>
    <t>A125998726F</t>
  </si>
  <si>
    <t>A125991526K</t>
  </si>
  <si>
    <t>A125995126W</t>
  </si>
  <si>
    <t>A125993326C</t>
  </si>
  <si>
    <t>A125996970W</t>
  </si>
  <si>
    <t>A126000570R</t>
  </si>
  <si>
    <t>A125998770R</t>
  </si>
  <si>
    <t>A125991570V</t>
  </si>
  <si>
    <t>A125995170F</t>
  </si>
  <si>
    <t>A125993370L</t>
  </si>
  <si>
    <t>A125996930C</t>
  </si>
  <si>
    <t>A126000530W</t>
  </si>
  <si>
    <t>A125998730W</t>
  </si>
  <si>
    <t>A125991530A</t>
  </si>
  <si>
    <t>A125995130L</t>
  </si>
  <si>
    <t>A125993330V</t>
  </si>
  <si>
    <t>A125996902V</t>
  </si>
  <si>
    <t>A126000502L</t>
  </si>
  <si>
    <t>A125998702L</t>
  </si>
  <si>
    <t>A125991502T</t>
  </si>
  <si>
    <t>A125995102C</t>
  </si>
  <si>
    <t>A125993302K</t>
  </si>
  <si>
    <t>A125997002F</t>
  </si>
  <si>
    <t>A126000602W</t>
  </si>
  <si>
    <t>A125998802W</t>
  </si>
  <si>
    <t>A125991602A</t>
  </si>
  <si>
    <t>A125995202L</t>
  </si>
  <si>
    <t>A125993402V</t>
  </si>
  <si>
    <t>A125996974F</t>
  </si>
  <si>
    <t>A126000574X</t>
  </si>
  <si>
    <t>A125998774X</t>
  </si>
  <si>
    <t>A125991574C</t>
  </si>
  <si>
    <t>A125995174R</t>
  </si>
  <si>
    <t>A125993374W</t>
  </si>
  <si>
    <t>A125996978R</t>
  </si>
  <si>
    <t>A126000578J</t>
  </si>
  <si>
    <t>A125998778J</t>
  </si>
  <si>
    <t>A125991578L</t>
  </si>
  <si>
    <t>A125995178X</t>
  </si>
  <si>
    <t>A125993378F</t>
  </si>
  <si>
    <t>A125997042X</t>
  </si>
  <si>
    <t>A126000642R</t>
  </si>
  <si>
    <t>A125998842R</t>
  </si>
  <si>
    <t>A125991642V</t>
  </si>
  <si>
    <t>A125995242F</t>
  </si>
  <si>
    <t>A125993442L</t>
  </si>
  <si>
    <t>A125996870L</t>
  </si>
  <si>
    <t>A126000470F</t>
  </si>
  <si>
    <t>A125998670F</t>
  </si>
  <si>
    <t>A125991470K</t>
  </si>
  <si>
    <t>A125995070W</t>
  </si>
  <si>
    <t>A125993270C</t>
  </si>
  <si>
    <t>A125996934L</t>
  </si>
  <si>
    <t>A126000534F</t>
  </si>
  <si>
    <t>Tasmania ;  With non-school qualification ;  Unemployed ;  &gt; Females ;</t>
  </si>
  <si>
    <t>Tasmania ;  With non-school qualification ;  People who started current job in the last year ;  Persons ;</t>
  </si>
  <si>
    <t>Tasmania ;  With non-school qualification ;  People who started current job in the last year ;  &gt; Males ;</t>
  </si>
  <si>
    <t>Tasmania ;  With non-school qualification ;  People who started current job in the last year ;  &gt; Females ;</t>
  </si>
  <si>
    <t>Tasmania ;  &gt; Postgraduate Degree ;  Unemployed ;  Persons ;</t>
  </si>
  <si>
    <t>Tasmania ;  &gt; Postgraduate Degree ;  Unemployed ;  &gt; Males ;</t>
  </si>
  <si>
    <t>Tasmania ;  &gt; Postgraduate Degree ;  Unemployed ;  &gt; Females ;</t>
  </si>
  <si>
    <t>Tasmania ;  &gt; Postgraduate Degree ;  People who started current job in the last year ;  Persons ;</t>
  </si>
  <si>
    <t>Tasmania ;  &gt; Postgraduate Degree ;  People who started current job in the last year ;  &gt; Males ;</t>
  </si>
  <si>
    <t>Tasmania ;  &gt; Postgraduate Degree ;  People who started current job in the last year ;  &gt; Females ;</t>
  </si>
  <si>
    <t>Tasmania ;  &gt; Graduate Diploma or Certificate ;  Unemployed ;  Persons ;</t>
  </si>
  <si>
    <t>Tasmania ;  &gt; Graduate Diploma or Certificate ;  Unemployed ;  &gt; Males ;</t>
  </si>
  <si>
    <t>Tasmania ;  &gt; Graduate Diploma or Certificate ;  Unemployed ;  &gt; Females ;</t>
  </si>
  <si>
    <t>Tasmania ;  &gt; Graduate Diploma or Certificate ;  People who started current job in the last year ;  Persons ;</t>
  </si>
  <si>
    <t>Tasmania ;  &gt; Graduate Diploma or Certificate ;  People who started current job in the last year ;  &gt; Males ;</t>
  </si>
  <si>
    <t>Tasmania ;  &gt; Graduate Diploma or Certificate ;  People who started current job in the last year ;  &gt; Females ;</t>
  </si>
  <si>
    <t>Tasmania ;  &gt; Bachelor Degree ;  Unemployed ;  Persons ;</t>
  </si>
  <si>
    <t>Tasmania ;  &gt; Bachelor Degree ;  Unemployed ;  &gt; Males ;</t>
  </si>
  <si>
    <t>Tasmania ;  &gt; Bachelor Degree ;  Unemployed ;  &gt; Females ;</t>
  </si>
  <si>
    <t>Tasmania ;  &gt; Bachelor Degree ;  People who started current job in the last year ;  Persons ;</t>
  </si>
  <si>
    <t>Tasmania ;  &gt; Bachelor Degree ;  People who started current job in the last year ;  &gt; Males ;</t>
  </si>
  <si>
    <t>Tasmania ;  &gt; Bachelor Degree ;  People who started current job in the last year ;  &gt; Females ;</t>
  </si>
  <si>
    <t>Tasmania ;  &gt; Advanced Diploma or Diploma ;  Unemployed ;  Persons ;</t>
  </si>
  <si>
    <t>Tasmania ;  &gt; Advanced Diploma or Diploma ;  Unemployed ;  &gt; Males ;</t>
  </si>
  <si>
    <t>Tasmania ;  &gt; Advanced Diploma or Diploma ;  Unemployed ;  &gt; Females ;</t>
  </si>
  <si>
    <t>Tasmania ;  &gt; Advanced Diploma or Diploma ;  People who started current job in the last year ;  Persons ;</t>
  </si>
  <si>
    <t>Tasmania ;  &gt; Advanced Diploma or Diploma ;  People who started current job in the last year ;  &gt; Males ;</t>
  </si>
  <si>
    <t>Tasmania ;  &gt; Advanced Diploma or Diploma ;  People who started current job in the last year ;  &gt; Females ;</t>
  </si>
  <si>
    <t>Tasmania ;  &gt; Certificate III or IV ;  Unemployed ;  Persons ;</t>
  </si>
  <si>
    <t>Tasmania ;  &gt; Certificate III or IV ;  Unemployed ;  &gt; Males ;</t>
  </si>
  <si>
    <t>Tasmania ;  &gt; Certificate III or IV ;  Unemployed ;  &gt; Females ;</t>
  </si>
  <si>
    <t>Tasmania ;  &gt; Certificate III or IV ;  People who started current job in the last year ;  Persons ;</t>
  </si>
  <si>
    <t>Tasmania ;  &gt; Certificate III or IV ;  People who started current job in the last year ;  &gt; Males ;</t>
  </si>
  <si>
    <t>Tasmania ;  &gt; Certificate III or IV ;  People who started current job in the last year ;  &gt; Females ;</t>
  </si>
  <si>
    <t>Tasmania ;  &gt; Certificate I or II ;  Unemployed ;  Persons ;</t>
  </si>
  <si>
    <t>Tasmania ;  &gt; Certificate I or II ;  Unemployed ;  &gt; Males ;</t>
  </si>
  <si>
    <t>Tasmania ;  &gt; Certificate I or II ;  Unemployed ;  &gt; Females ;</t>
  </si>
  <si>
    <t>Tasmania ;  &gt; Certificate I or II ;  People who started current job in the last year ;  Persons ;</t>
  </si>
  <si>
    <t>Tasmania ;  &gt; Certificate I or II ;  People who started current job in the last year ;  &gt; Males ;</t>
  </si>
  <si>
    <t>Tasmania ;  &gt; Certificate I or II ;  People who started current job in the last year ;  &gt; Females ;</t>
  </si>
  <si>
    <t>Tasmania ;  &gt; Certificate nfd ;  Unemployed ;  Persons ;</t>
  </si>
  <si>
    <t>Tasmania ;  &gt; Certificate nfd ;  Unemployed ;  &gt; Males ;</t>
  </si>
  <si>
    <t>Tasmania ;  &gt; Certificate nfd ;  Unemployed ;  &gt; Females ;</t>
  </si>
  <si>
    <t>Tasmania ;  &gt; Certificate nfd ;  People who started current job in the last year ;  Persons ;</t>
  </si>
  <si>
    <t>Tasmania ;  &gt; Certificate nfd ;  People who started current job in the last year ;  &gt; Males ;</t>
  </si>
  <si>
    <t>Tasmania ;  &gt; Certificate nfd ;  People who started current job in the last year ;  &gt; Females ;</t>
  </si>
  <si>
    <t>Tasmania ;  &gt; Level not determined ;  Unemployed ;  Persons ;</t>
  </si>
  <si>
    <t>Tasmania ;  &gt; Level not determined ;  Unemployed ;  &gt; Males ;</t>
  </si>
  <si>
    <t>Tasmania ;  &gt; Level not determined ;  Unemployed ;  &gt; Females ;</t>
  </si>
  <si>
    <t>Tasmania ;  &gt; Level not determined ;  People who started current job in the last year ;  Persons ;</t>
  </si>
  <si>
    <t>Tasmania ;  &gt; Level not determined ;  People who started current job in the last year ;  &gt; Males ;</t>
  </si>
  <si>
    <t>Tasmania ;  &gt; Level not determined ;  People who started current job in the last year ;  &gt; Females ;</t>
  </si>
  <si>
    <t>Tasmania ;  Without non-school qualification ;  Unemployed ;  Persons ;</t>
  </si>
  <si>
    <t>Tasmania ;  Without non-school qualification ;  Unemployed ;  &gt; Males ;</t>
  </si>
  <si>
    <t>Tasmania ;  Without non-school qualification ;  Unemployed ;  &gt; Females ;</t>
  </si>
  <si>
    <t>Tasmania ;  Without non-school qualification ;  People who started current job in the last year ;  Persons ;</t>
  </si>
  <si>
    <t>Tasmania ;  Without non-school qualification ;  People who started current job in the last year ;  &gt; Males ;</t>
  </si>
  <si>
    <t>Tasmania ;  Without non-school qualification ;  People who started current job in the last year ;  &gt; Females ;</t>
  </si>
  <si>
    <t>Northern Territory ;  Unemployed ;  Persons ;</t>
  </si>
  <si>
    <t>Northern Territory ;  Unemployed ;  &gt; Males ;</t>
  </si>
  <si>
    <t>Northern Territory ;  Unemployed ;  &gt; Females ;</t>
  </si>
  <si>
    <t>Northern Territory ;  People who started current job in the last year ;  Persons ;</t>
  </si>
  <si>
    <t>Northern Territory ;  People who started current job in the last year ;  &gt; Males ;</t>
  </si>
  <si>
    <t>Northern Territory ;  People who started current job in the last year ;  &gt; Females ;</t>
  </si>
  <si>
    <t>Northern Territory ;  15-64 years ;  Unemployed ;  Persons ;</t>
  </si>
  <si>
    <t>Northern Territory ;  15-64 years ;  Unemployed ;  &gt; Males ;</t>
  </si>
  <si>
    <t>Northern Territory ;  15-64 years ;  Unemployed ;  &gt; Females ;</t>
  </si>
  <si>
    <t>Northern Territory ;  15-64 years ;  People who started current job in the last year ;  Persons ;</t>
  </si>
  <si>
    <t>Northern Territory ;  15-64 years ;  People who started current job in the last year ;  &gt; Males ;</t>
  </si>
  <si>
    <t>Northern Territory ;  15-64 years ;  People who started current job in the last year ;  &gt; Females ;</t>
  </si>
  <si>
    <t>Northern Territory ;  &gt; 15-24 years ;  Unemployed ;  Persons ;</t>
  </si>
  <si>
    <t>Northern Territory ;  &gt; 15-24 years ;  Unemployed ;  &gt; Males ;</t>
  </si>
  <si>
    <t>Northern Territory ;  &gt; 15-24 years ;  Unemployed ;  &gt; Females ;</t>
  </si>
  <si>
    <t>Northern Territory ;  &gt; 15-24 years ;  People who started current job in the last year ;  Persons ;</t>
  </si>
  <si>
    <t>Northern Territory ;  &gt; 15-24 years ;  People who started current job in the last year ;  &gt; Males ;</t>
  </si>
  <si>
    <t>Northern Territory ;  &gt; 15-24 years ;  People who started current job in the last year ;  &gt; Females ;</t>
  </si>
  <si>
    <t>Northern Territory ;  &gt; 25-44 years ;  Unemployed ;  Persons ;</t>
  </si>
  <si>
    <t>Northern Territory ;  &gt; 25-44 years ;  Unemployed ;  &gt; Males ;</t>
  </si>
  <si>
    <t>Northern Territory ;  &gt; 25-44 years ;  Unemployed ;  &gt; Females ;</t>
  </si>
  <si>
    <t>Northern Territory ;  &gt; 25-44 years ;  People who started current job in the last year ;  Persons ;</t>
  </si>
  <si>
    <t>Northern Territory ;  &gt; 25-44 years ;  People who started current job in the last year ;  &gt; Males ;</t>
  </si>
  <si>
    <t>Northern Territory ;  &gt; 25-44 years ;  People who started current job in the last year ;  &gt; Females ;</t>
  </si>
  <si>
    <t>Northern Territory ;  &gt;&gt; 25-34 years ;  Unemployed ;  Persons ;</t>
  </si>
  <si>
    <t>Northern Territory ;  &gt;&gt; 25-34 years ;  Unemployed ;  &gt; Males ;</t>
  </si>
  <si>
    <t>Northern Territory ;  &gt;&gt; 25-34 years ;  Unemployed ;  &gt; Females ;</t>
  </si>
  <si>
    <t>Northern Territory ;  &gt;&gt; 25-34 years ;  People who started current job in the last year ;  Persons ;</t>
  </si>
  <si>
    <t>Northern Territory ;  &gt;&gt; 25-34 years ;  People who started current job in the last year ;  &gt; Males ;</t>
  </si>
  <si>
    <t>Northern Territory ;  &gt;&gt; 25-34 years ;  People who started current job in the last year ;  &gt; Females ;</t>
  </si>
  <si>
    <t>Northern Territory ;  &gt;&gt; 35-44 years ;  Unemployed ;  Persons ;</t>
  </si>
  <si>
    <t>Northern Territory ;  &gt;&gt; 35-44 years ;  Unemployed ;  &gt; Males ;</t>
  </si>
  <si>
    <t>Northern Territory ;  &gt;&gt; 35-44 years ;  Unemployed ;  &gt; Females ;</t>
  </si>
  <si>
    <t>Northern Territory ;  &gt;&gt; 35-44 years ;  People who started current job in the last year ;  Persons ;</t>
  </si>
  <si>
    <t>Northern Territory ;  &gt;&gt; 35-44 years ;  People who started current job in the last year ;  &gt; Males ;</t>
  </si>
  <si>
    <t>Northern Territory ;  &gt;&gt; 35-44 years ;  People who started current job in the last year ;  &gt; Females ;</t>
  </si>
  <si>
    <t>Northern Territory ;  &gt; 45-64 years ;  Unemployed ;  Persons ;</t>
  </si>
  <si>
    <t>Northern Territory ;  &gt; 45-64 years ;  Unemployed ;  &gt; Males ;</t>
  </si>
  <si>
    <t>Northern Territory ;  &gt; 45-64 years ;  Unemployed ;  &gt; Females ;</t>
  </si>
  <si>
    <t>Northern Territory ;  &gt; 45-64 years ;  People who started current job in the last year ;  Persons ;</t>
  </si>
  <si>
    <t>Northern Territory ;  &gt; 45-64 years ;  People who started current job in the last year ;  &gt; Males ;</t>
  </si>
  <si>
    <t>Northern Territory ;  &gt; 45-64 years ;  People who started current job in the last year ;  &gt; Females ;</t>
  </si>
  <si>
    <t>Northern Territory ;  &gt;&gt; 45-54 years ;  Unemployed ;  Persons ;</t>
  </si>
  <si>
    <t>Northern Territory ;  &gt;&gt; 45-54 years ;  Unemployed ;  &gt; Males ;</t>
  </si>
  <si>
    <t>Northern Territory ;  &gt;&gt; 45-54 years ;  Unemployed ;  &gt; Females ;</t>
  </si>
  <si>
    <t>Northern Territory ;  &gt;&gt; 45-54 years ;  People who started current job in the last year ;  Persons ;</t>
  </si>
  <si>
    <t>Northern Territory ;  &gt;&gt; 45-54 years ;  People who started current job in the last year ;  &gt; Males ;</t>
  </si>
  <si>
    <t>Northern Territory ;  &gt;&gt; 45-54 years ;  People who started current job in the last year ;  &gt; Females ;</t>
  </si>
  <si>
    <t>Northern Territory ;  &gt;&gt; 55-64 years ;  Unemployed ;  Persons ;</t>
  </si>
  <si>
    <t>Northern Territory ;  &gt;&gt; 55-64 years ;  Unemployed ;  &gt; Males ;</t>
  </si>
  <si>
    <t>Northern Territory ;  &gt;&gt; 55-64 years ;  Unemployed ;  &gt; Females ;</t>
  </si>
  <si>
    <t>Northern Territory ;  &gt;&gt; 55-64 years ;  People who started current job in the last year ;  Persons ;</t>
  </si>
  <si>
    <t>Northern Territory ;  &gt;&gt; 55-64 years ;  People who started current job in the last year ;  &gt; Males ;</t>
  </si>
  <si>
    <t>Northern Territory ;  &gt;&gt; 55-64 years ;  People who started current job in the last year ;  &gt; Females ;</t>
  </si>
  <si>
    <t>Northern Territory ;  65 years and over ;  Unemployed ;  Persons ;</t>
  </si>
  <si>
    <t>Northern Territory ;  65 years and over ;  Unemployed ;  &gt; Males ;</t>
  </si>
  <si>
    <t>Northern Territory ;  65 years and over ;  Unemployed ;  &gt; Females ;</t>
  </si>
  <si>
    <t>Northern Territory ;  65 years and over ;  People who started current job in the last year ;  Persons ;</t>
  </si>
  <si>
    <t>Northern Territory ;  65 years and over ;  People who started current job in the last year ;  &gt; Males ;</t>
  </si>
  <si>
    <t>Northern Territory ;  65 years and over ;  People who started current job in the last year ;  &gt; Females ;</t>
  </si>
  <si>
    <t>Northern Territory ;  Family member ;  Unemployed ;  Persons ;</t>
  </si>
  <si>
    <t>Northern Territory ;  Family member ;  Unemployed ;  &gt; Males ;</t>
  </si>
  <si>
    <t>Northern Territory ;  Family member ;  Unemployed ;  &gt; Females ;</t>
  </si>
  <si>
    <t>Northern Territory ;  Family member ;  People who started current job in the last year ;  Persons ;</t>
  </si>
  <si>
    <t>Northern Territory ;  Family member ;  People who started current job in the last year ;  &gt; Males ;</t>
  </si>
  <si>
    <t>Northern Territory ;  Family member ;  People who started current job in the last year ;  &gt; Females ;</t>
  </si>
  <si>
    <t>Northern Territory ;  &gt; Husband, wife or partner ;  Unemployed ;  Persons ;</t>
  </si>
  <si>
    <t>Northern Territory ;  &gt; Husband, wife or partner ;  Unemployed ;  &gt; Males ;</t>
  </si>
  <si>
    <t>Northern Territory ;  &gt; Husband, wife or partner ;  Unemployed ;  &gt; Females ;</t>
  </si>
  <si>
    <t>Northern Territory ;  &gt; Husband, wife or partner ;  People who started current job in the last year ;  Persons ;</t>
  </si>
  <si>
    <t>Northern Territory ;  &gt; Husband, wife or partner ;  People who started current job in the last year ;  &gt; Males ;</t>
  </si>
  <si>
    <t>Northern Territory ;  &gt; Husband, wife or partner ;  People who started current job in the last year ;  &gt; Females ;</t>
  </si>
  <si>
    <t>Northern Territory ;  &gt;&gt; Husband, wife or partner with dependants ;  Unemployed ;  Persons ;</t>
  </si>
  <si>
    <t>Northern Territory ;  &gt;&gt; Husband, wife or partner with dependants ;  Unemployed ;  &gt; Males ;</t>
  </si>
  <si>
    <t>Northern Territory ;  &gt;&gt; Husband, wife or partner with dependants ;  Unemployed ;  &gt; Females ;</t>
  </si>
  <si>
    <t>Northern Territory ;  &gt;&gt; Husband, wife or partner with dependants ;  People who started current job in the last year ;  Persons ;</t>
  </si>
  <si>
    <t>Northern Territory ;  &gt;&gt; Husband, wife or partner with dependants ;  People who started current job in the last year ;  &gt; Males ;</t>
  </si>
  <si>
    <t>Northern Territory ;  &gt;&gt; Husband, wife or partner with dependants ;  People who started current job in the last year ;  &gt; Females ;</t>
  </si>
  <si>
    <t>Northern Territory ;  &gt;&gt; Husband, wife or partner without dependants ;  Unemployed ;  Persons ;</t>
  </si>
  <si>
    <t>Northern Territory ;  &gt;&gt; Husband, wife or partner without dependants ;  Unemployed ;  &gt; Males ;</t>
  </si>
  <si>
    <t>Northern Territory ;  &gt;&gt; Husband, wife or partner without dependants ;  Unemployed ;  &gt; Females ;</t>
  </si>
  <si>
    <t>Northern Territory ;  &gt;&gt; Husband, wife or partner without dependants ;  People who started current job in the last year ;  Persons ;</t>
  </si>
  <si>
    <t>Northern Territory ;  &gt;&gt; Husband, wife or partner without dependants ;  People who started current job in the last year ;  &gt; Males ;</t>
  </si>
  <si>
    <t>Northern Territory ;  &gt;&gt; Husband, wife or partner without dependants ;  People who started current job in the last year ;  &gt; Females ;</t>
  </si>
  <si>
    <t>Northern Territory ;  &gt; Lone parent ;  Unemployed ;  Persons ;</t>
  </si>
  <si>
    <t>Northern Territory ;  &gt; Lone parent ;  Unemployed ;  &gt; Males ;</t>
  </si>
  <si>
    <t>Northern Territory ;  &gt; Lone parent ;  Unemployed ;  &gt; Females ;</t>
  </si>
  <si>
    <t>Northern Territory ;  &gt; Lone parent ;  People who started current job in the last year ;  Persons ;</t>
  </si>
  <si>
    <t>Northern Territory ;  &gt; Lone parent ;  People who started current job in the last year ;  &gt; Males ;</t>
  </si>
  <si>
    <t>Northern Territory ;  &gt; Lone parent ;  People who started current job in the last year ;  &gt; Females ;</t>
  </si>
  <si>
    <t>Northern Territory ;  &gt; Dependent student ;  Unemployed ;  Persons ;</t>
  </si>
  <si>
    <t>Northern Territory ;  &gt; Dependent student ;  Unemployed ;  &gt; Males ;</t>
  </si>
  <si>
    <t>Northern Territory ;  &gt; Dependent student ;  Unemployed ;  &gt; Females ;</t>
  </si>
  <si>
    <t>Northern Territory ;  &gt; Dependent student ;  People who started current job in the last year ;  Persons ;</t>
  </si>
  <si>
    <t>Northern Territory ;  &gt; Dependent student ;  People who started current job in the last year ;  &gt; Males ;</t>
  </si>
  <si>
    <t>Northern Territory ;  &gt; Dependent student ;  People who started current job in the last year ;  &gt; Females ;</t>
  </si>
  <si>
    <t>Northern Territory ;  &gt; Non-dependent child ;  Unemployed ;  Persons ;</t>
  </si>
  <si>
    <t>Northern Territory ;  &gt; Non-dependent child ;  Unemployed ;  &gt; Males ;</t>
  </si>
  <si>
    <t>Northern Territory ;  &gt; Non-dependent child ;  Unemployed ;  &gt; Females ;</t>
  </si>
  <si>
    <t>Northern Territory ;  &gt; Non-dependent child ;  People who started current job in the last year ;  Persons ;</t>
  </si>
  <si>
    <t>Northern Territory ;  &gt; Non-dependent child ;  People who started current job in the last year ;  &gt; Males ;</t>
  </si>
  <si>
    <t>Northern Territory ;  &gt; Non-dependent child ;  People who started current job in the last year ;  &gt; Females ;</t>
  </si>
  <si>
    <t>Northern Territory ;  &gt; Other relative ;  Unemployed ;  Persons ;</t>
  </si>
  <si>
    <t>Northern Territory ;  &gt; Other relative ;  Unemployed ;  &gt; Males ;</t>
  </si>
  <si>
    <t>Northern Territory ;  &gt; Other relative ;  Unemployed ;  &gt; Females ;</t>
  </si>
  <si>
    <t>Northern Territory ;  &gt; Other relative ;  People who started current job in the last year ;  Persons ;</t>
  </si>
  <si>
    <t>Northern Territory ;  &gt; Other relative ;  People who started current job in the last year ;  &gt; Males ;</t>
  </si>
  <si>
    <t>Northern Territory ;  &gt; Other relative ;  People who started current job in the last year ;  &gt; Females ;</t>
  </si>
  <si>
    <t>Northern Territory ;  Not in a family ;  Unemployed ;  Persons ;</t>
  </si>
  <si>
    <t>Northern Territory ;  Not in a family ;  Unemployed ;  &gt; Males ;</t>
  </si>
  <si>
    <t>Northern Territory ;  Not in a family ;  Unemployed ;  &gt; Females ;</t>
  </si>
  <si>
    <t>Northern Territory ;  Not in a family ;  People who started current job in the last year ;  Persons ;</t>
  </si>
  <si>
    <t>Northern Territory ;  Not in a family ;  People who started current job in the last year ;  &gt; Males ;</t>
  </si>
  <si>
    <t>Northern Territory ;  Not in a family ;  People who started current job in the last year ;  &gt; Females ;</t>
  </si>
  <si>
    <t>Northern Territory ;  &gt; Person living alone ;  Unemployed ;  Persons ;</t>
  </si>
  <si>
    <t>Northern Territory ;  &gt; Person living alone ;  Unemployed ;  &gt; Males ;</t>
  </si>
  <si>
    <t>Northern Territory ;  &gt; Person living alone ;  Unemployed ;  &gt; Females ;</t>
  </si>
  <si>
    <t>Northern Territory ;  &gt; Person living alone ;  People who started current job in the last year ;  Persons ;</t>
  </si>
  <si>
    <t>Northern Territory ;  &gt; Person living alone ;  People who started current job in the last year ;  &gt; Males ;</t>
  </si>
  <si>
    <t>Northern Territory ;  &gt; Person living alone ;  People who started current job in the last year ;  &gt; Females ;</t>
  </si>
  <si>
    <t>Northern Territory ;  &gt; Person living with non-relatives ;  Unemployed ;  Persons ;</t>
  </si>
  <si>
    <t>Northern Territory ;  &gt; Person living with non-relatives ;  Unemployed ;  &gt; Males ;</t>
  </si>
  <si>
    <t>Northern Territory ;  &gt; Person living with non-relatives ;  Unemployed ;  &gt; Females ;</t>
  </si>
  <si>
    <t>Northern Territory ;  &gt; Person living with non-relatives ;  People who started current job in the last year ;  Persons ;</t>
  </si>
  <si>
    <t>Northern Territory ;  &gt; Person living with non-relatives ;  People who started current job in the last year ;  &gt; Males ;</t>
  </si>
  <si>
    <t>Northern Territory ;  &gt; Person living with non-relatives ;  People who started current job in the last year ;  &gt; Females ;</t>
  </si>
  <si>
    <t>Northern Territory ;  Relationship not determined ;  Unemployed ;  Persons ;</t>
  </si>
  <si>
    <t>Northern Territory ;  Relationship not determined ;  Unemployed ;  &gt; Males ;</t>
  </si>
  <si>
    <t>Northern Territory ;  Relationship not determined ;  Unemployed ;  &gt; Females ;</t>
  </si>
  <si>
    <t>Northern Territory ;  Relationship not determined ;  People who started current job in the last year ;  Persons ;</t>
  </si>
  <si>
    <t>Northern Territory ;  Relationship not determined ;  People who started current job in the last year ;  &gt; Males ;</t>
  </si>
  <si>
    <t>Northern Territory ;  Relationship not determined ;  People who started current job in the last year ;  &gt; Females ;</t>
  </si>
  <si>
    <t>Northern Territory ;  No jobs in last 12 months ;  Unemployed ;  Persons ;</t>
  </si>
  <si>
    <t>Northern Territory ;  No jobs in last 12 months ;  Unemployed ;  &gt; Males ;</t>
  </si>
  <si>
    <t>Northern Territory ;  No jobs in last 12 months ;  Unemployed ;  &gt; Females ;</t>
  </si>
  <si>
    <t>Northern Territory ;  One job in last 12 months ;  Unemployed ;  Persons ;</t>
  </si>
  <si>
    <t>Northern Territory ;  One job in last 12 months ;  Unemployed ;  &gt; Males ;</t>
  </si>
  <si>
    <t>Northern Territory ;  One job in last 12 months ;  Unemployed ;  &gt; Females ;</t>
  </si>
  <si>
    <t>Northern Territory ;  One job in last 12 months ;  People who started current job in the last year ;  Persons ;</t>
  </si>
  <si>
    <t>Northern Territory ;  One job in last 12 months ;  People who started current job in the last year ;  &gt; Males ;</t>
  </si>
  <si>
    <t>Northern Territory ;  One job in last 12 months ;  People who started current job in the last year ;  &gt; Females ;</t>
  </si>
  <si>
    <t>Northern Territory ;  Two jobs in last 12 months ;  Unemployed ;  Persons ;</t>
  </si>
  <si>
    <t>Northern Territory ;  Two jobs in last 12 months ;  Unemployed ;  &gt; Males ;</t>
  </si>
  <si>
    <t>Northern Territory ;  Two jobs in last 12 months ;  Unemployed ;  &gt; Females ;</t>
  </si>
  <si>
    <t>Northern Territory ;  Two jobs in last 12 months ;  People who started current job in the last year ;  Persons ;</t>
  </si>
  <si>
    <t>Northern Territory ;  Two jobs in last 12 months ;  People who started current job in the last year ;  &gt; Males ;</t>
  </si>
  <si>
    <t>Northern Territory ;  Two jobs in last 12 months ;  People who started current job in the last year ;  &gt; Females ;</t>
  </si>
  <si>
    <t>Northern Territory ;  Three jobs in last 12 months ;  Unemployed ;  Persons ;</t>
  </si>
  <si>
    <t>Northern Territory ;  Three jobs in last 12 months ;  Unemployed ;  &gt; Males ;</t>
  </si>
  <si>
    <t>Northern Territory ;  Three jobs in last 12 months ;  Unemployed ;  &gt; Females ;</t>
  </si>
  <si>
    <t>Northern Territory ;  Three jobs in last 12 months ;  People who started current job in the last year ;  Persons ;</t>
  </si>
  <si>
    <t>Northern Territory ;  Three jobs in last 12 months ;  People who started current job in the last year ;  &gt; Males ;</t>
  </si>
  <si>
    <t>Northern Territory ;  Three jobs in last 12 months ;  People who started current job in the last year ;  &gt; Females ;</t>
  </si>
  <si>
    <t>Northern Territory ;  Four or more jobs in last 12 months ;  Unemployed ;  Persons ;</t>
  </si>
  <si>
    <t>Northern Territory ;  Four or more jobs in last 12 months ;  Unemployed ;  &gt; Males ;</t>
  </si>
  <si>
    <t>Northern Territory ;  Four or more jobs in last 12 months ;  Unemployed ;  &gt; Females ;</t>
  </si>
  <si>
    <t>Northern Territory ;  Four or more jobs in last 12 months ;  People who started current job in the last year ;  Persons ;</t>
  </si>
  <si>
    <t>Northern Territory ;  Four or more jobs in last 12 months ;  People who started current job in the last year ;  &gt; Males ;</t>
  </si>
  <si>
    <t>Northern Territory ;  Four or more jobs in last 12 months ;  People who started current job in the last year ;  &gt; Females ;</t>
  </si>
  <si>
    <t>Northern Territory ;  Steps taken:  Asked current employer for more work ;  People who started current job in the last year ;  Persons ;</t>
  </si>
  <si>
    <t>Northern Territory ;  Steps taken:  Asked current employer for more work ;  People who started current job in the last year ;  &gt; Males ;</t>
  </si>
  <si>
    <t>Northern Territory ;  Steps taken:  Asked current employer for more work ;  People who started current job in the last year ;  &gt; Females ;</t>
  </si>
  <si>
    <t>Northern Territory ;  Steps taken:  Wrote, phoned or applied in person to an employer ;  Unemployed ;  Persons ;</t>
  </si>
  <si>
    <t>Northern Territory ;  Steps taken:  Wrote, phoned or applied in person to an employer ;  Unemployed ;  &gt; Males ;</t>
  </si>
  <si>
    <t>Northern Territory ;  Steps taken:  Wrote, phoned or applied in person to an employer ;  Unemployed ;  &gt; Females ;</t>
  </si>
  <si>
    <t>Northern Territory ;  Steps taken:  Wrote, phoned or applied in person to an employer ;  People who started current job in the last year ;  Persons ;</t>
  </si>
  <si>
    <t>Northern Territory ;  Steps taken:  Wrote, phoned or applied in person to an employer ;  People who started current job in the last year ;  &gt; Males ;</t>
  </si>
  <si>
    <t>Northern Territory ;  Steps taken:  Wrote, phoned or applied in person to an employer ;  People who started current job in the last year ;  &gt; Females ;</t>
  </si>
  <si>
    <t>Northern Territory ;  Steps taken:  Answered an ad for a job on the Internet, newspaper, etc ;  Unemployed ;  Persons ;</t>
  </si>
  <si>
    <t>Northern Territory ;  Steps taken:  Answered an ad for a job on the Internet, newspaper, etc ;  Unemployed ;  &gt; Males ;</t>
  </si>
  <si>
    <t>Northern Territory ;  Steps taken:  Answered an ad for a job on the Internet, newspaper, etc ;  Unemployed ;  &gt; Females ;</t>
  </si>
  <si>
    <t>Northern Territory ;  Steps taken:  Answered an ad for a job on the Internet, newspaper, etc ;  People who started current job in the last year ;  Persons ;</t>
  </si>
  <si>
    <t>Northern Territory ;  Steps taken:  Answered an ad for a job on the Internet, newspaper, etc ;  People who started current job in the last year ;  &gt; Males ;</t>
  </si>
  <si>
    <t>Northern Territory ;  Steps taken:  Answered an ad for a job on the Internet, newspaper, etc ;  People who started current job in the last year ;  &gt; Females ;</t>
  </si>
  <si>
    <t>Northern Territory ;  Steps taken:  Had an interview with an employer ;  Unemployed ;  Persons ;</t>
  </si>
  <si>
    <t>Northern Territory ;  Steps taken:  Had an interview with an employer ;  Unemployed ;  &gt; Males ;</t>
  </si>
  <si>
    <t>Northern Territory ;  Steps taken:  Had an interview with an employer ;  Unemployed ;  &gt; Females ;</t>
  </si>
  <si>
    <t>Northern Territory ;  Steps taken:  Had an interview with an employer ;  People who started current job in the last year ;  Persons ;</t>
  </si>
  <si>
    <t>Northern Territory ;  Steps taken:  Had an interview with an employer ;  People who started current job in the last year ;  &gt; Males ;</t>
  </si>
  <si>
    <t>Northern Territory ;  Steps taken:  Had an interview with an employer ;  People who started current job in the last year ;  &gt; Females ;</t>
  </si>
  <si>
    <t>Northern Territory ;  Steps taken:  Contacted friends or relatives ;  Unemployed ;  Persons ;</t>
  </si>
  <si>
    <t>Northern Territory ;  Steps taken:  Contacted friends or relatives ;  Unemployed ;  &gt; Males ;</t>
  </si>
  <si>
    <t>Northern Territory ;  Steps taken:  Contacted friends or relatives ;  Unemployed ;  &gt; Females ;</t>
  </si>
  <si>
    <t>Northern Territory ;  Steps taken:  Contacted friends or relatives ;  People who started current job in the last year ;  Persons ;</t>
  </si>
  <si>
    <t>Northern Territory ;  Steps taken:  Contacted friends or relatives ;  People who started current job in the last year ;  &gt; Males ;</t>
  </si>
  <si>
    <t>Northern Territory ;  Steps taken:  Contacted friends or relatives ;  People who started current job in the last year ;  &gt; Females ;</t>
  </si>
  <si>
    <t>Northern Territory ;  Steps taken:  Took steps to purchase or start up own business ;  Unemployed ;  Persons ;</t>
  </si>
  <si>
    <t>Northern Territory ;  Steps taken:  Took steps to purchase or start up own business ;  Unemployed ;  &gt; Males ;</t>
  </si>
  <si>
    <t>Northern Territory ;  Steps taken:  Took steps to purchase or start up own business ;  Unemployed ;  &gt; Females ;</t>
  </si>
  <si>
    <t>Northern Territory ;  Steps taken:  Took steps to purchase or start up own business ;  People who started current job in the last year ;  Persons ;</t>
  </si>
  <si>
    <t>Northern Territory ;  Steps taken:  Took steps to purchase or start up own business ;  People who started current job in the last year ;  &gt; Males ;</t>
  </si>
  <si>
    <t>Northern Territory ;  Steps taken:  Took steps to purchase or start up own business ;  People who started current job in the last year ;  &gt; Females ;</t>
  </si>
  <si>
    <t>A125998734F</t>
  </si>
  <si>
    <t>A125991534K</t>
  </si>
  <si>
    <t>A125995134W</t>
  </si>
  <si>
    <t>A125993334C</t>
  </si>
  <si>
    <t>A125996890W</t>
  </si>
  <si>
    <t>A126000490R</t>
  </si>
  <si>
    <t>A125998690R</t>
  </si>
  <si>
    <t>A125991490V</t>
  </si>
  <si>
    <t>A125995090F</t>
  </si>
  <si>
    <t>A125993290L</t>
  </si>
  <si>
    <t>A125996982F</t>
  </si>
  <si>
    <t>A126000582X</t>
  </si>
  <si>
    <t>A125998782X</t>
  </si>
  <si>
    <t>A125991582C</t>
  </si>
  <si>
    <t>A125995182R</t>
  </si>
  <si>
    <t>A125993382W</t>
  </si>
  <si>
    <t>A125996986R</t>
  </si>
  <si>
    <t>A126000586J</t>
  </si>
  <si>
    <t>A125998786J</t>
  </si>
  <si>
    <t>A125991586L</t>
  </si>
  <si>
    <t>A125995186X</t>
  </si>
  <si>
    <t>A125993386F</t>
  </si>
  <si>
    <t>A125996906C</t>
  </si>
  <si>
    <t>A126000506W</t>
  </si>
  <si>
    <t>A125998706W</t>
  </si>
  <si>
    <t>A125991506A</t>
  </si>
  <si>
    <t>A125995106L</t>
  </si>
  <si>
    <t>A125993306V</t>
  </si>
  <si>
    <t>A125996874W</t>
  </si>
  <si>
    <t>A126000474R</t>
  </si>
  <si>
    <t>A125998674R</t>
  </si>
  <si>
    <t>A125991474V</t>
  </si>
  <si>
    <t>A125995074F</t>
  </si>
  <si>
    <t>A125993274L</t>
  </si>
  <si>
    <t>A125997046J</t>
  </si>
  <si>
    <t>A126000646X</t>
  </si>
  <si>
    <t>A125998846X</t>
  </si>
  <si>
    <t>A125991646C</t>
  </si>
  <si>
    <t>A125995246R</t>
  </si>
  <si>
    <t>A125993446W</t>
  </si>
  <si>
    <t>A125996938W</t>
  </si>
  <si>
    <t>A126000538R</t>
  </si>
  <si>
    <t>A125998738R</t>
  </si>
  <si>
    <t>A125991538V</t>
  </si>
  <si>
    <t>A125995138F</t>
  </si>
  <si>
    <t>A125993338L</t>
  </si>
  <si>
    <t>A125997006R</t>
  </si>
  <si>
    <t>A126000606F</t>
  </si>
  <si>
    <t>A125998806F</t>
  </si>
  <si>
    <t>A125991606K</t>
  </si>
  <si>
    <t>A125995206W</t>
  </si>
  <si>
    <t>A125993406C</t>
  </si>
  <si>
    <t>A125997050X</t>
  </si>
  <si>
    <t>A126000650R</t>
  </si>
  <si>
    <t>A125998850R</t>
  </si>
  <si>
    <t>A125991650V</t>
  </si>
  <si>
    <t>A125995250F</t>
  </si>
  <si>
    <t>A125993450L</t>
  </si>
  <si>
    <t>A125997078A</t>
  </si>
  <si>
    <t>A126000678T</t>
  </si>
  <si>
    <t>A125998878T</t>
  </si>
  <si>
    <t>A125991678W</t>
  </si>
  <si>
    <t>A125995278J</t>
  </si>
  <si>
    <t>A125993478R</t>
  </si>
  <si>
    <t>A125997210X</t>
  </si>
  <si>
    <t>A126000810R</t>
  </si>
  <si>
    <t>A125999010T</t>
  </si>
  <si>
    <t>A125991810V</t>
  </si>
  <si>
    <t>A125995410F</t>
  </si>
  <si>
    <t>A125993610L</t>
  </si>
  <si>
    <t>A125997142J</t>
  </si>
  <si>
    <t>A126000742X</t>
  </si>
  <si>
    <t>A125998942X</t>
  </si>
  <si>
    <t>A125991742C</t>
  </si>
  <si>
    <t>A125995342R</t>
  </si>
  <si>
    <t>A125993542W</t>
  </si>
  <si>
    <t>A125997214J</t>
  </si>
  <si>
    <t>A126000814X</t>
  </si>
  <si>
    <t>A125999014A</t>
  </si>
  <si>
    <t>A125991814C</t>
  </si>
  <si>
    <t>A125995414R</t>
  </si>
  <si>
    <t>A125993614W</t>
  </si>
  <si>
    <t>A125997218T</t>
  </si>
  <si>
    <t>A126000818J</t>
  </si>
  <si>
    <t>A125999018K</t>
  </si>
  <si>
    <t>A125991818L</t>
  </si>
  <si>
    <t>A125995418X</t>
  </si>
  <si>
    <t>A125993618F</t>
  </si>
  <si>
    <t>A125997146T</t>
  </si>
  <si>
    <t>A126000746J</t>
  </si>
  <si>
    <t>A125998946J</t>
  </si>
  <si>
    <t>A125991746L</t>
  </si>
  <si>
    <t>A125995346X</t>
  </si>
  <si>
    <t>A125993546F</t>
  </si>
  <si>
    <t>A125997150J</t>
  </si>
  <si>
    <t>A126000750X</t>
  </si>
  <si>
    <t>A125998950X</t>
  </si>
  <si>
    <t>A125991750C</t>
  </si>
  <si>
    <t>A125995350R</t>
  </si>
  <si>
    <t>A125993550W</t>
  </si>
  <si>
    <t>A125997190A</t>
  </si>
  <si>
    <t>A126000790T</t>
  </si>
  <si>
    <t>A125998990T</t>
  </si>
  <si>
    <t>A125991790W</t>
  </si>
  <si>
    <t>A125995390J</t>
  </si>
  <si>
    <t>A125993590R</t>
  </si>
  <si>
    <t>A125997110R</t>
  </si>
  <si>
    <t>A126000710F</t>
  </si>
  <si>
    <t>A125998910F</t>
  </si>
  <si>
    <t>A125991710K</t>
  </si>
  <si>
    <t>A125995310W</t>
  </si>
  <si>
    <t>A125993510C</t>
  </si>
  <si>
    <t>A125997222J</t>
  </si>
  <si>
    <t>A126000822X</t>
  </si>
  <si>
    <t>A125999022A</t>
  </si>
  <si>
    <t>A125991822C</t>
  </si>
  <si>
    <t>A125995422R</t>
  </si>
  <si>
    <t>A125993622W</t>
  </si>
  <si>
    <t>A125997154T</t>
  </si>
  <si>
    <t>A126000754J</t>
  </si>
  <si>
    <t>A125998954J</t>
  </si>
  <si>
    <t>A125991754L</t>
  </si>
  <si>
    <t>A125995354X</t>
  </si>
  <si>
    <t>A125993554F</t>
  </si>
  <si>
    <t>A125997082T</t>
  </si>
  <si>
    <t>A126000682J</t>
  </si>
  <si>
    <t>A125998882J</t>
  </si>
  <si>
    <t>A125991682L</t>
  </si>
  <si>
    <t>A125995282X</t>
  </si>
  <si>
    <t>A125993482F</t>
  </si>
  <si>
    <t>A125997158A</t>
  </si>
  <si>
    <t>A126000758T</t>
  </si>
  <si>
    <t>A125998958T</t>
  </si>
  <si>
    <t>A125991758W</t>
  </si>
  <si>
    <t>A125995358J</t>
  </si>
  <si>
    <t>A125993558R</t>
  </si>
  <si>
    <t>A125997162T</t>
  </si>
  <si>
    <t>A126000762J</t>
  </si>
  <si>
    <t>A125998962J</t>
  </si>
  <si>
    <t>A125991762L</t>
  </si>
  <si>
    <t>A125995362X</t>
  </si>
  <si>
    <t>A125993562F</t>
  </si>
  <si>
    <t>A125997234T</t>
  </si>
  <si>
    <t>A126000834J</t>
  </si>
  <si>
    <t>A125999034K</t>
  </si>
  <si>
    <t>A125991834L</t>
  </si>
  <si>
    <t>A125995434X</t>
  </si>
  <si>
    <t>A125993634F</t>
  </si>
  <si>
    <t>A125997054J</t>
  </si>
  <si>
    <t>A126000654X</t>
  </si>
  <si>
    <t>A125998854X</t>
  </si>
  <si>
    <t>A125991654C</t>
  </si>
  <si>
    <t>A125995254R</t>
  </si>
  <si>
    <t>A125993454W</t>
  </si>
  <si>
    <t>A125997226T</t>
  </si>
  <si>
    <t>A126000826J</t>
  </si>
  <si>
    <t>A125999026K</t>
  </si>
  <si>
    <t>A125991826L</t>
  </si>
  <si>
    <t>A125995426X</t>
  </si>
  <si>
    <t>A125993626F</t>
  </si>
  <si>
    <t>A125997230J</t>
  </si>
  <si>
    <t>A126000830X</t>
  </si>
  <si>
    <t>A125999030A</t>
  </si>
  <si>
    <t>A125991830C</t>
  </si>
  <si>
    <t>A125995430R</t>
  </si>
  <si>
    <t>A125993630W</t>
  </si>
  <si>
    <t>A125997058T</t>
  </si>
  <si>
    <t>A126000658J</t>
  </si>
  <si>
    <t>A125998858J</t>
  </si>
  <si>
    <t>A125991658L</t>
  </si>
  <si>
    <t>A125995258X</t>
  </si>
  <si>
    <t>A125993458F</t>
  </si>
  <si>
    <t>A125997114X</t>
  </si>
  <si>
    <t>A126000714R</t>
  </si>
  <si>
    <t>A125998914R</t>
  </si>
  <si>
    <t>A125991714V</t>
  </si>
  <si>
    <t>A125995314F</t>
  </si>
  <si>
    <t>A125993514L</t>
  </si>
  <si>
    <t>A125997166A</t>
  </si>
  <si>
    <t>A126000766T</t>
  </si>
  <si>
    <t>A125998966T</t>
  </si>
  <si>
    <t>A125991766W</t>
  </si>
  <si>
    <t>A125995366J</t>
  </si>
  <si>
    <t>A125993566R</t>
  </si>
  <si>
    <t>A125997238A</t>
  </si>
  <si>
    <t>A126000838T</t>
  </si>
  <si>
    <t>A125999038V</t>
  </si>
  <si>
    <t>A125991838W</t>
  </si>
  <si>
    <t>A125995438J</t>
  </si>
  <si>
    <t>A125993638R</t>
  </si>
  <si>
    <t>A125997062J</t>
  </si>
  <si>
    <t>A126000662X</t>
  </si>
  <si>
    <t>A125998862X</t>
  </si>
  <si>
    <t>A125997194K</t>
  </si>
  <si>
    <t>A126000794A</t>
  </si>
  <si>
    <t>A125998994A</t>
  </si>
  <si>
    <t>A125991794F</t>
  </si>
  <si>
    <t>A125995394T</t>
  </si>
  <si>
    <t>A125993594X</t>
  </si>
  <si>
    <t>A125997198V</t>
  </si>
  <si>
    <t>A126000798K</t>
  </si>
  <si>
    <t>A125998998K</t>
  </si>
  <si>
    <t>A125991798R</t>
  </si>
  <si>
    <t>A125995398A</t>
  </si>
  <si>
    <t>A125993598J</t>
  </si>
  <si>
    <t>A125997094A</t>
  </si>
  <si>
    <t>A126000694T</t>
  </si>
  <si>
    <t>A125998894T</t>
  </si>
  <si>
    <t>A125991694W</t>
  </si>
  <si>
    <t>A125995294J</t>
  </si>
  <si>
    <t>A125993494R</t>
  </si>
  <si>
    <t>A125997066T</t>
  </si>
  <si>
    <t>A126000666J</t>
  </si>
  <si>
    <t>A125998866J</t>
  </si>
  <si>
    <t>A125991666L</t>
  </si>
  <si>
    <t>A125995266X</t>
  </si>
  <si>
    <t>A125993466F</t>
  </si>
  <si>
    <t>A125991718C</t>
  </si>
  <si>
    <t>A125995318R</t>
  </si>
  <si>
    <t>A125993518W</t>
  </si>
  <si>
    <t>A125997086A</t>
  </si>
  <si>
    <t>A126000686T</t>
  </si>
  <si>
    <t>A125998886T</t>
  </si>
  <si>
    <t>A125991686W</t>
  </si>
  <si>
    <t>A125995286J</t>
  </si>
  <si>
    <t>A125993486R</t>
  </si>
  <si>
    <t>A125997122X</t>
  </si>
  <si>
    <t>A126000722R</t>
  </si>
  <si>
    <t>A125998922R</t>
  </si>
  <si>
    <t>A125991722V</t>
  </si>
  <si>
    <t>A125995322F</t>
  </si>
  <si>
    <t>A125993522L</t>
  </si>
  <si>
    <t>A125997098K</t>
  </si>
  <si>
    <t>A126000698A</t>
  </si>
  <si>
    <t>A125998898A</t>
  </si>
  <si>
    <t>A125991698F</t>
  </si>
  <si>
    <t>A125995298T</t>
  </si>
  <si>
    <t>A125993498X</t>
  </si>
  <si>
    <t>A125997126J</t>
  </si>
  <si>
    <t>A126000726X</t>
  </si>
  <si>
    <t>A125998926X</t>
  </si>
  <si>
    <t>A125991726C</t>
  </si>
  <si>
    <t>A125995326R</t>
  </si>
  <si>
    <t>A125993526W</t>
  </si>
  <si>
    <t>A125997170T</t>
  </si>
  <si>
    <t>A126000770J</t>
  </si>
  <si>
    <t>A125998970J</t>
  </si>
  <si>
    <t>A125991770L</t>
  </si>
  <si>
    <t>A125995370X</t>
  </si>
  <si>
    <t>A125993570F</t>
  </si>
  <si>
    <t>Northern Territory ;  Steps taken:  Advertised or tendered for work ;  Unemployed ;  Persons ;</t>
  </si>
  <si>
    <t>Northern Territory ;  Steps taken:  Advertised or tendered for work ;  Unemployed ;  &gt; Males ;</t>
  </si>
  <si>
    <t>Northern Territory ;  Steps taken:  Advertised or tendered for work ;  Unemployed ;  &gt; Females ;</t>
  </si>
  <si>
    <t>Northern Territory ;  Steps taken:  Advertised or tendered for work ;  People who started current job in the last year ;  Persons ;</t>
  </si>
  <si>
    <t>Northern Territory ;  Steps taken:  Advertised or tendered for work ;  People who started current job in the last year ;  &gt; Males ;</t>
  </si>
  <si>
    <t>Northern Territory ;  Steps taken:  Advertised or tendered for work ;  People who started current job in the last year ;  &gt; Females ;</t>
  </si>
  <si>
    <t>Northern Territory ;  Steps taken:  Checked or registered with other employment agency ;  Unemployed ;  Persons ;</t>
  </si>
  <si>
    <t>Northern Territory ;  Steps taken:  Checked or registered with other employment agency ;  Unemployed ;  &gt; Males ;</t>
  </si>
  <si>
    <t>Northern Territory ;  Steps taken:  Checked or registered with other employment agency ;  Unemployed ;  &gt; Females ;</t>
  </si>
  <si>
    <t>Northern Territory ;  Steps taken:  Checked or registered with other employment agency ;  People who started current job in the last year ;  Persons ;</t>
  </si>
  <si>
    <t>Northern Territory ;  Steps taken:  Checked or registered with other employment agency ;  People who started current job in the last year ;  &gt; Males ;</t>
  </si>
  <si>
    <t>Northern Territory ;  Steps taken:  Checked or registered with other employment agency ;  People who started current job in the last year ;  &gt; Females ;</t>
  </si>
  <si>
    <t>Northern Territory ;  Steps taken:  Looked at ads for jobs on the Internet, newspaper, etc ;  Unemployed ;  Persons ;</t>
  </si>
  <si>
    <t>Northern Territory ;  Steps taken:  Looked at ads for jobs on the Internet, newspaper, etc ;  Unemployed ;  &gt; Males ;</t>
  </si>
  <si>
    <t>Northern Territory ;  Steps taken:  Looked at ads for jobs on the Internet, newspaper, etc ;  Unemployed ;  &gt; Females ;</t>
  </si>
  <si>
    <t>Northern Territory ;  Steps taken:  Looked at ads for jobs on the Internet, newspaper, etc ;  People who started current job in the last year ;  Persons ;</t>
  </si>
  <si>
    <t>Northern Territory ;  Steps taken:  Looked at ads for jobs on the Internet, newspaper, etc ;  People who started current job in the last year ;  &gt; Males ;</t>
  </si>
  <si>
    <t>Northern Territory ;  Steps taken:  Looked at ads for jobs on the Internet, newspaper, etc ;  People who started current job in the last year ;  &gt; Females ;</t>
  </si>
  <si>
    <t>Northern Territory ;  Steps taken:  Registered with Centrelink as a job seeker ;  Unemployed ;  Persons ;</t>
  </si>
  <si>
    <t>Northern Territory ;  Steps taken:  Registered with Centrelink as a job seeker ;  Unemployed ;  &gt; Males ;</t>
  </si>
  <si>
    <t>Northern Territory ;  Steps taken:  Registered with Centrelink as a job seeker ;  Unemployed ;  &gt; Females ;</t>
  </si>
  <si>
    <t>Northern Territory ;  Steps taken:  Registered with Centrelink as a job seeker ;  People who started current job in the last year ;  Persons ;</t>
  </si>
  <si>
    <t>Northern Territory ;  Steps taken:  Registered with Centrelink as a job seeker ;  People who started current job in the last year ;  &gt; Males ;</t>
  </si>
  <si>
    <t>Northern Territory ;  Steps taken:  Registered with Centrelink as a job seeker ;  People who started current job in the last year ;  &gt; Females ;</t>
  </si>
  <si>
    <t>Northern Territory ;  Steps taken:  Other steps ;  Unemployed ;  Persons ;</t>
  </si>
  <si>
    <t>Northern Territory ;  Steps taken:  Other steps ;  Unemployed ;  &gt; Males ;</t>
  </si>
  <si>
    <t>Northern Territory ;  Steps taken:  Other steps ;  Unemployed ;  &gt; Females ;</t>
  </si>
  <si>
    <t>Northern Territory ;  Steps taken:  Other steps ;  People who started current job in the last year ;  Persons ;</t>
  </si>
  <si>
    <t>Northern Territory ;  Steps taken:  Other steps ;  People who started current job in the last year ;  &gt; Males ;</t>
  </si>
  <si>
    <t>Northern Territory ;  Steps taken:  Other steps ;  People who started current job in the last year ;  &gt; Females ;</t>
  </si>
  <si>
    <t>Northern Territory ;  Did not take steps to look for work or more hours ;  Unemployed ;  Persons ;</t>
  </si>
  <si>
    <t>Northern Territory ;  Did not take steps to look for work or more hours ;  Unemployed ;  &gt; Males ;</t>
  </si>
  <si>
    <t>Northern Territory ;  Did not take steps to look for work or more hours ;  Unemployed ;  &gt; Females ;</t>
  </si>
  <si>
    <t>Northern Territory ;  Did not take steps to look for work or more hours ;  People who started current job in the last year ;  Persons ;</t>
  </si>
  <si>
    <t>Northern Territory ;  Did not take steps to look for work or more hours ;  People who started current job in the last year ;  &gt; Males ;</t>
  </si>
  <si>
    <t>Northern Territory ;  Did not take steps to look for work or more hours ;  People who started current job in the last year ;  &gt; Females ;</t>
  </si>
  <si>
    <t>Northern Territory ;  With non-school qualification ;  Unemployed ;  Persons ;</t>
  </si>
  <si>
    <t>Northern Territory ;  With non-school qualification ;  Unemployed ;  &gt; Males ;</t>
  </si>
  <si>
    <t>Northern Territory ;  With non-school qualification ;  Unemployed ;  &gt; Females ;</t>
  </si>
  <si>
    <t>Northern Territory ;  With non-school qualification ;  People who started current job in the last year ;  Persons ;</t>
  </si>
  <si>
    <t>Northern Territory ;  With non-school qualification ;  People who started current job in the last year ;  &gt; Males ;</t>
  </si>
  <si>
    <t>Northern Territory ;  With non-school qualification ;  People who started current job in the last year ;  &gt; Females ;</t>
  </si>
  <si>
    <t>Northern Territory ;  &gt; Postgraduate Degree ;  Unemployed ;  Persons ;</t>
  </si>
  <si>
    <t>Northern Territory ;  &gt; Postgraduate Degree ;  Unemployed ;  &gt; Males ;</t>
  </si>
  <si>
    <t>Northern Territory ;  &gt; Postgraduate Degree ;  Unemployed ;  &gt; Females ;</t>
  </si>
  <si>
    <t>Northern Territory ;  &gt; Postgraduate Degree ;  People who started current job in the last year ;  Persons ;</t>
  </si>
  <si>
    <t>Northern Territory ;  &gt; Postgraduate Degree ;  People who started current job in the last year ;  &gt; Males ;</t>
  </si>
  <si>
    <t>Northern Territory ;  &gt; Postgraduate Degree ;  People who started current job in the last year ;  &gt; Females ;</t>
  </si>
  <si>
    <t>Northern Territory ;  &gt; Graduate Diploma or Certificate ;  Unemployed ;  Persons ;</t>
  </si>
  <si>
    <t>Northern Territory ;  &gt; Graduate Diploma or Certificate ;  Unemployed ;  &gt; Males ;</t>
  </si>
  <si>
    <t>Northern Territory ;  &gt; Graduate Diploma or Certificate ;  Unemployed ;  &gt; Females ;</t>
  </si>
  <si>
    <t>Northern Territory ;  &gt; Graduate Diploma or Certificate ;  People who started current job in the last year ;  Persons ;</t>
  </si>
  <si>
    <t>Northern Territory ;  &gt; Graduate Diploma or Certificate ;  People who started current job in the last year ;  &gt; Males ;</t>
  </si>
  <si>
    <t>Northern Territory ;  &gt; Graduate Diploma or Certificate ;  People who started current job in the last year ;  &gt; Females ;</t>
  </si>
  <si>
    <t>Northern Territory ;  &gt; Bachelor Degree ;  Unemployed ;  Persons ;</t>
  </si>
  <si>
    <t>Northern Territory ;  &gt; Bachelor Degree ;  Unemployed ;  &gt; Males ;</t>
  </si>
  <si>
    <t>Northern Territory ;  &gt; Bachelor Degree ;  Unemployed ;  &gt; Females ;</t>
  </si>
  <si>
    <t>Northern Territory ;  &gt; Bachelor Degree ;  People who started current job in the last year ;  Persons ;</t>
  </si>
  <si>
    <t>Northern Territory ;  &gt; Bachelor Degree ;  People who started current job in the last year ;  &gt; Males ;</t>
  </si>
  <si>
    <t>Northern Territory ;  &gt; Bachelor Degree ;  People who started current job in the last year ;  &gt; Females ;</t>
  </si>
  <si>
    <t>Northern Territory ;  &gt; Advanced Diploma or Diploma ;  Unemployed ;  Persons ;</t>
  </si>
  <si>
    <t>Northern Territory ;  &gt; Advanced Diploma or Diploma ;  Unemployed ;  &gt; Males ;</t>
  </si>
  <si>
    <t>Northern Territory ;  &gt; Advanced Diploma or Diploma ;  Unemployed ;  &gt; Females ;</t>
  </si>
  <si>
    <t>Northern Territory ;  &gt; Advanced Diploma or Diploma ;  People who started current job in the last year ;  Persons ;</t>
  </si>
  <si>
    <t>Northern Territory ;  &gt; Advanced Diploma or Diploma ;  People who started current job in the last year ;  &gt; Males ;</t>
  </si>
  <si>
    <t>Northern Territory ;  &gt; Advanced Diploma or Diploma ;  People who started current job in the last year ;  &gt; Females ;</t>
  </si>
  <si>
    <t>Northern Territory ;  &gt; Certificate III or IV ;  Unemployed ;  Persons ;</t>
  </si>
  <si>
    <t>Northern Territory ;  &gt; Certificate III or IV ;  Unemployed ;  &gt; Males ;</t>
  </si>
  <si>
    <t>Northern Territory ;  &gt; Certificate III or IV ;  Unemployed ;  &gt; Females ;</t>
  </si>
  <si>
    <t>Northern Territory ;  &gt; Certificate III or IV ;  People who started current job in the last year ;  Persons ;</t>
  </si>
  <si>
    <t>Northern Territory ;  &gt; Certificate III or IV ;  People who started current job in the last year ;  &gt; Males ;</t>
  </si>
  <si>
    <t>Northern Territory ;  &gt; Certificate III or IV ;  People who started current job in the last year ;  &gt; Females ;</t>
  </si>
  <si>
    <t>Northern Territory ;  &gt; Certificate I or II ;  Unemployed ;  Persons ;</t>
  </si>
  <si>
    <t>Northern Territory ;  &gt; Certificate I or II ;  Unemployed ;  &gt; Males ;</t>
  </si>
  <si>
    <t>Northern Territory ;  &gt; Certificate I or II ;  Unemployed ;  &gt; Females ;</t>
  </si>
  <si>
    <t>Northern Territory ;  &gt; Certificate I or II ;  People who started current job in the last year ;  Persons ;</t>
  </si>
  <si>
    <t>Northern Territory ;  &gt; Certificate I or II ;  People who started current job in the last year ;  &gt; Males ;</t>
  </si>
  <si>
    <t>Northern Territory ;  &gt; Certificate I or II ;  People who started current job in the last year ;  &gt; Females ;</t>
  </si>
  <si>
    <t>Northern Territory ;  &gt; Certificate nfd ;  Unemployed ;  Persons ;</t>
  </si>
  <si>
    <t>Northern Territory ;  &gt; Certificate nfd ;  Unemployed ;  &gt; Males ;</t>
  </si>
  <si>
    <t>Northern Territory ;  &gt; Certificate nfd ;  Unemployed ;  &gt; Females ;</t>
  </si>
  <si>
    <t>Northern Territory ;  &gt; Certificate nfd ;  People who started current job in the last year ;  Persons ;</t>
  </si>
  <si>
    <t>Northern Territory ;  &gt; Certificate nfd ;  People who started current job in the last year ;  &gt; Males ;</t>
  </si>
  <si>
    <t>Northern Territory ;  &gt; Certificate nfd ;  People who started current job in the last year ;  &gt; Females ;</t>
  </si>
  <si>
    <t>Northern Territory ;  &gt; Level not determined ;  Unemployed ;  Persons ;</t>
  </si>
  <si>
    <t>Northern Territory ;  &gt; Level not determined ;  Unemployed ;  &gt; Males ;</t>
  </si>
  <si>
    <t>Northern Territory ;  &gt; Level not determined ;  Unemployed ;  &gt; Females ;</t>
  </si>
  <si>
    <t>Northern Territory ;  &gt; Level not determined ;  People who started current job in the last year ;  Persons ;</t>
  </si>
  <si>
    <t>Northern Territory ;  &gt; Level not determined ;  People who started current job in the last year ;  &gt; Males ;</t>
  </si>
  <si>
    <t>Northern Territory ;  &gt; Level not determined ;  People who started current job in the last year ;  &gt; Females ;</t>
  </si>
  <si>
    <t>Northern Territory ;  Without non-school qualification ;  Unemployed ;  Persons ;</t>
  </si>
  <si>
    <t>Northern Territory ;  Without non-school qualification ;  Unemployed ;  &gt; Males ;</t>
  </si>
  <si>
    <t>Northern Territory ;  Without non-school qualification ;  Unemployed ;  &gt; Females ;</t>
  </si>
  <si>
    <t>Northern Territory ;  Without non-school qualification ;  People who started current job in the last year ;  Persons ;</t>
  </si>
  <si>
    <t>Northern Territory ;  Without non-school qualification ;  People who started current job in the last year ;  &gt; Males ;</t>
  </si>
  <si>
    <t>Northern Territory ;  Without non-school qualification ;  People who started current job in the last year ;  &gt; Females ;</t>
  </si>
  <si>
    <t>Australian Capital Territory ;  Unemployed ;  Persons ;</t>
  </si>
  <si>
    <t>Australian Capital Territory ;  Unemployed ;  &gt; Males ;</t>
  </si>
  <si>
    <t>Australian Capital Territory ;  Unemployed ;  &gt; Females ;</t>
  </si>
  <si>
    <t>Australian Capital Territory ;  People who started current job in the last year ;  Persons ;</t>
  </si>
  <si>
    <t>Australian Capital Territory ;  People who started current job in the last year ;  &gt; Males ;</t>
  </si>
  <si>
    <t>Australian Capital Territory ;  People who started current job in the last year ;  &gt; Females ;</t>
  </si>
  <si>
    <t>Australian Capital Territory ;  15-64 years ;  Unemployed ;  Persons ;</t>
  </si>
  <si>
    <t>Australian Capital Territory ;  15-64 years ;  Unemployed ;  &gt; Males ;</t>
  </si>
  <si>
    <t>Australian Capital Territory ;  15-64 years ;  Unemployed ;  &gt; Females ;</t>
  </si>
  <si>
    <t>Australian Capital Territory ;  15-64 years ;  People who started current job in the last year ;  Persons ;</t>
  </si>
  <si>
    <t>Australian Capital Territory ;  15-64 years ;  People who started current job in the last year ;  &gt; Males ;</t>
  </si>
  <si>
    <t>Australian Capital Territory ;  15-64 years ;  People who started current job in the last year ;  &gt; Females ;</t>
  </si>
  <si>
    <t>Australian Capital Territory ;  &gt; 15-24 years ;  Unemployed ;  Persons ;</t>
  </si>
  <si>
    <t>Australian Capital Territory ;  &gt; 15-24 years ;  Unemployed ;  &gt; Males ;</t>
  </si>
  <si>
    <t>Australian Capital Territory ;  &gt; 15-24 years ;  Unemployed ;  &gt; Females ;</t>
  </si>
  <si>
    <t>Australian Capital Territory ;  &gt; 15-24 years ;  People who started current job in the last year ;  Persons ;</t>
  </si>
  <si>
    <t>Australian Capital Territory ;  &gt; 15-24 years ;  People who started current job in the last year ;  &gt; Males ;</t>
  </si>
  <si>
    <t>Australian Capital Territory ;  &gt; 15-24 years ;  People who started current job in the last year ;  &gt; Females ;</t>
  </si>
  <si>
    <t>Australian Capital Territory ;  &gt; 25-44 years ;  Unemployed ;  Persons ;</t>
  </si>
  <si>
    <t>Australian Capital Territory ;  &gt; 25-44 years ;  Unemployed ;  &gt; Males ;</t>
  </si>
  <si>
    <t>Australian Capital Territory ;  &gt; 25-44 years ;  Unemployed ;  &gt; Females ;</t>
  </si>
  <si>
    <t>Australian Capital Territory ;  &gt; 25-44 years ;  People who started current job in the last year ;  Persons ;</t>
  </si>
  <si>
    <t>Australian Capital Territory ;  &gt; 25-44 years ;  People who started current job in the last year ;  &gt; Males ;</t>
  </si>
  <si>
    <t>Australian Capital Territory ;  &gt; 25-44 years ;  People who started current job in the last year ;  &gt; Females ;</t>
  </si>
  <si>
    <t>Australian Capital Territory ;  &gt;&gt; 25-34 years ;  Unemployed ;  Persons ;</t>
  </si>
  <si>
    <t>Australian Capital Territory ;  &gt;&gt; 25-34 years ;  Unemployed ;  &gt; Males ;</t>
  </si>
  <si>
    <t>Australian Capital Territory ;  &gt;&gt; 25-34 years ;  Unemployed ;  &gt; Females ;</t>
  </si>
  <si>
    <t>Australian Capital Territory ;  &gt;&gt; 25-34 years ;  People who started current job in the last year ;  Persons ;</t>
  </si>
  <si>
    <t>Australian Capital Territory ;  &gt;&gt; 25-34 years ;  People who started current job in the last year ;  &gt; Males ;</t>
  </si>
  <si>
    <t>Australian Capital Territory ;  &gt;&gt; 25-34 years ;  People who started current job in the last year ;  &gt; Females ;</t>
  </si>
  <si>
    <t>Australian Capital Territory ;  &gt;&gt; 35-44 years ;  Unemployed ;  Persons ;</t>
  </si>
  <si>
    <t>Australian Capital Territory ;  &gt;&gt; 35-44 years ;  Unemployed ;  &gt; Males ;</t>
  </si>
  <si>
    <t>Australian Capital Territory ;  &gt;&gt; 35-44 years ;  Unemployed ;  &gt; Females ;</t>
  </si>
  <si>
    <t>Australian Capital Territory ;  &gt;&gt; 35-44 years ;  People who started current job in the last year ;  Persons ;</t>
  </si>
  <si>
    <t>Australian Capital Territory ;  &gt;&gt; 35-44 years ;  People who started current job in the last year ;  &gt; Males ;</t>
  </si>
  <si>
    <t>Australian Capital Territory ;  &gt;&gt; 35-44 years ;  People who started current job in the last year ;  &gt; Females ;</t>
  </si>
  <si>
    <t>Australian Capital Territory ;  &gt; 45-64 years ;  Unemployed ;  Persons ;</t>
  </si>
  <si>
    <t>Australian Capital Territory ;  &gt; 45-64 years ;  Unemployed ;  &gt; Males ;</t>
  </si>
  <si>
    <t>Australian Capital Territory ;  &gt; 45-64 years ;  Unemployed ;  &gt; Females ;</t>
  </si>
  <si>
    <t>Australian Capital Territory ;  &gt; 45-64 years ;  People who started current job in the last year ;  Persons ;</t>
  </si>
  <si>
    <t>Australian Capital Territory ;  &gt; 45-64 years ;  People who started current job in the last year ;  &gt; Males ;</t>
  </si>
  <si>
    <t>Australian Capital Territory ;  &gt; 45-64 years ;  People who started current job in the last year ;  &gt; Females ;</t>
  </si>
  <si>
    <t>Australian Capital Territory ;  &gt;&gt; 45-54 years ;  Unemployed ;  Persons ;</t>
  </si>
  <si>
    <t>Australian Capital Territory ;  &gt;&gt; 45-54 years ;  Unemployed ;  &gt; Males ;</t>
  </si>
  <si>
    <t>Australian Capital Territory ;  &gt;&gt; 45-54 years ;  Unemployed ;  &gt; Females ;</t>
  </si>
  <si>
    <t>Australian Capital Territory ;  &gt;&gt; 45-54 years ;  People who started current job in the last year ;  Persons ;</t>
  </si>
  <si>
    <t>Australian Capital Territory ;  &gt;&gt; 45-54 years ;  People who started current job in the last year ;  &gt; Males ;</t>
  </si>
  <si>
    <t>Australian Capital Territory ;  &gt;&gt; 45-54 years ;  People who started current job in the last year ;  &gt; Females ;</t>
  </si>
  <si>
    <t>Australian Capital Territory ;  &gt;&gt; 55-64 years ;  Unemployed ;  Persons ;</t>
  </si>
  <si>
    <t>Australian Capital Territory ;  &gt;&gt; 55-64 years ;  Unemployed ;  &gt; Males ;</t>
  </si>
  <si>
    <t>Australian Capital Territory ;  &gt;&gt; 55-64 years ;  Unemployed ;  &gt; Females ;</t>
  </si>
  <si>
    <t>Australian Capital Territory ;  &gt;&gt; 55-64 years ;  People who started current job in the last year ;  Persons ;</t>
  </si>
  <si>
    <t>Australian Capital Territory ;  &gt;&gt; 55-64 years ;  People who started current job in the last year ;  &gt; Males ;</t>
  </si>
  <si>
    <t>Australian Capital Territory ;  &gt;&gt; 55-64 years ;  People who started current job in the last year ;  &gt; Females ;</t>
  </si>
  <si>
    <t>Australian Capital Territory ;  65 years and over ;  Unemployed ;  Persons ;</t>
  </si>
  <si>
    <t>Australian Capital Territory ;  65 years and over ;  Unemployed ;  &gt; Males ;</t>
  </si>
  <si>
    <t>Australian Capital Territory ;  65 years and over ;  Unemployed ;  &gt; Females ;</t>
  </si>
  <si>
    <t>Australian Capital Territory ;  65 years and over ;  People who started current job in the last year ;  Persons ;</t>
  </si>
  <si>
    <t>Australian Capital Territory ;  65 years and over ;  People who started current job in the last year ;  &gt; Males ;</t>
  </si>
  <si>
    <t>Australian Capital Territory ;  65 years and over ;  People who started current job in the last year ;  &gt; Females ;</t>
  </si>
  <si>
    <t>Australian Capital Territory ;  Family member ;  Unemployed ;  Persons ;</t>
  </si>
  <si>
    <t>Australian Capital Territory ;  Family member ;  Unemployed ;  &gt; Males ;</t>
  </si>
  <si>
    <t>Australian Capital Territory ;  Family member ;  Unemployed ;  &gt; Females ;</t>
  </si>
  <si>
    <t>Australian Capital Territory ;  Family member ;  People who started current job in the last year ;  Persons ;</t>
  </si>
  <si>
    <t>Australian Capital Territory ;  Family member ;  People who started current job in the last year ;  &gt; Males ;</t>
  </si>
  <si>
    <t>Australian Capital Territory ;  Family member ;  People who started current job in the last year ;  &gt; Females ;</t>
  </si>
  <si>
    <t>Australian Capital Territory ;  &gt; Husband, wife or partner ;  Unemployed ;  Persons ;</t>
  </si>
  <si>
    <t>Australian Capital Territory ;  &gt; Husband, wife or partner ;  Unemployed ;  &gt; Males ;</t>
  </si>
  <si>
    <t>Australian Capital Territory ;  &gt; Husband, wife or partner ;  Unemployed ;  &gt; Females ;</t>
  </si>
  <si>
    <t>Australian Capital Territory ;  &gt; Husband, wife or partner ;  People who started current job in the last year ;  Persons ;</t>
  </si>
  <si>
    <t>Australian Capital Territory ;  &gt; Husband, wife or partner ;  People who started current job in the last year ;  &gt; Males ;</t>
  </si>
  <si>
    <t>Australian Capital Territory ;  &gt; Husband, wife or partner ;  People who started current job in the last year ;  &gt; Females ;</t>
  </si>
  <si>
    <t>Australian Capital Territory ;  &gt;&gt; Husband, wife or partner with dependants ;  Unemployed ;  Persons ;</t>
  </si>
  <si>
    <t>Australian Capital Territory ;  &gt;&gt; Husband, wife or partner with dependants ;  Unemployed ;  &gt; Males ;</t>
  </si>
  <si>
    <t>Australian Capital Territory ;  &gt;&gt; Husband, wife or partner with dependants ;  Unemployed ;  &gt; Females ;</t>
  </si>
  <si>
    <t>Australian Capital Territory ;  &gt;&gt; Husband, wife or partner with dependants ;  People who started current job in the last year ;  Persons ;</t>
  </si>
  <si>
    <t>Australian Capital Territory ;  &gt;&gt; Husband, wife or partner with dependants ;  People who started current job in the last year ;  &gt; Males ;</t>
  </si>
  <si>
    <t>Australian Capital Territory ;  &gt;&gt; Husband, wife or partner with dependants ;  People who started current job in the last year ;  &gt; Females ;</t>
  </si>
  <si>
    <t>Australian Capital Territory ;  &gt;&gt; Husband, wife or partner without dependants ;  Unemployed ;  Persons ;</t>
  </si>
  <si>
    <t>Australian Capital Territory ;  &gt;&gt; Husband, wife or partner without dependants ;  Unemployed ;  &gt; Males ;</t>
  </si>
  <si>
    <t>Australian Capital Territory ;  &gt;&gt; Husband, wife or partner without dependants ;  Unemployed ;  &gt; Females ;</t>
  </si>
  <si>
    <t>Australian Capital Territory ;  &gt;&gt; Husband, wife or partner without dependants ;  People who started current job in the last year ;  Persons ;</t>
  </si>
  <si>
    <t>Australian Capital Territory ;  &gt;&gt; Husband, wife or partner without dependants ;  People who started current job in the last year ;  &gt; Males ;</t>
  </si>
  <si>
    <t>Australian Capital Territory ;  &gt;&gt; Husband, wife or partner without dependants ;  People who started current job in the last year ;  &gt; Females ;</t>
  </si>
  <si>
    <t>Australian Capital Territory ;  &gt; Lone parent ;  Unemployed ;  Persons ;</t>
  </si>
  <si>
    <t>Australian Capital Territory ;  &gt; Lone parent ;  Unemployed ;  &gt; Males ;</t>
  </si>
  <si>
    <t>Australian Capital Territory ;  &gt; Lone parent ;  Unemployed ;  &gt; Females ;</t>
  </si>
  <si>
    <t>Australian Capital Territory ;  &gt; Lone parent ;  People who started current job in the last year ;  Persons ;</t>
  </si>
  <si>
    <t>Australian Capital Territory ;  &gt; Lone parent ;  People who started current job in the last year ;  &gt; Males ;</t>
  </si>
  <si>
    <t>Australian Capital Territory ;  &gt; Lone parent ;  People who started current job in the last year ;  &gt; Females ;</t>
  </si>
  <si>
    <t>Australian Capital Territory ;  &gt; Dependent student ;  Unemployed ;  Persons ;</t>
  </si>
  <si>
    <t>Australian Capital Territory ;  &gt; Dependent student ;  Unemployed ;  &gt; Males ;</t>
  </si>
  <si>
    <t>Australian Capital Territory ;  &gt; Dependent student ;  Unemployed ;  &gt; Females ;</t>
  </si>
  <si>
    <t>Australian Capital Territory ;  &gt; Dependent student ;  People who started current job in the last year ;  Persons ;</t>
  </si>
  <si>
    <t>Australian Capital Territory ;  &gt; Dependent student ;  People who started current job in the last year ;  &gt; Males ;</t>
  </si>
  <si>
    <t>Australian Capital Territory ;  &gt; Dependent student ;  People who started current job in the last year ;  &gt; Females ;</t>
  </si>
  <si>
    <t>Australian Capital Territory ;  &gt; Non-dependent child ;  Unemployed ;  Persons ;</t>
  </si>
  <si>
    <t>Australian Capital Territory ;  &gt; Non-dependent child ;  Unemployed ;  &gt; Males ;</t>
  </si>
  <si>
    <t>Australian Capital Territory ;  &gt; Non-dependent child ;  Unemployed ;  &gt; Females ;</t>
  </si>
  <si>
    <t>Australian Capital Territory ;  &gt; Non-dependent child ;  People who started current job in the last year ;  Persons ;</t>
  </si>
  <si>
    <t>Australian Capital Territory ;  &gt; Non-dependent child ;  People who started current job in the last year ;  &gt; Males ;</t>
  </si>
  <si>
    <t>Australian Capital Territory ;  &gt; Non-dependent child ;  People who started current job in the last year ;  &gt; Females ;</t>
  </si>
  <si>
    <t>Australian Capital Territory ;  &gt; Other relative ;  Unemployed ;  Persons ;</t>
  </si>
  <si>
    <t>Australian Capital Territory ;  &gt; Other relative ;  Unemployed ;  &gt; Males ;</t>
  </si>
  <si>
    <t>Australian Capital Territory ;  &gt; Other relative ;  Unemployed ;  &gt; Females ;</t>
  </si>
  <si>
    <t>Australian Capital Territory ;  &gt; Other relative ;  People who started current job in the last year ;  Persons ;</t>
  </si>
  <si>
    <t>Australian Capital Territory ;  &gt; Other relative ;  People who started current job in the last year ;  &gt; Males ;</t>
  </si>
  <si>
    <t>Australian Capital Territory ;  &gt; Other relative ;  People who started current job in the last year ;  &gt; Females ;</t>
  </si>
  <si>
    <t>Australian Capital Territory ;  Not in a family ;  Unemployed ;  Persons ;</t>
  </si>
  <si>
    <t>Australian Capital Territory ;  Not in a family ;  Unemployed ;  &gt; Males ;</t>
  </si>
  <si>
    <t>Australian Capital Territory ;  Not in a family ;  Unemployed ;  &gt; Females ;</t>
  </si>
  <si>
    <t>Australian Capital Territory ;  Not in a family ;  People who started current job in the last year ;  Persons ;</t>
  </si>
  <si>
    <t>Australian Capital Territory ;  Not in a family ;  People who started current job in the last year ;  &gt; Males ;</t>
  </si>
  <si>
    <t>Australian Capital Territory ;  Not in a family ;  People who started current job in the last year ;  &gt; Females ;</t>
  </si>
  <si>
    <t>Australian Capital Territory ;  &gt; Person living alone ;  Unemployed ;  Persons ;</t>
  </si>
  <si>
    <t>Australian Capital Territory ;  &gt; Person living alone ;  Unemployed ;  &gt; Males ;</t>
  </si>
  <si>
    <t>Australian Capital Territory ;  &gt; Person living alone ;  Unemployed ;  &gt; Females ;</t>
  </si>
  <si>
    <t>Australian Capital Territory ;  &gt; Person living alone ;  People who started current job in the last year ;  Persons ;</t>
  </si>
  <si>
    <t>Australian Capital Territory ;  &gt; Person living alone ;  People who started current job in the last year ;  &gt; Males ;</t>
  </si>
  <si>
    <t>Australian Capital Territory ;  &gt; Person living alone ;  People who started current job in the last year ;  &gt; Females ;</t>
  </si>
  <si>
    <t>Australian Capital Territory ;  &gt; Person living with non-relatives ;  Unemployed ;  Persons ;</t>
  </si>
  <si>
    <t>Australian Capital Territory ;  &gt; Person living with non-relatives ;  Unemployed ;  &gt; Males ;</t>
  </si>
  <si>
    <t>Australian Capital Territory ;  &gt; Person living with non-relatives ;  Unemployed ;  &gt; Females ;</t>
  </si>
  <si>
    <t>Australian Capital Territory ;  &gt; Person living with non-relatives ;  People who started current job in the last year ;  Persons ;</t>
  </si>
  <si>
    <t>Australian Capital Territory ;  &gt; Person living with non-relatives ;  People who started current job in the last year ;  &gt; Males ;</t>
  </si>
  <si>
    <t>Australian Capital Territory ;  &gt; Person living with non-relatives ;  People who started current job in the last year ;  &gt; Females ;</t>
  </si>
  <si>
    <t>Australian Capital Territory ;  Relationship not determined ;  Unemployed ;  Persons ;</t>
  </si>
  <si>
    <t>Australian Capital Territory ;  Relationship not determined ;  Unemployed ;  &gt; Males ;</t>
  </si>
  <si>
    <t>Australian Capital Territory ;  Relationship not determined ;  Unemployed ;  &gt; Females ;</t>
  </si>
  <si>
    <t>Australian Capital Territory ;  Relationship not determined ;  People who started current job in the last year ;  Persons ;</t>
  </si>
  <si>
    <t>Australian Capital Territory ;  Relationship not determined ;  People who started current job in the last year ;  &gt; Males ;</t>
  </si>
  <si>
    <t>Australian Capital Territory ;  Relationship not determined ;  People who started current job in the last year ;  &gt; Females ;</t>
  </si>
  <si>
    <t>Australian Capital Territory ;  No jobs in last 12 months ;  Unemployed ;  Persons ;</t>
  </si>
  <si>
    <t>Australian Capital Territory ;  No jobs in last 12 months ;  Unemployed ;  &gt; Males ;</t>
  </si>
  <si>
    <t>Australian Capital Territory ;  No jobs in last 12 months ;  Unemployed ;  &gt; Females ;</t>
  </si>
  <si>
    <t>Australian Capital Territory ;  One job in last 12 months ;  Unemployed ;  Persons ;</t>
  </si>
  <si>
    <t>Australian Capital Territory ;  One job in last 12 months ;  Unemployed ;  &gt; Males ;</t>
  </si>
  <si>
    <t>Australian Capital Territory ;  One job in last 12 months ;  Unemployed ;  &gt; Females ;</t>
  </si>
  <si>
    <t>Australian Capital Territory ;  One job in last 12 months ;  People who started current job in the last year ;  Persons ;</t>
  </si>
  <si>
    <t>Australian Capital Territory ;  One job in last 12 months ;  People who started current job in the last year ;  &gt; Males ;</t>
  </si>
  <si>
    <t>Australian Capital Territory ;  One job in last 12 months ;  People who started current job in the last year ;  &gt; Females ;</t>
  </si>
  <si>
    <t>Australian Capital Territory ;  Two jobs in last 12 months ;  Unemployed ;  Persons ;</t>
  </si>
  <si>
    <t>Australian Capital Territory ;  Two jobs in last 12 months ;  Unemployed ;  &gt; Males ;</t>
  </si>
  <si>
    <t>Australian Capital Territory ;  Two jobs in last 12 months ;  Unemployed ;  &gt; Females ;</t>
  </si>
  <si>
    <t>Australian Capital Territory ;  Two jobs in last 12 months ;  People who started current job in the last year ;  Persons ;</t>
  </si>
  <si>
    <t>Australian Capital Territory ;  Two jobs in last 12 months ;  People who started current job in the last year ;  &gt; Males ;</t>
  </si>
  <si>
    <t>Australian Capital Territory ;  Two jobs in last 12 months ;  People who started current job in the last year ;  &gt; Females ;</t>
  </si>
  <si>
    <t>Australian Capital Territory ;  Three jobs in last 12 months ;  Unemployed ;  Persons ;</t>
  </si>
  <si>
    <t>A125997130X</t>
  </si>
  <si>
    <t>A126000730R</t>
  </si>
  <si>
    <t>A125998930R</t>
  </si>
  <si>
    <t>A125991730V</t>
  </si>
  <si>
    <t>A125995330F</t>
  </si>
  <si>
    <t>A125993530L</t>
  </si>
  <si>
    <t>A125997102R</t>
  </si>
  <si>
    <t>A126000702F</t>
  </si>
  <si>
    <t>A125998902F</t>
  </si>
  <si>
    <t>A125991702K</t>
  </si>
  <si>
    <t>A125995302W</t>
  </si>
  <si>
    <t>A125993502C</t>
  </si>
  <si>
    <t>A125997202X</t>
  </si>
  <si>
    <t>A126000802R</t>
  </si>
  <si>
    <t>A125999002T</t>
  </si>
  <si>
    <t>A125991802V</t>
  </si>
  <si>
    <t>A125995402F</t>
  </si>
  <si>
    <t>A125993602L</t>
  </si>
  <si>
    <t>A125997174A</t>
  </si>
  <si>
    <t>A126000774T</t>
  </si>
  <si>
    <t>A125998974T</t>
  </si>
  <si>
    <t>A125991774W</t>
  </si>
  <si>
    <t>A125995374J</t>
  </si>
  <si>
    <t>A125993574R</t>
  </si>
  <si>
    <t>A125997178K</t>
  </si>
  <si>
    <t>A126000778A</t>
  </si>
  <si>
    <t>A125998978A</t>
  </si>
  <si>
    <t>A125991778F</t>
  </si>
  <si>
    <t>A125995378T</t>
  </si>
  <si>
    <t>A125993578X</t>
  </si>
  <si>
    <t>A125997242T</t>
  </si>
  <si>
    <t>A126000842J</t>
  </si>
  <si>
    <t>A125999042K</t>
  </si>
  <si>
    <t>A125991842L</t>
  </si>
  <si>
    <t>A125995442X</t>
  </si>
  <si>
    <t>A125993642F</t>
  </si>
  <si>
    <t>A125997070J</t>
  </si>
  <si>
    <t>A126000670X</t>
  </si>
  <si>
    <t>A125998870X</t>
  </si>
  <si>
    <t>A125991670C</t>
  </si>
  <si>
    <t>A125995270R</t>
  </si>
  <si>
    <t>A125993470W</t>
  </si>
  <si>
    <t>A125997134J</t>
  </si>
  <si>
    <t>A126000734X</t>
  </si>
  <si>
    <t>A125998934X</t>
  </si>
  <si>
    <t>A125991734C</t>
  </si>
  <si>
    <t>A125995334R</t>
  </si>
  <si>
    <t>A125993534W</t>
  </si>
  <si>
    <t>A125997090T</t>
  </si>
  <si>
    <t>A126000690J</t>
  </si>
  <si>
    <t>A125998890J</t>
  </si>
  <si>
    <t>A125991690L</t>
  </si>
  <si>
    <t>A125995290X</t>
  </si>
  <si>
    <t>A125993490F</t>
  </si>
  <si>
    <t>A125997182A</t>
  </si>
  <si>
    <t>A126000782T</t>
  </si>
  <si>
    <t>A125998982T</t>
  </si>
  <si>
    <t>A125991782W</t>
  </si>
  <si>
    <t>A125995382J</t>
  </si>
  <si>
    <t>A125993582R</t>
  </si>
  <si>
    <t>A125997186K</t>
  </si>
  <si>
    <t>A126000786A</t>
  </si>
  <si>
    <t>A125998986A</t>
  </si>
  <si>
    <t>A125991786F</t>
  </si>
  <si>
    <t>A125995386T</t>
  </si>
  <si>
    <t>A125993586X</t>
  </si>
  <si>
    <t>A125997106X</t>
  </si>
  <si>
    <t>A126000706R</t>
  </si>
  <si>
    <t>A125998906R</t>
  </si>
  <si>
    <t>A125991706V</t>
  </si>
  <si>
    <t>A125995306F</t>
  </si>
  <si>
    <t>A125993506L</t>
  </si>
  <si>
    <t>A125997074T</t>
  </si>
  <si>
    <t>A126000674J</t>
  </si>
  <si>
    <t>A125998874J</t>
  </si>
  <si>
    <t>A125991674L</t>
  </si>
  <si>
    <t>A125995274X</t>
  </si>
  <si>
    <t>A125993474F</t>
  </si>
  <si>
    <t>A125997246A</t>
  </si>
  <si>
    <t>A126000846T</t>
  </si>
  <si>
    <t>A125999046V</t>
  </si>
  <si>
    <t>A125991846W</t>
  </si>
  <si>
    <t>A125995446J</t>
  </si>
  <si>
    <t>A125993646R</t>
  </si>
  <si>
    <t>A125997138T</t>
  </si>
  <si>
    <t>A126000738J</t>
  </si>
  <si>
    <t>A125998938J</t>
  </si>
  <si>
    <t>A125991738L</t>
  </si>
  <si>
    <t>A125995338X</t>
  </si>
  <si>
    <t>A125993538F</t>
  </si>
  <si>
    <t>A125997206J</t>
  </si>
  <si>
    <t>A126000806X</t>
  </si>
  <si>
    <t>A125999006A</t>
  </si>
  <si>
    <t>A125991806C</t>
  </si>
  <si>
    <t>A125995406R</t>
  </si>
  <si>
    <t>A125993606W</t>
  </si>
  <si>
    <t>A125997250T</t>
  </si>
  <si>
    <t>A126000850J</t>
  </si>
  <si>
    <t>A125999050K</t>
  </si>
  <si>
    <t>A125991850L</t>
  </si>
  <si>
    <t>A125995450X</t>
  </si>
  <si>
    <t>A125993650F</t>
  </si>
  <si>
    <t>A125996278A</t>
  </si>
  <si>
    <t>A125999878K</t>
  </si>
  <si>
    <t>A125998078V</t>
  </si>
  <si>
    <t>A125990878W</t>
  </si>
  <si>
    <t>A125994478J</t>
  </si>
  <si>
    <t>A125992678R</t>
  </si>
  <si>
    <t>A125996410X</t>
  </si>
  <si>
    <t>A126000010T</t>
  </si>
  <si>
    <t>A125998210T</t>
  </si>
  <si>
    <t>A125991010W</t>
  </si>
  <si>
    <t>A125994610F</t>
  </si>
  <si>
    <t>A125992810L</t>
  </si>
  <si>
    <t>A125996342J</t>
  </si>
  <si>
    <t>A125999942T</t>
  </si>
  <si>
    <t>A125998142A</t>
  </si>
  <si>
    <t>A125990942C</t>
  </si>
  <si>
    <t>A125994542R</t>
  </si>
  <si>
    <t>A125992742W</t>
  </si>
  <si>
    <t>A125996414J</t>
  </si>
  <si>
    <t>A126000014A</t>
  </si>
  <si>
    <t>A125998214A</t>
  </si>
  <si>
    <t>A125991014F</t>
  </si>
  <si>
    <t>A125994614R</t>
  </si>
  <si>
    <t>A125992814W</t>
  </si>
  <si>
    <t>A125996418T</t>
  </si>
  <si>
    <t>A126000018K</t>
  </si>
  <si>
    <t>A125998218K</t>
  </si>
  <si>
    <t>A125991018R</t>
  </si>
  <si>
    <t>A125994618X</t>
  </si>
  <si>
    <t>A125992818F</t>
  </si>
  <si>
    <t>A125996346T</t>
  </si>
  <si>
    <t>A125999946A</t>
  </si>
  <si>
    <t>A125998146K</t>
  </si>
  <si>
    <t>A125990946L</t>
  </si>
  <si>
    <t>A125994546X</t>
  </si>
  <si>
    <t>A125992746F</t>
  </si>
  <si>
    <t>A125996350J</t>
  </si>
  <si>
    <t>A125999950T</t>
  </si>
  <si>
    <t>A125998150A</t>
  </si>
  <si>
    <t>A125990950C</t>
  </si>
  <si>
    <t>A125994550R</t>
  </si>
  <si>
    <t>A125992750W</t>
  </si>
  <si>
    <t>A125996390A</t>
  </si>
  <si>
    <t>A125999990K</t>
  </si>
  <si>
    <t>A125998190V</t>
  </si>
  <si>
    <t>A125990990W</t>
  </si>
  <si>
    <t>A125994590J</t>
  </si>
  <si>
    <t>A125992790R</t>
  </si>
  <si>
    <t>A125996310R</t>
  </si>
  <si>
    <t>A125999910X</t>
  </si>
  <si>
    <t>A125998110J</t>
  </si>
  <si>
    <t>A125990910K</t>
  </si>
  <si>
    <t>A125994510W</t>
  </si>
  <si>
    <t>A125992710C</t>
  </si>
  <si>
    <t>A125996422J</t>
  </si>
  <si>
    <t>A126000022A</t>
  </si>
  <si>
    <t>A125998222A</t>
  </si>
  <si>
    <t>A125991022F</t>
  </si>
  <si>
    <t>A125994622R</t>
  </si>
  <si>
    <t>A125992822W</t>
  </si>
  <si>
    <t>A125996354T</t>
  </si>
  <si>
    <t>A125999954A</t>
  </si>
  <si>
    <t>A125998154K</t>
  </si>
  <si>
    <t>A125990954L</t>
  </si>
  <si>
    <t>A125994554X</t>
  </si>
  <si>
    <t>A125992754F</t>
  </si>
  <si>
    <t>A125996282T</t>
  </si>
  <si>
    <t>A125999882A</t>
  </si>
  <si>
    <t>A125998082K</t>
  </si>
  <si>
    <t>A125990882L</t>
  </si>
  <si>
    <t>A125994482X</t>
  </si>
  <si>
    <t>A125992682F</t>
  </si>
  <si>
    <t>A125996358A</t>
  </si>
  <si>
    <t>A125999958K</t>
  </si>
  <si>
    <t>A125998158V</t>
  </si>
  <si>
    <t>A125990958W</t>
  </si>
  <si>
    <t>A125994558J</t>
  </si>
  <si>
    <t>A125992758R</t>
  </si>
  <si>
    <t>A125996362T</t>
  </si>
  <si>
    <t>A125999962A</t>
  </si>
  <si>
    <t>A125998162K</t>
  </si>
  <si>
    <t>A125990962L</t>
  </si>
  <si>
    <t>A125994562X</t>
  </si>
  <si>
    <t>A125992762F</t>
  </si>
  <si>
    <t>A125996434T</t>
  </si>
  <si>
    <t>A126000034K</t>
  </si>
  <si>
    <t>A125998234K</t>
  </si>
  <si>
    <t>A125991034R</t>
  </si>
  <si>
    <t>A125994634X</t>
  </si>
  <si>
    <t>A125992834F</t>
  </si>
  <si>
    <t>A125996254J</t>
  </si>
  <si>
    <t>A125999854T</t>
  </si>
  <si>
    <t>A125998054A</t>
  </si>
  <si>
    <t>A125990854C</t>
  </si>
  <si>
    <t>A125994454R</t>
  </si>
  <si>
    <t>A125992654W</t>
  </si>
  <si>
    <t>A125996426T</t>
  </si>
  <si>
    <t>A126000026K</t>
  </si>
  <si>
    <t>A125998226K</t>
  </si>
  <si>
    <t>A125991026R</t>
  </si>
  <si>
    <t>A125994626X</t>
  </si>
  <si>
    <t>A125992826F</t>
  </si>
  <si>
    <t>A125996430J</t>
  </si>
  <si>
    <t>A126000030A</t>
  </si>
  <si>
    <t>A125998230A</t>
  </si>
  <si>
    <t>A125991030F</t>
  </si>
  <si>
    <t>A125994630R</t>
  </si>
  <si>
    <t>A125992830W</t>
  </si>
  <si>
    <t>A125996258T</t>
  </si>
  <si>
    <t>A125999858A</t>
  </si>
  <si>
    <t>A125998058K</t>
  </si>
  <si>
    <t>A125990858L</t>
  </si>
  <si>
    <t>A125994458X</t>
  </si>
  <si>
    <t>A125992658F</t>
  </si>
  <si>
    <t>A125996314X</t>
  </si>
  <si>
    <t>A125999914J</t>
  </si>
  <si>
    <t>A125998114T</t>
  </si>
  <si>
    <t>A125990914V</t>
  </si>
  <si>
    <t>A125994514F</t>
  </si>
  <si>
    <t>A125992714L</t>
  </si>
  <si>
    <t>A125996366A</t>
  </si>
  <si>
    <t>A125999966K</t>
  </si>
  <si>
    <t>A125998166V</t>
  </si>
  <si>
    <t>A125990966W</t>
  </si>
  <si>
    <t>A125994566J</t>
  </si>
  <si>
    <t>A125992766R</t>
  </si>
  <si>
    <t>A125996438A</t>
  </si>
  <si>
    <t>A126000038V</t>
  </si>
  <si>
    <t>A125998238V</t>
  </si>
  <si>
    <t>A125991038X</t>
  </si>
  <si>
    <t>A125994638J</t>
  </si>
  <si>
    <t>A125992838R</t>
  </si>
  <si>
    <t>A125996262J</t>
  </si>
  <si>
    <t>A125999862T</t>
  </si>
  <si>
    <t>A125998062A</t>
  </si>
  <si>
    <t>A125996394K</t>
  </si>
  <si>
    <t>A125999994V</t>
  </si>
  <si>
    <t>A125998194C</t>
  </si>
  <si>
    <t>A125990994F</t>
  </si>
  <si>
    <t>A125994594T</t>
  </si>
  <si>
    <t>A125992794X</t>
  </si>
  <si>
    <t>A125996398V</t>
  </si>
  <si>
    <t>A125999998C</t>
  </si>
  <si>
    <t>A125998198L</t>
  </si>
  <si>
    <t>A125990998R</t>
  </si>
  <si>
    <t>A125994598A</t>
  </si>
  <si>
    <t>A125992798J</t>
  </si>
  <si>
    <t>A125996294A</t>
  </si>
  <si>
    <t>Australian Capital Territory ;  Three jobs in last 12 months ;  Unemployed ;  &gt; Males ;</t>
  </si>
  <si>
    <t>Australian Capital Territory ;  Three jobs in last 12 months ;  Unemployed ;  &gt; Females ;</t>
  </si>
  <si>
    <t>Australian Capital Territory ;  Three jobs in last 12 months ;  People who started current job in the last year ;  Persons ;</t>
  </si>
  <si>
    <t>Australian Capital Territory ;  Three jobs in last 12 months ;  People who started current job in the last year ;  &gt; Males ;</t>
  </si>
  <si>
    <t>Australian Capital Territory ;  Three jobs in last 12 months ;  People who started current job in the last year ;  &gt; Females ;</t>
  </si>
  <si>
    <t>Australian Capital Territory ;  Four or more jobs in last 12 months ;  Unemployed ;  Persons ;</t>
  </si>
  <si>
    <t>Australian Capital Territory ;  Four or more jobs in last 12 months ;  Unemployed ;  &gt; Males ;</t>
  </si>
  <si>
    <t>Australian Capital Territory ;  Four or more jobs in last 12 months ;  Unemployed ;  &gt; Females ;</t>
  </si>
  <si>
    <t>Australian Capital Territory ;  Four or more jobs in last 12 months ;  People who started current job in the last year ;  Persons ;</t>
  </si>
  <si>
    <t>Australian Capital Territory ;  Four or more jobs in last 12 months ;  People who started current job in the last year ;  &gt; Males ;</t>
  </si>
  <si>
    <t>Australian Capital Territory ;  Four or more jobs in last 12 months ;  People who started current job in the last year ;  &gt; Females ;</t>
  </si>
  <si>
    <t>Australian Capital Territory ;  Steps taken:  Asked current employer for more work ;  People who started current job in the last year ;  Persons ;</t>
  </si>
  <si>
    <t>Australian Capital Territory ;  Steps taken:  Asked current employer for more work ;  People who started current job in the last year ;  &gt; Males ;</t>
  </si>
  <si>
    <t>Australian Capital Territory ;  Steps taken:  Asked current employer for more work ;  People who started current job in the last year ;  &gt; Females ;</t>
  </si>
  <si>
    <t>Australian Capital Territory ;  Steps taken:  Wrote, phoned or applied in person to an employer ;  Unemployed ;  Persons ;</t>
  </si>
  <si>
    <t>Australian Capital Territory ;  Steps taken:  Wrote, phoned or applied in person to an employer ;  Unemployed ;  &gt; Males ;</t>
  </si>
  <si>
    <t>Australian Capital Territory ;  Steps taken:  Wrote, phoned or applied in person to an employer ;  Unemployed ;  &gt; Females ;</t>
  </si>
  <si>
    <t>Australian Capital Territory ;  Steps taken:  Wrote, phoned or applied in person to an employer ;  People who started current job in the last year ;  Persons ;</t>
  </si>
  <si>
    <t>Australian Capital Territory ;  Steps taken:  Wrote, phoned or applied in person to an employer ;  People who started current job in the last year ;  &gt; Males ;</t>
  </si>
  <si>
    <t>Australian Capital Territory ;  Steps taken:  Wrote, phoned or applied in person to an employer ;  People who started current job in the last year ;  &gt; Females ;</t>
  </si>
  <si>
    <t>Australian Capital Territory ;  Steps taken:  Answered an ad for a job on the Internet, newspaper, etc ;  Unemployed ;  Persons ;</t>
  </si>
  <si>
    <t>Australian Capital Territory ;  Steps taken:  Answered an ad for a job on the Internet, newspaper, etc ;  Unemployed ;  &gt; Males ;</t>
  </si>
  <si>
    <t>Australian Capital Territory ;  Steps taken:  Answered an ad for a job on the Internet, newspaper, etc ;  Unemployed ;  &gt; Females ;</t>
  </si>
  <si>
    <t>Australian Capital Territory ;  Steps taken:  Answered an ad for a job on the Internet, newspaper, etc ;  People who started current job in the last year ;  Persons ;</t>
  </si>
  <si>
    <t>Australian Capital Territory ;  Steps taken:  Answered an ad for a job on the Internet, newspaper, etc ;  People who started current job in the last year ;  &gt; Males ;</t>
  </si>
  <si>
    <t>Australian Capital Territory ;  Steps taken:  Answered an ad for a job on the Internet, newspaper, etc ;  People who started current job in the last year ;  &gt; Females ;</t>
  </si>
  <si>
    <t>Australian Capital Territory ;  Steps taken:  Had an interview with an employer ;  Unemployed ;  Persons ;</t>
  </si>
  <si>
    <t>Australian Capital Territory ;  Steps taken:  Had an interview with an employer ;  Unemployed ;  &gt; Males ;</t>
  </si>
  <si>
    <t>Australian Capital Territory ;  Steps taken:  Had an interview with an employer ;  Unemployed ;  &gt; Females ;</t>
  </si>
  <si>
    <t>Australian Capital Territory ;  Steps taken:  Had an interview with an employer ;  People who started current job in the last year ;  Persons ;</t>
  </si>
  <si>
    <t>Australian Capital Territory ;  Steps taken:  Had an interview with an employer ;  People who started current job in the last year ;  &gt; Males ;</t>
  </si>
  <si>
    <t>Australian Capital Territory ;  Steps taken:  Had an interview with an employer ;  People who started current job in the last year ;  &gt; Females ;</t>
  </si>
  <si>
    <t>Australian Capital Territory ;  Steps taken:  Contacted friends or relatives ;  Unemployed ;  Persons ;</t>
  </si>
  <si>
    <t>Australian Capital Territory ;  Steps taken:  Contacted friends or relatives ;  Unemployed ;  &gt; Males ;</t>
  </si>
  <si>
    <t>Australian Capital Territory ;  Steps taken:  Contacted friends or relatives ;  Unemployed ;  &gt; Females ;</t>
  </si>
  <si>
    <t>Australian Capital Territory ;  Steps taken:  Contacted friends or relatives ;  People who started current job in the last year ;  Persons ;</t>
  </si>
  <si>
    <t>Australian Capital Territory ;  Steps taken:  Contacted friends or relatives ;  People who started current job in the last year ;  &gt; Males ;</t>
  </si>
  <si>
    <t>Australian Capital Territory ;  Steps taken:  Contacted friends or relatives ;  People who started current job in the last year ;  &gt; Females ;</t>
  </si>
  <si>
    <t>Australian Capital Territory ;  Steps taken:  Took steps to purchase or start up own business ;  Unemployed ;  Persons ;</t>
  </si>
  <si>
    <t>Australian Capital Territory ;  Steps taken:  Took steps to purchase or start up own business ;  Unemployed ;  &gt; Males ;</t>
  </si>
  <si>
    <t>Australian Capital Territory ;  Steps taken:  Took steps to purchase or start up own business ;  Unemployed ;  &gt; Females ;</t>
  </si>
  <si>
    <t>Australian Capital Territory ;  Steps taken:  Took steps to purchase or start up own business ;  People who started current job in the last year ;  Persons ;</t>
  </si>
  <si>
    <t>Australian Capital Territory ;  Steps taken:  Took steps to purchase or start up own business ;  People who started current job in the last year ;  &gt; Males ;</t>
  </si>
  <si>
    <t>Australian Capital Territory ;  Steps taken:  Took steps to purchase or start up own business ;  People who started current job in the last year ;  &gt; Females ;</t>
  </si>
  <si>
    <t>Australian Capital Territory ;  Steps taken:  Advertised or tendered for work ;  Unemployed ;  Persons ;</t>
  </si>
  <si>
    <t>Australian Capital Territory ;  Steps taken:  Advertised or tendered for work ;  Unemployed ;  &gt; Males ;</t>
  </si>
  <si>
    <t>Australian Capital Territory ;  Steps taken:  Advertised or tendered for work ;  Unemployed ;  &gt; Females ;</t>
  </si>
  <si>
    <t>Australian Capital Territory ;  Steps taken:  Advertised or tendered for work ;  People who started current job in the last year ;  Persons ;</t>
  </si>
  <si>
    <t>Australian Capital Territory ;  Steps taken:  Advertised or tendered for work ;  People who started current job in the last year ;  &gt; Males ;</t>
  </si>
  <si>
    <t>Australian Capital Territory ;  Steps taken:  Advertised or tendered for work ;  People who started current job in the last year ;  &gt; Females ;</t>
  </si>
  <si>
    <t>Australian Capital Territory ;  Steps taken:  Checked or registered with other employment agency ;  Unemployed ;  Persons ;</t>
  </si>
  <si>
    <t>Australian Capital Territory ;  Steps taken:  Checked or registered with other employment agency ;  Unemployed ;  &gt; Males ;</t>
  </si>
  <si>
    <t>Australian Capital Territory ;  Steps taken:  Checked or registered with other employment agency ;  Unemployed ;  &gt; Females ;</t>
  </si>
  <si>
    <t>Australian Capital Territory ;  Steps taken:  Checked or registered with other employment agency ;  People who started current job in the last year ;  Persons ;</t>
  </si>
  <si>
    <t>Australian Capital Territory ;  Steps taken:  Checked or registered with other employment agency ;  People who started current job in the last year ;  &gt; Males ;</t>
  </si>
  <si>
    <t>Australian Capital Territory ;  Steps taken:  Checked or registered with other employment agency ;  People who started current job in the last year ;  &gt; Females ;</t>
  </si>
  <si>
    <t>Australian Capital Territory ;  Steps taken:  Looked at ads for jobs on the Internet, newspaper, etc ;  Unemployed ;  Persons ;</t>
  </si>
  <si>
    <t>Australian Capital Territory ;  Steps taken:  Looked at ads for jobs on the Internet, newspaper, etc ;  Unemployed ;  &gt; Males ;</t>
  </si>
  <si>
    <t>Australian Capital Territory ;  Steps taken:  Looked at ads for jobs on the Internet, newspaper, etc ;  Unemployed ;  &gt; Females ;</t>
  </si>
  <si>
    <t>Australian Capital Territory ;  Steps taken:  Looked at ads for jobs on the Internet, newspaper, etc ;  People who started current job in the last year ;  Persons ;</t>
  </si>
  <si>
    <t>Australian Capital Territory ;  Steps taken:  Looked at ads for jobs on the Internet, newspaper, etc ;  People who started current job in the last year ;  &gt; Males ;</t>
  </si>
  <si>
    <t>Australian Capital Territory ;  Steps taken:  Looked at ads for jobs on the Internet, newspaper, etc ;  People who started current job in the last year ;  &gt; Females ;</t>
  </si>
  <si>
    <t>Australian Capital Territory ;  Steps taken:  Registered with Centrelink as a job seeker ;  Unemployed ;  Persons ;</t>
  </si>
  <si>
    <t>Australian Capital Territory ;  Steps taken:  Registered with Centrelink as a job seeker ;  Unemployed ;  &gt; Males ;</t>
  </si>
  <si>
    <t>Australian Capital Territory ;  Steps taken:  Registered with Centrelink as a job seeker ;  Unemployed ;  &gt; Females ;</t>
  </si>
  <si>
    <t>Australian Capital Territory ;  Steps taken:  Registered with Centrelink as a job seeker ;  People who started current job in the last year ;  Persons ;</t>
  </si>
  <si>
    <t>Australian Capital Territory ;  Steps taken:  Registered with Centrelink as a job seeker ;  People who started current job in the last year ;  &gt; Males ;</t>
  </si>
  <si>
    <t>Australian Capital Territory ;  Steps taken:  Registered with Centrelink as a job seeker ;  People who started current job in the last year ;  &gt; Females ;</t>
  </si>
  <si>
    <t>Australian Capital Territory ;  Steps taken:  Other steps ;  Unemployed ;  Persons ;</t>
  </si>
  <si>
    <t>Australian Capital Territory ;  Steps taken:  Other steps ;  Unemployed ;  &gt; Males ;</t>
  </si>
  <si>
    <t>Australian Capital Territory ;  Steps taken:  Other steps ;  Unemployed ;  &gt; Females ;</t>
  </si>
  <si>
    <t>Australian Capital Territory ;  Steps taken:  Other steps ;  People who started current job in the last year ;  Persons ;</t>
  </si>
  <si>
    <t>Australian Capital Territory ;  Steps taken:  Other steps ;  People who started current job in the last year ;  &gt; Males ;</t>
  </si>
  <si>
    <t>Australian Capital Territory ;  Steps taken:  Other steps ;  People who started current job in the last year ;  &gt; Females ;</t>
  </si>
  <si>
    <t>Australian Capital Territory ;  Did not take steps to look for work or more hours ;  Unemployed ;  Persons ;</t>
  </si>
  <si>
    <t>Australian Capital Territory ;  Did not take steps to look for work or more hours ;  Unemployed ;  &gt; Males ;</t>
  </si>
  <si>
    <t>Australian Capital Territory ;  Did not take steps to look for work or more hours ;  Unemployed ;  &gt; Females ;</t>
  </si>
  <si>
    <t>Australian Capital Territory ;  Did not take steps to look for work or more hours ;  People who started current job in the last year ;  Persons ;</t>
  </si>
  <si>
    <t>Australian Capital Territory ;  Did not take steps to look for work or more hours ;  People who started current job in the last year ;  &gt; Males ;</t>
  </si>
  <si>
    <t>Australian Capital Territory ;  Did not take steps to look for work or more hours ;  People who started current job in the last year ;  &gt; Females ;</t>
  </si>
  <si>
    <t>Australian Capital Territory ;  With non-school qualification ;  Unemployed ;  Persons ;</t>
  </si>
  <si>
    <t>Australian Capital Territory ;  With non-school qualification ;  Unemployed ;  &gt; Males ;</t>
  </si>
  <si>
    <t>Australian Capital Territory ;  With non-school qualification ;  Unemployed ;  &gt; Females ;</t>
  </si>
  <si>
    <t>Australian Capital Territory ;  With non-school qualification ;  People who started current job in the last year ;  Persons ;</t>
  </si>
  <si>
    <t>Australian Capital Territory ;  With non-school qualification ;  People who started current job in the last year ;  &gt; Males ;</t>
  </si>
  <si>
    <t>Australian Capital Territory ;  With non-school qualification ;  People who started current job in the last year ;  &gt; Females ;</t>
  </si>
  <si>
    <t>Australian Capital Territory ;  &gt; Postgraduate Degree ;  Unemployed ;  Persons ;</t>
  </si>
  <si>
    <t>Australian Capital Territory ;  &gt; Postgraduate Degree ;  Unemployed ;  &gt; Males ;</t>
  </si>
  <si>
    <t>Australian Capital Territory ;  &gt; Postgraduate Degree ;  Unemployed ;  &gt; Females ;</t>
  </si>
  <si>
    <t>Australian Capital Territory ;  &gt; Postgraduate Degree ;  People who started current job in the last year ;  Persons ;</t>
  </si>
  <si>
    <t>Australian Capital Territory ;  &gt; Postgraduate Degree ;  People who started current job in the last year ;  &gt; Males ;</t>
  </si>
  <si>
    <t>Australian Capital Territory ;  &gt; Postgraduate Degree ;  People who started current job in the last year ;  &gt; Females ;</t>
  </si>
  <si>
    <t>Australian Capital Territory ;  &gt; Graduate Diploma or Certificate ;  Unemployed ;  Persons ;</t>
  </si>
  <si>
    <t>Australian Capital Territory ;  &gt; Graduate Diploma or Certificate ;  Unemployed ;  &gt; Males ;</t>
  </si>
  <si>
    <t>Australian Capital Territory ;  &gt; Graduate Diploma or Certificate ;  Unemployed ;  &gt; Females ;</t>
  </si>
  <si>
    <t>Australian Capital Territory ;  &gt; Graduate Diploma or Certificate ;  People who started current job in the last year ;  Persons ;</t>
  </si>
  <si>
    <t>Australian Capital Territory ;  &gt; Graduate Diploma or Certificate ;  People who started current job in the last year ;  &gt; Males ;</t>
  </si>
  <si>
    <t>Australian Capital Territory ;  &gt; Graduate Diploma or Certificate ;  People who started current job in the last year ;  &gt; Females ;</t>
  </si>
  <si>
    <t>Australian Capital Territory ;  &gt; Bachelor Degree ;  Unemployed ;  Persons ;</t>
  </si>
  <si>
    <t>Australian Capital Territory ;  &gt; Bachelor Degree ;  Unemployed ;  &gt; Males ;</t>
  </si>
  <si>
    <t>Australian Capital Territory ;  &gt; Bachelor Degree ;  Unemployed ;  &gt; Females ;</t>
  </si>
  <si>
    <t>Australian Capital Territory ;  &gt; Bachelor Degree ;  People who started current job in the last year ;  Persons ;</t>
  </si>
  <si>
    <t>Australian Capital Territory ;  &gt; Bachelor Degree ;  People who started current job in the last year ;  &gt; Males ;</t>
  </si>
  <si>
    <t>Australian Capital Territory ;  &gt; Bachelor Degree ;  People who started current job in the last year ;  &gt; Females ;</t>
  </si>
  <si>
    <t>Australian Capital Territory ;  &gt; Advanced Diploma or Diploma ;  Unemployed ;  Persons ;</t>
  </si>
  <si>
    <t>Australian Capital Territory ;  &gt; Advanced Diploma or Diploma ;  Unemployed ;  &gt; Males ;</t>
  </si>
  <si>
    <t>Australian Capital Territory ;  &gt; Advanced Diploma or Diploma ;  Unemployed ;  &gt; Females ;</t>
  </si>
  <si>
    <t>Australian Capital Territory ;  &gt; Advanced Diploma or Diploma ;  People who started current job in the last year ;  Persons ;</t>
  </si>
  <si>
    <t>Australian Capital Territory ;  &gt; Advanced Diploma or Diploma ;  People who started current job in the last year ;  &gt; Males ;</t>
  </si>
  <si>
    <t>Australian Capital Territory ;  &gt; Advanced Diploma or Diploma ;  People who started current job in the last year ;  &gt; Females ;</t>
  </si>
  <si>
    <t>Australian Capital Territory ;  &gt; Certificate III or IV ;  Unemployed ;  Persons ;</t>
  </si>
  <si>
    <t>Australian Capital Territory ;  &gt; Certificate III or IV ;  Unemployed ;  &gt; Males ;</t>
  </si>
  <si>
    <t>Australian Capital Territory ;  &gt; Certificate III or IV ;  Unemployed ;  &gt; Females ;</t>
  </si>
  <si>
    <t>Australian Capital Territory ;  &gt; Certificate III or IV ;  People who started current job in the last year ;  Persons ;</t>
  </si>
  <si>
    <t>Australian Capital Territory ;  &gt; Certificate III or IV ;  People who started current job in the last year ;  &gt; Males ;</t>
  </si>
  <si>
    <t>Australian Capital Territory ;  &gt; Certificate III or IV ;  People who started current job in the last year ;  &gt; Females ;</t>
  </si>
  <si>
    <t>Australian Capital Territory ;  &gt; Certificate I or II ;  Unemployed ;  Persons ;</t>
  </si>
  <si>
    <t>Australian Capital Territory ;  &gt; Certificate I or II ;  Unemployed ;  &gt; Males ;</t>
  </si>
  <si>
    <t>Australian Capital Territory ;  &gt; Certificate I or II ;  Unemployed ;  &gt; Females ;</t>
  </si>
  <si>
    <t>Australian Capital Territory ;  &gt; Certificate I or II ;  People who started current job in the last year ;  Persons ;</t>
  </si>
  <si>
    <t>Australian Capital Territory ;  &gt; Certificate I or II ;  People who started current job in the last year ;  &gt; Males ;</t>
  </si>
  <si>
    <t>Australian Capital Territory ;  &gt; Certificate I or II ;  People who started current job in the last year ;  &gt; Females ;</t>
  </si>
  <si>
    <t>Australian Capital Territory ;  &gt; Certificate nfd ;  Unemployed ;  Persons ;</t>
  </si>
  <si>
    <t>Australian Capital Territory ;  &gt; Certificate nfd ;  Unemployed ;  &gt; Males ;</t>
  </si>
  <si>
    <t>Australian Capital Territory ;  &gt; Certificate nfd ;  Unemployed ;  &gt; Females ;</t>
  </si>
  <si>
    <t>Australian Capital Territory ;  &gt; Certificate nfd ;  People who started current job in the last year ;  Persons ;</t>
  </si>
  <si>
    <t>Australian Capital Territory ;  &gt; Certificate nfd ;  People who started current job in the last year ;  &gt; Males ;</t>
  </si>
  <si>
    <t>Australian Capital Territory ;  &gt; Certificate nfd ;  People who started current job in the last year ;  &gt; Females ;</t>
  </si>
  <si>
    <t>Australian Capital Territory ;  &gt; Level not determined ;  Unemployed ;  Persons ;</t>
  </si>
  <si>
    <t>Australian Capital Territory ;  &gt; Level not determined ;  Unemployed ;  &gt; Males ;</t>
  </si>
  <si>
    <t>Australian Capital Territory ;  &gt; Level not determined ;  Unemployed ;  &gt; Females ;</t>
  </si>
  <si>
    <t>Australian Capital Territory ;  &gt; Level not determined ;  People who started current job in the last year ;  Persons ;</t>
  </si>
  <si>
    <t>Australian Capital Territory ;  &gt; Level not determined ;  People who started current job in the last year ;  &gt; Males ;</t>
  </si>
  <si>
    <t>Australian Capital Territory ;  &gt; Level not determined ;  People who started current job in the last year ;  &gt; Females ;</t>
  </si>
  <si>
    <t>Australian Capital Territory ;  Without non-school qualification ;  Unemployed ;  Persons ;</t>
  </si>
  <si>
    <t>Australian Capital Territory ;  Without non-school qualification ;  Unemployed ;  &gt; Males ;</t>
  </si>
  <si>
    <t>Australian Capital Territory ;  Without non-school qualification ;  Unemployed ;  &gt; Females ;</t>
  </si>
  <si>
    <t>Australian Capital Territory ;  Without non-school qualification ;  People who started current job in the last year ;  Persons ;</t>
  </si>
  <si>
    <t>Australian Capital Territory ;  Without non-school qualification ;  People who started current job in the last year ;  &gt; Males ;</t>
  </si>
  <si>
    <t>Australian Capital Territory ;  Without non-school qualification ;  People who started current job in the last year ;  &gt; Females ;</t>
  </si>
  <si>
    <t>A125999894K</t>
  </si>
  <si>
    <t>A125998094V</t>
  </si>
  <si>
    <t>A125990894W</t>
  </si>
  <si>
    <t>A125994494J</t>
  </si>
  <si>
    <t>A125992694R</t>
  </si>
  <si>
    <t>A125996266T</t>
  </si>
  <si>
    <t>A125999866A</t>
  </si>
  <si>
    <t>A125998066K</t>
  </si>
  <si>
    <t>A125990866L</t>
  </si>
  <si>
    <t>A125994466X</t>
  </si>
  <si>
    <t>A125992666F</t>
  </si>
  <si>
    <t>A125990918C</t>
  </si>
  <si>
    <t>A125994518R</t>
  </si>
  <si>
    <t>A125992718W</t>
  </si>
  <si>
    <t>A125996286A</t>
  </si>
  <si>
    <t>A125999886K</t>
  </si>
  <si>
    <t>A125998086V</t>
  </si>
  <si>
    <t>A125990886W</t>
  </si>
  <si>
    <t>A125994486J</t>
  </si>
  <si>
    <t>A125992686R</t>
  </si>
  <si>
    <t>A125996322X</t>
  </si>
  <si>
    <t>A125999922J</t>
  </si>
  <si>
    <t>A125998122T</t>
  </si>
  <si>
    <t>A125990922V</t>
  </si>
  <si>
    <t>A125994522F</t>
  </si>
  <si>
    <t>A125992722L</t>
  </si>
  <si>
    <t>A125996298K</t>
  </si>
  <si>
    <t>A125999898V</t>
  </si>
  <si>
    <t>A125998098C</t>
  </si>
  <si>
    <t>A125990898F</t>
  </si>
  <si>
    <t>A125994498T</t>
  </si>
  <si>
    <t>A125992698X</t>
  </si>
  <si>
    <t>A125996326J</t>
  </si>
  <si>
    <t>A125999926T</t>
  </si>
  <si>
    <t>A125998126A</t>
  </si>
  <si>
    <t>A125990926C</t>
  </si>
  <si>
    <t>A125994526R</t>
  </si>
  <si>
    <t>A125992726W</t>
  </si>
  <si>
    <t>A125996370T</t>
  </si>
  <si>
    <t>A125999970A</t>
  </si>
  <si>
    <t>A125998170K</t>
  </si>
  <si>
    <t>A125990970L</t>
  </si>
  <si>
    <t>A125994570X</t>
  </si>
  <si>
    <t>A125992770F</t>
  </si>
  <si>
    <t>A125996330X</t>
  </si>
  <si>
    <t>A125999930J</t>
  </si>
  <si>
    <t>A125998130T</t>
  </si>
  <si>
    <t>A125990930V</t>
  </si>
  <si>
    <t>A125994530F</t>
  </si>
  <si>
    <t>A125992730L</t>
  </si>
  <si>
    <t>A125996302R</t>
  </si>
  <si>
    <t>A125999902X</t>
  </si>
  <si>
    <t>A125998102J</t>
  </si>
  <si>
    <t>A125990902K</t>
  </si>
  <si>
    <t>A125994502W</t>
  </si>
  <si>
    <t>A125992702C</t>
  </si>
  <si>
    <t>A125996402X</t>
  </si>
  <si>
    <t>A126000002T</t>
  </si>
  <si>
    <t>A125998202T</t>
  </si>
  <si>
    <t>A125991002W</t>
  </si>
  <si>
    <t>A125994602F</t>
  </si>
  <si>
    <t>A125992802L</t>
  </si>
  <si>
    <t>A125996374A</t>
  </si>
  <si>
    <t>A125999974K</t>
  </si>
  <si>
    <t>A125998174V</t>
  </si>
  <si>
    <t>A125990974W</t>
  </si>
  <si>
    <t>A125994574J</t>
  </si>
  <si>
    <t>A125992774R</t>
  </si>
  <si>
    <t>A125996378K</t>
  </si>
  <si>
    <t>A125999978V</t>
  </si>
  <si>
    <t>A125998178C</t>
  </si>
  <si>
    <t>A125990978F</t>
  </si>
  <si>
    <t>A125994578T</t>
  </si>
  <si>
    <t>A125992778X</t>
  </si>
  <si>
    <t>A125996442T</t>
  </si>
  <si>
    <t>A126000042K</t>
  </si>
  <si>
    <t>A125998242K</t>
  </si>
  <si>
    <t>A125991042R</t>
  </si>
  <si>
    <t>A125994642X</t>
  </si>
  <si>
    <t>A125992842F</t>
  </si>
  <si>
    <t>A125996270J</t>
  </si>
  <si>
    <t>A125999870T</t>
  </si>
  <si>
    <t>A125998070A</t>
  </si>
  <si>
    <t>A125990870C</t>
  </si>
  <si>
    <t>A125994470R</t>
  </si>
  <si>
    <t>A125992670W</t>
  </si>
  <si>
    <t>A125996334J</t>
  </si>
  <si>
    <t>A125999934T</t>
  </si>
  <si>
    <t>A125998134A</t>
  </si>
  <si>
    <t>A125990934C</t>
  </si>
  <si>
    <t>A125994534R</t>
  </si>
  <si>
    <t>A125992734W</t>
  </si>
  <si>
    <t>A125996290T</t>
  </si>
  <si>
    <t>A125999890A</t>
  </si>
  <si>
    <t>A125998090K</t>
  </si>
  <si>
    <t>A125990890L</t>
  </si>
  <si>
    <t>A125994490X</t>
  </si>
  <si>
    <t>A125992690F</t>
  </si>
  <si>
    <t>A125996382A</t>
  </si>
  <si>
    <t>A125999982K</t>
  </si>
  <si>
    <t>A125998182V</t>
  </si>
  <si>
    <t>A125990982W</t>
  </si>
  <si>
    <t>A125994582J</t>
  </si>
  <si>
    <t>A125992782R</t>
  </si>
  <si>
    <t>A125996386K</t>
  </si>
  <si>
    <t>A125999986V</t>
  </si>
  <si>
    <t>A125998186C</t>
  </si>
  <si>
    <t>A125990986F</t>
  </si>
  <si>
    <t>A125994586T</t>
  </si>
  <si>
    <t>A125992786X</t>
  </si>
  <si>
    <t>A125996306X</t>
  </si>
  <si>
    <t>A125999906J</t>
  </si>
  <si>
    <t>A125998106T</t>
  </si>
  <si>
    <t>A125990906V</t>
  </si>
  <si>
    <t>A125994506F</t>
  </si>
  <si>
    <t>A125992706L</t>
  </si>
  <si>
    <t>A125996274T</t>
  </si>
  <si>
    <t>A125999874A</t>
  </si>
  <si>
    <t>A125998074K</t>
  </si>
  <si>
    <t>A125990874L</t>
  </si>
  <si>
    <t>A125994474X</t>
  </si>
  <si>
    <t>A125992674F</t>
  </si>
  <si>
    <t>A125996446A</t>
  </si>
  <si>
    <t>A126000046V</t>
  </si>
  <si>
    <t>A125998246V</t>
  </si>
  <si>
    <t>A125991046X</t>
  </si>
  <si>
    <t>A125994646J</t>
  </si>
  <si>
    <t>A125992846R</t>
  </si>
  <si>
    <t>A125996338T</t>
  </si>
  <si>
    <t>A125999938A</t>
  </si>
  <si>
    <t>A125998138K</t>
  </si>
  <si>
    <t>A125990938L</t>
  </si>
  <si>
    <t>A125994538X</t>
  </si>
  <si>
    <t>A125992738F</t>
  </si>
  <si>
    <t>A125996406J</t>
  </si>
  <si>
    <t>A126000006A</t>
  </si>
  <si>
    <t>A125998206A</t>
  </si>
  <si>
    <t>A125991006F</t>
  </si>
  <si>
    <t>A125994606R</t>
  </si>
  <si>
    <t>A125992806W</t>
  </si>
  <si>
    <t>A125996450T</t>
  </si>
  <si>
    <t>A126000050K</t>
  </si>
  <si>
    <t>A125998250K</t>
  </si>
  <si>
    <t>A125991050R</t>
  </si>
  <si>
    <t>A125994650X</t>
  </si>
  <si>
    <t>A125992850F</t>
  </si>
  <si>
    <t>Time Series Workbook</t>
  </si>
  <si>
    <t>6228.0 Potential workers</t>
  </si>
  <si>
    <t>Table 6. Characteristics of successful and unsuccessful job search experience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</si>
  <si>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</si>
  <si>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</si>
  <si>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</si>
  <si>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</si>
  <si>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</si>
  <si>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</si>
  <si>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</si>
  <si>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</si>
  <si>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</si>
  <si>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Released at 11:30 am (Canberra time) Fri 30 June 2023</t>
  </si>
  <si>
    <t>Contents</t>
  </si>
  <si>
    <t>Tables</t>
  </si>
  <si>
    <t>Table 6.1 - Characteristics of successful and unsuccessful job search experience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</si>
  <si>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</si>
  <si>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</si>
  <si>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</si>
  <si>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Potential workers, February 2023</t>
  </si>
  <si>
    <t>Summary</t>
  </si>
  <si>
    <t>Methodology</t>
  </si>
  <si>
    <t>Select a state or territory:</t>
  </si>
  <si>
    <t>Australia</t>
  </si>
  <si>
    <t>Time Series IDs</t>
  </si>
  <si>
    <t>Unemployed</t>
  </si>
  <si>
    <t>People who started current job in the last year</t>
  </si>
  <si>
    <t>Persons</t>
  </si>
  <si>
    <t>Males</t>
  </si>
  <si>
    <t>Females</t>
  </si>
  <si>
    <t>'000</t>
  </si>
  <si>
    <t>State or territory of usual residence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</si>
  <si>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</si>
  <si>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</si>
  <si>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</si>
  <si>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</si>
  <si>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</si>
  <si>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</si>
  <si>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</si>
  <si>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</si>
  <si>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Age</t>
  </si>
  <si>
    <t>15–64 years</t>
  </si>
  <si>
    <t>15–24 years</t>
  </si>
  <si>
    <t>25–44 years</t>
  </si>
  <si>
    <t>25–34 years</t>
  </si>
  <si>
    <t>35–44 years</t>
  </si>
  <si>
    <t>45–64 years</t>
  </si>
  <si>
    <t>45–54 years</t>
  </si>
  <si>
    <t>55–64 years</t>
  </si>
  <si>
    <t>65 years and over</t>
  </si>
  <si>
    <t>Relationship in household  </t>
  </si>
  <si>
    <t>Family member</t>
  </si>
  <si>
    <t>Husband, wife or partner</t>
  </si>
  <si>
    <t>With dependants</t>
  </si>
  <si>
    <t>Without dependants</t>
  </si>
  <si>
    <t>Lone parent</t>
  </si>
  <si>
    <t>Dependent student</t>
  </si>
  <si>
    <t>Non-dependent child</t>
  </si>
  <si>
    <t>Other relative</t>
  </si>
  <si>
    <t>Not in a family</t>
  </si>
  <si>
    <t>Person living alone</t>
  </si>
  <si>
    <t>Person living with non-relatives</t>
  </si>
  <si>
    <t>Relationship not determined</t>
  </si>
  <si>
    <t>Number of jobs in last 12 months</t>
  </si>
  <si>
    <t>No jobs</t>
  </si>
  <si>
    <t xml:space="preserve">. . </t>
  </si>
  <si>
    <t>One job</t>
  </si>
  <si>
    <t>Two jobs</t>
  </si>
  <si>
    <t>Three jobs</t>
  </si>
  <si>
    <t>Four or more jobs</t>
  </si>
  <si>
    <t>All steps taken to find work or more hours in the last 12 months</t>
  </si>
  <si>
    <t>Asked current employer for more work</t>
  </si>
  <si>
    <t>Wrote, phoned or applied in person to an employer</t>
  </si>
  <si>
    <t>Answered an ad for a job on the Internet, in a newspaper, etc</t>
  </si>
  <si>
    <t>Had an interview with an employer</t>
  </si>
  <si>
    <t>Contacted friends or relatives</t>
  </si>
  <si>
    <t>Took steps to purchase or start up own business</t>
  </si>
  <si>
    <t>Advertised or tendered for work</t>
  </si>
  <si>
    <t>Checked or registered with other employment agency</t>
  </si>
  <si>
    <t>Looked at ads for jobs on the Internet, in a newspaper, etc</t>
  </si>
  <si>
    <t>Registered with Centrelink as a job seeker</t>
  </si>
  <si>
    <t>Other steps</t>
  </si>
  <si>
    <t>Did not take any steps to find work</t>
  </si>
  <si>
    <t>Level of highest non-school qualification</t>
  </si>
  <si>
    <t>With non-school qualification</t>
  </si>
  <si>
    <t>Postgraduate Degree</t>
  </si>
  <si>
    <t>Graduate Diploma or Certificate</t>
  </si>
  <si>
    <t>Bachelor Degree</t>
  </si>
  <si>
    <t>Advanced Diploma or Diploma</t>
  </si>
  <si>
    <t>Certificate III or IV</t>
  </si>
  <si>
    <t>Certificate I or II</t>
  </si>
  <si>
    <t>Certificate nfd</t>
  </si>
  <si>
    <t>Level not determined</t>
  </si>
  <si>
    <t>Without non-school qualification</t>
  </si>
  <si>
    <t>Total</t>
  </si>
  <si>
    <t>Aust Capital Territory</t>
  </si>
  <si>
    <t>weeks</t>
  </si>
  <si>
    <t>Duration of current period of insufficient work</t>
  </si>
  <si>
    <t>Median duration</t>
  </si>
  <si>
    <t>Fewer than 4 weeks</t>
  </si>
  <si>
    <t>4–12 weeks</t>
  </si>
  <si>
    <t>13–51 weeks</t>
  </si>
  <si>
    <t>52 weeks and over</t>
  </si>
  <si>
    <t>Checked or registered with a Workforce Australia provider</t>
  </si>
  <si>
    <t>Steps taken:  Checked or registered with a Workforce Australia provider ;  Unemployed ;  Persons ;</t>
  </si>
  <si>
    <t>Steps taken:  Checked or registered with a Workforce Australia provider ;  Unemployed ;  &gt; Males ;</t>
  </si>
  <si>
    <t>Steps taken:  Checked or registered with a Workforce Australia provider ;  Unemployed ;  &gt; Females ;</t>
  </si>
  <si>
    <t>Steps taken:  Checked or registered with a Workforce Australia provider ;  People who started current job in the last year ;  Persons ;</t>
  </si>
  <si>
    <t>Steps taken:  Checked or registered with a Workforce Australia provider ;  People who started current job in the last year ;  &gt; Males ;</t>
  </si>
  <si>
    <t>Steps taken:  Checked or registered with a Workforce Australia provider ;  People who started current job in the last year ;  &gt; Females ;</t>
  </si>
  <si>
    <t>New South Wales ;  Steps taken:  Checked or registered with a Workforce Australia provider ;  Unemployed ;  Persons ;</t>
  </si>
  <si>
    <t>New South Wales ;  Steps taken:  Checked or registered with a Workforce Australia provider ;  Unemployed ;  &gt; Males ;</t>
  </si>
  <si>
    <t>New South Wales ;  Steps taken:  Checked or registered with a Workforce Australia provider ;  Unemployed ;  &gt; Females ;</t>
  </si>
  <si>
    <t>New South Wales ;  Steps taken:  Checked or registered with a Workforce Australia provider ;  People who started current job in the last year ;  Persons ;</t>
  </si>
  <si>
    <t>New South Wales ;  Steps taken:  Checked or registered with a Workforce Australia provider ;  People who started current job in the last year ;  &gt; Males ;</t>
  </si>
  <si>
    <t>New South Wales ;  Steps taken:  Checked or registered with a Workforce Australia provider ;  People who started current job in the last year ;  &gt; Females ;</t>
  </si>
  <si>
    <t>Victoria ;  Steps taken:  Checked or registered with a Workforce Australia provider ;  Unemployed ;  Persons ;</t>
  </si>
  <si>
    <t>Victoria ;  Steps taken:  Checked or registered with a Workforce Australia provider ;  Unemployed ;  &gt; Males ;</t>
  </si>
  <si>
    <t>Victoria ;  Steps taken:  Checked or registered with a Workforce Australia provider ;  Unemployed ;  &gt; Females ;</t>
  </si>
  <si>
    <t>Victoria ;  Steps taken:  Checked or registered with a Workforce Australia provider ;  People who started current job in the last year ;  Persons ;</t>
  </si>
  <si>
    <t>Victoria ;  Steps taken:  Checked or registered with a Workforce Australia provider ;  People who started current job in the last year ;  &gt; Males ;</t>
  </si>
  <si>
    <t>Victoria ;  Steps taken:  Checked or registered with a Workforce Australia provider ;  People who started current job in the last year ;  &gt; Females ;</t>
  </si>
  <si>
    <t>Queensland ;  Steps taken:  Checked or registered with a Workforce Australia provider ;  Unemployed ;  Persons ;</t>
  </si>
  <si>
    <t>Queensland ;  Steps taken:  Checked or registered with a Workforce Australia provider ;  Unemployed ;  &gt; Males ;</t>
  </si>
  <si>
    <t>Queensland ;  Steps taken:  Checked or registered with a Workforce Australia provider ;  Unemployed ;  &gt; Females ;</t>
  </si>
  <si>
    <t>Queensland ;  Steps taken:  Checked or registered with a Workforce Australia provider ;  People who started current job in the last year ;  Persons ;</t>
  </si>
  <si>
    <t>Queensland ;  Steps taken:  Checked or registered with a Workforce Australia provider ;  People who started current job in the last year ;  &gt; Males ;</t>
  </si>
  <si>
    <t>Queensland ;  Steps taken:  Checked or registered with a Workforce Australia provider ;  People who started current job in the last year ;  &gt; Females ;</t>
  </si>
  <si>
    <t>South Australia ;  Steps taken:  Checked or registered with a Workforce Australia provider ;  Unemployed ;  Persons ;</t>
  </si>
  <si>
    <t>South Australia ;  Steps taken:  Checked or registered with a Workforce Australia provider ;  Unemployed ;  &gt; Males ;</t>
  </si>
  <si>
    <t>South Australia ;  Steps taken:  Checked or registered with a Workforce Australia provider ;  Unemployed ;  &gt; Females ;</t>
  </si>
  <si>
    <t>South Australia ;  Steps taken:  Checked or registered with a Workforce Australia provider ;  People who started current job in the last year ;  Persons ;</t>
  </si>
  <si>
    <t>South Australia ;  Steps taken:  Checked or registered with a Workforce Australia provider ;  People who started current job in the last year ;  &gt; Males ;</t>
  </si>
  <si>
    <t>South Australia ;  Steps taken:  Checked or registered with a Workforce Australia provider ;  People who started current job in the last year ;  &gt; Females ;</t>
  </si>
  <si>
    <t>Western Australia ;  Steps taken:  Checked or registered with a Workforce Australia provider ;  Unemployed ;  Persons ;</t>
  </si>
  <si>
    <t>Western Australia ;  Steps taken:  Checked or registered with a Workforce Australia provider ;  Unemployed ;  &gt; Males ;</t>
  </si>
  <si>
    <t>Western Australia ;  Steps taken:  Checked or registered with a Workforce Australia provider ;  Unemployed ;  &gt; Females ;</t>
  </si>
  <si>
    <t>Western Australia ;  Steps taken:  Checked or registered with a Workforce Australia provider ;  People who started current job in the last year ;  Persons ;</t>
  </si>
  <si>
    <t>Western Australia ;  Steps taken:  Checked or registered with a Workforce Australia provider ;  People who started current job in the last year ;  &gt; Males ;</t>
  </si>
  <si>
    <t>Western Australia ;  Steps taken:  Checked or registered with a Workforce Australia provider ;  People who started current job in the last year ;  &gt; Females ;</t>
  </si>
  <si>
    <t>Tasmania ;  Steps taken:  Checked or registered with a Workforce Australia provider ;  Unemployed ;  Persons ;</t>
  </si>
  <si>
    <t>Tasmania ;  Steps taken:  Checked or registered with a Workforce Australia provider ;  Unemployed ;  &gt; Males ;</t>
  </si>
  <si>
    <t>Tasmania ;  Steps taken:  Checked or registered with a Workforce Australia provider ;  Unemployed ;  &gt; Females ;</t>
  </si>
  <si>
    <t>Tasmania ;  Steps taken:  Checked or registered with a Workforce Australia provider ;  People who started current job in the last year ;  Persons ;</t>
  </si>
  <si>
    <t>Tasmania ;  Steps taken:  Checked or registered with a Workforce Australia provider ;  People who started current job in the last year ;  &gt; Males ;</t>
  </si>
  <si>
    <t>Tasmania ;  Steps taken:  Checked or registered with a Workforce Australia provider ;  People who started current job in the last year ;  &gt; Females ;</t>
  </si>
  <si>
    <t>Northern Territory ;  Steps taken:  Checked or registered with a Workforce Australia provider ;  Unemployed ;  Persons ;</t>
  </si>
  <si>
    <t>Northern Territory ;  Steps taken:  Checked or registered with a Workforce Australia provider ;  Unemployed ;  &gt; Males ;</t>
  </si>
  <si>
    <t>Northern Territory ;  Steps taken:  Checked or registered with a Workforce Australia provider ;  Unemployed ;  &gt; Females ;</t>
  </si>
  <si>
    <t>Northern Territory ;  Steps taken:  Checked or registered with a Workforce Australia provider ;  People who started current job in the last year ;  Persons ;</t>
  </si>
  <si>
    <t>Northern Territory ;  Steps taken:  Checked or registered with a Workforce Australia provider ;  People who started current job in the last year ;  &gt; Males ;</t>
  </si>
  <si>
    <t>Northern Territory ;  Steps taken:  Checked or registered with a Workforce Australia provider ;  People who started current job in the last year ;  &gt; Females ;</t>
  </si>
  <si>
    <t>Australian Capital Territory ;  Steps taken:  Checked or registered with a Workforce Australia provider ;  Unemployed ;  Persons ;</t>
  </si>
  <si>
    <t>Australian Capital Territory ;  Steps taken:  Checked or registered with a Workforce Australia provider ;  Unemployed ;  &gt; Males ;</t>
  </si>
  <si>
    <t>Australian Capital Territory ;  Steps taken:  Checked or registered with a Workforce Australia provider ;  Unemployed ;  &gt; Females ;</t>
  </si>
  <si>
    <t>Australian Capital Territory ;  Steps taken:  Checked or registered with a Workforce Australia provider ;  People who started current job in the last year ;  Persons ;</t>
  </si>
  <si>
    <t>Australian Capital Territory ;  Steps taken:  Checked or registered with a Workforce Australia provider ;  People who started current job in the last year ;  &gt; Males ;</t>
  </si>
  <si>
    <t>Australian Capital Territory ;  Steps taken:  Checked or registered with a Workforce Australia provider ;  People who started current job in the last year ;  &gt; Females 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</si>
</sst>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4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11" fillId="0" borderId="0"/>
    <xf numFmtId="0" fontId="13" fillId="0" borderId="0">
      <alignment horizontal="left" vertical="center" wrapText="1"/>
    </xf>
    <xf numFmtId="0" fontId="28" fillId="0" borderId="0"/>
  </cellStyleXfs>
  <cellXfs count="97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0" fontId="13" fillId="0" borderId="0" xfId="3" applyFont="1" applyAlignment="1">
      <alignment horizontal="right"/>
    </xf>
    <xf numFmtId="166" fontId="29" fillId="0" borderId="0" xfId="12" applyNumberFormat="1" applyFont="1" applyAlignment="1">
      <alignment horizontal="left" vertical="center"/>
    </xf>
    <xf numFmtId="0" fontId="29" fillId="0" borderId="0" xfId="7" applyFont="1" applyAlignment="1">
      <alignment horizontal="left"/>
    </xf>
    <xf numFmtId="0" fontId="29" fillId="0" borderId="0" xfId="12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0" fontId="14" fillId="0" borderId="0" xfId="7" applyFont="1" applyAlignment="1">
      <alignment horizontal="left"/>
    </xf>
    <xf numFmtId="166" fontId="13" fillId="0" borderId="0" xfId="12" applyNumberFormat="1">
      <alignment horizontal="left" vertical="center" wrapText="1"/>
    </xf>
    <xf numFmtId="0" fontId="31" fillId="0" borderId="0" xfId="1" applyFont="1" applyAlignment="1">
      <alignment horizontal="left"/>
    </xf>
    <xf numFmtId="0" fontId="15" fillId="0" borderId="0" xfId="7" applyAlignment="1">
      <alignment horizontal="left"/>
    </xf>
    <xf numFmtId="166" fontId="13" fillId="0" borderId="0" xfId="12" applyNumberFormat="1" applyAlignment="1">
      <alignment horizontal="left" vertical="center" wrapText="1" indent="1"/>
    </xf>
    <xf numFmtId="166" fontId="13" fillId="0" borderId="0" xfId="12" applyNumberFormat="1" applyAlignment="1">
      <alignment horizontal="left" vertical="center" wrapText="1" indent="2"/>
    </xf>
    <xf numFmtId="0" fontId="13" fillId="0" borderId="0" xfId="7" applyFont="1" applyAlignment="1">
      <alignment horizontal="left"/>
    </xf>
    <xf numFmtId="166" fontId="13" fillId="0" borderId="0" xfId="7" applyNumberFormat="1" applyFont="1" applyAlignment="1">
      <alignment horizontal="left"/>
    </xf>
    <xf numFmtId="166" fontId="1" fillId="0" borderId="0" xfId="11" applyNumberFormat="1" applyFont="1" applyAlignment="1">
      <alignment horizontal="left"/>
    </xf>
    <xf numFmtId="0" fontId="2" fillId="0" borderId="0" xfId="11" applyFont="1" applyAlignment="1">
      <alignment horizontal="left"/>
    </xf>
    <xf numFmtId="0" fontId="1" fillId="0" borderId="0" xfId="11" applyFont="1" applyAlignment="1">
      <alignment horizontal="left"/>
    </xf>
    <xf numFmtId="0" fontId="29" fillId="0" borderId="0" xfId="0" applyFont="1" applyAlignment="1">
      <alignment horizontal="left"/>
    </xf>
    <xf numFmtId="166" fontId="13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1" fillId="0" borderId="0" xfId="11" applyFont="1" applyAlignment="1">
      <alignment horizontal="left" indent="1"/>
    </xf>
    <xf numFmtId="0" fontId="29" fillId="0" borderId="0" xfId="11" applyFont="1" applyAlignment="1">
      <alignment horizontal="left"/>
    </xf>
    <xf numFmtId="166" fontId="18" fillId="0" borderId="0" xfId="7" applyNumberFormat="1" applyFont="1" applyAlignment="1">
      <alignment horizontal="right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1" applyFont="1" applyAlignment="1">
      <alignment horizontal="left" indent="2"/>
    </xf>
    <xf numFmtId="17" fontId="29" fillId="0" borderId="0" xfId="9" quotePrefix="1" applyNumberFormat="1" applyFont="1">
      <alignment horizontal="center" vertical="center" wrapText="1"/>
    </xf>
    <xf numFmtId="0" fontId="29" fillId="0" borderId="0" xfId="9" applyFont="1">
      <alignment horizontal="center" vertical="center" wrapText="1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9" fillId="0" borderId="7" xfId="9" applyFont="1" applyBorder="1">
      <alignment horizontal="center" vertical="center" wrapText="1"/>
    </xf>
    <xf numFmtId="0" fontId="29" fillId="0" borderId="0" xfId="9" applyFont="1">
      <alignment horizontal="center" vertical="center" wrapText="1"/>
    </xf>
    <xf numFmtId="0" fontId="29" fillId="0" borderId="0" xfId="13" applyFont="1" applyAlignment="1">
      <alignment horizontal="center" vertical="center" wrapText="1"/>
    </xf>
    <xf numFmtId="17" fontId="29" fillId="0" borderId="7" xfId="9" quotePrefix="1" applyNumberFormat="1" applyFont="1" applyBorder="1" applyAlignment="1">
      <alignment horizontal="center" wrapText="1"/>
    </xf>
    <xf numFmtId="17" fontId="29" fillId="0" borderId="0" xfId="9" quotePrefix="1" applyNumberFormat="1" applyFont="1" applyAlignment="1">
      <alignment horizontal="center" wrapText="1"/>
    </xf>
    <xf numFmtId="1" fontId="29" fillId="0" borderId="0" xfId="11" applyNumberFormat="1" applyFont="1" applyAlignment="1">
      <alignment horizontal="center" vertical="center" wrapText="1"/>
    </xf>
    <xf numFmtId="17" fontId="29" fillId="0" borderId="7" xfId="9" quotePrefix="1" applyNumberFormat="1" applyFont="1" applyBorder="1">
      <alignment horizontal="center" vertical="center" wrapText="1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6" fillId="3" borderId="1" xfId="6" applyFont="1" applyFill="1" applyBorder="1" applyAlignment="1">
      <alignment horizontal="left" vertical="center" indent="13"/>
    </xf>
  </cellXfs>
  <cellStyles count="14">
    <cellStyle name="Hyperlink" xfId="1" builtinId="8"/>
    <cellStyle name="Hyperlink 2" xfId="5" xr:uid="{D5B3D0F3-8D23-4C8A-8FC4-CB0A3D267C89}"/>
    <cellStyle name="Normal" xfId="0" builtinId="0"/>
    <cellStyle name="Normal 10" xfId="3" xr:uid="{3EF56978-F2C7-4E14-A981-C969EB84116B}"/>
    <cellStyle name="Normal 2" xfId="7" xr:uid="{85217AF7-1FD8-48F7-BD57-0470CE3C879D}"/>
    <cellStyle name="Normal 2 2 2" xfId="11" xr:uid="{5A0D7F1C-A213-4FB8-9296-B7D28CEC2F04}"/>
    <cellStyle name="Normal 2 4" xfId="4" xr:uid="{B4938B04-D303-4A4E-9046-0648A324CDEB}"/>
    <cellStyle name="Normal 3 5 4" xfId="2" xr:uid="{93FD346A-B76E-4008-AC8F-87DF52CE7F2A}"/>
    <cellStyle name="Style1" xfId="6" xr:uid="{80EEAAAE-6EA2-4ADA-BD02-177EE4A75BE7}"/>
    <cellStyle name="Style3" xfId="10" xr:uid="{F8EE81F0-7E63-49D6-9D09-0E600291CF8D}"/>
    <cellStyle name="Style4" xfId="8" xr:uid="{77C55752-09E4-4A48-BEBF-4B130426B1F8}"/>
    <cellStyle name="Style5" xfId="9" xr:uid="{9011BD36-84A2-4B9B-A663-B3D39C1668B3}"/>
    <cellStyle name="Style6" xfId="13" xr:uid="{D5D7A477-B6CE-47AB-BAAE-97B89C52EFFB}"/>
    <cellStyle name="Style9" xfId="12" xr:uid="{C527AFD8-20A2-459F-829E-3AC8994BCA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4A9BB-9088-42A3-8337-AAD5CEC4D1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D03B2-5418-4458-99F9-45CED615E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potential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C88B2-16AD-4F0B-9647-52D3208C88F9}">
  <sheetPr codeName="Sheet14"/>
  <dimension ref="A1:E26"/>
  <sheetViews>
    <sheetView showGridLines="0" tabSelected="1" workbookViewId="0">
      <pane ySplit="7" topLeftCell="A8" activePane="bottomLeft" state="frozen"/>
      <selection activeCell="C12" sqref="C12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5250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5251</v>
      </c>
      <c r="C5" s="11"/>
      <c r="D5" s="11"/>
      <c r="E5" s="11"/>
    </row>
    <row r="6" spans="1:5" ht="15.75" customHeight="1">
      <c r="A6" s="11"/>
      <c r="B6" s="78" t="s">
        <v>5252</v>
      </c>
      <c r="C6" s="78"/>
      <c r="D6" s="78"/>
      <c r="E6" s="78"/>
    </row>
    <row r="7" spans="1:5" ht="15.75" customHeight="1">
      <c r="A7" s="11"/>
      <c r="B7" s="21" t="s">
        <v>5262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5263</v>
      </c>
      <c r="C9" s="24"/>
      <c r="D9" s="11"/>
      <c r="E9" s="11"/>
    </row>
    <row r="10" spans="1:5">
      <c r="A10" s="23"/>
      <c r="B10" s="25" t="s">
        <v>5264</v>
      </c>
      <c r="C10" s="23"/>
      <c r="D10" s="11"/>
      <c r="E10" s="11"/>
    </row>
    <row r="11" spans="1:5">
      <c r="A11" s="23"/>
      <c r="B11" s="26">
        <v>6.1</v>
      </c>
      <c r="C11" s="27" t="s">
        <v>5265</v>
      </c>
      <c r="D11" s="11"/>
      <c r="E11" s="11"/>
    </row>
    <row r="12" spans="1:5">
      <c r="A12" s="23"/>
      <c r="B12" s="26" t="s">
        <v>5266</v>
      </c>
      <c r="C12" s="27" t="s">
        <v>5267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9"/>
      <c r="C14" s="79"/>
      <c r="D14" s="11"/>
      <c r="E14" s="11"/>
    </row>
    <row r="15" spans="1:5" ht="15.75">
      <c r="A15" s="23"/>
      <c r="B15" s="80" t="s">
        <v>5268</v>
      </c>
      <c r="C15" s="80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5269</v>
      </c>
      <c r="C17" s="23"/>
      <c r="D17" s="11"/>
      <c r="E17" s="11"/>
    </row>
    <row r="18" spans="1:5">
      <c r="A18" s="23"/>
      <c r="B18" s="81" t="s">
        <v>5270</v>
      </c>
      <c r="C18" s="81"/>
      <c r="D18" s="11"/>
      <c r="E18" s="11"/>
    </row>
    <row r="19" spans="1:5">
      <c r="A19" s="23"/>
      <c r="B19" s="81" t="s">
        <v>5271</v>
      </c>
      <c r="C19" s="81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5253</v>
      </c>
      <c r="C21" s="11"/>
      <c r="D21" s="11"/>
      <c r="E21" s="11"/>
    </row>
    <row r="22" spans="1:5">
      <c r="A22" s="22"/>
      <c r="B22" s="77" t="s">
        <v>5261</v>
      </c>
      <c r="C22" s="77"/>
      <c r="D22" s="77"/>
      <c r="E22" s="77"/>
    </row>
    <row r="23" spans="1:5">
      <c r="A23" s="22"/>
      <c r="B23" s="77" t="s">
        <v>5260</v>
      </c>
      <c r="C23" s="77"/>
      <c r="D23" s="77"/>
      <c r="E23" s="77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2023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01443479-AAE7-463F-9EA1-A16C6F60EC9B}"/>
    <hyperlink ref="B12" location="Index!A12" display="Index" xr:uid="{BA352999-293A-497F-9CC7-CD2DAD0401F5}"/>
    <hyperlink ref="B26" r:id="rId2" display="© Commonwealth of Australia 2015" xr:uid="{6415D1A4-82DC-4002-A4AA-4FB55E34F075}"/>
    <hyperlink ref="B23" r:id="rId3" display="or the Labour Surveys Branch at labour.statistics@abs.gov.au." xr:uid="{D2D2DE6B-BE0F-4ADC-9ECE-C988245FF454}"/>
    <hyperlink ref="B22:E22" r:id="rId4" display="For further information about these and related statistics visit www.abs.gov.au/about/contact-us" xr:uid="{F14BEF53-6F76-4F88-AA87-0FB8328DF015}"/>
    <hyperlink ref="B11" location="'Table 6.1'!C10" display="'Table 6.1'!C10" xr:uid="{BEC2F85A-3FE4-488F-BAD4-5FCA5F983216}"/>
    <hyperlink ref="B19" r:id="rId5" display="Explanatory Notes" xr:uid="{CC656370-D8A0-4357-8FDD-6DBDE6C39AB9}"/>
    <hyperlink ref="B18" r:id="rId6" xr:uid="{F6B953F5-FD49-420D-B316-0E3EC5F0F44F}"/>
    <hyperlink ref="B18:C18" r:id="rId7" display="Summary" xr:uid="{E42BA1C3-FE9F-4BDC-92BE-E5DBE8D9201C}"/>
    <hyperlink ref="B19:C19" r:id="rId8" display="Methodology" xr:uid="{58BF9A3B-BD09-447E-9041-9B7236256B59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2982</v>
      </c>
      <c r="C1" s="3" t="s">
        <v>2983</v>
      </c>
      <c r="D1" s="3" t="s">
        <v>2984</v>
      </c>
      <c r="E1" s="3" t="s">
        <v>2985</v>
      </c>
      <c r="F1" s="3" t="s">
        <v>2986</v>
      </c>
      <c r="G1" s="3" t="s">
        <v>2987</v>
      </c>
      <c r="H1" s="3" t="s">
        <v>2988</v>
      </c>
      <c r="I1" s="3" t="s">
        <v>2989</v>
      </c>
      <c r="J1" s="3" t="s">
        <v>2990</v>
      </c>
      <c r="K1" s="3" t="s">
        <v>2991</v>
      </c>
      <c r="L1" s="3" t="s">
        <v>2992</v>
      </c>
      <c r="M1" s="3" t="s">
        <v>2993</v>
      </c>
      <c r="N1" s="3" t="s">
        <v>2994</v>
      </c>
      <c r="O1" s="3" t="s">
        <v>2995</v>
      </c>
      <c r="P1" s="3" t="s">
        <v>2996</v>
      </c>
      <c r="Q1" s="3" t="s">
        <v>2997</v>
      </c>
      <c r="R1" s="3" t="s">
        <v>2998</v>
      </c>
      <c r="S1" s="3" t="s">
        <v>2999</v>
      </c>
      <c r="T1" s="3" t="s">
        <v>3000</v>
      </c>
      <c r="U1" s="3" t="s">
        <v>3001</v>
      </c>
      <c r="V1" s="3" t="s">
        <v>3002</v>
      </c>
      <c r="W1" s="3" t="s">
        <v>3003</v>
      </c>
      <c r="X1" s="3" t="s">
        <v>3004</v>
      </c>
      <c r="Y1" s="3" t="s">
        <v>3005</v>
      </c>
      <c r="Z1" s="3" t="s">
        <v>3006</v>
      </c>
      <c r="AA1" s="3" t="s">
        <v>3007</v>
      </c>
      <c r="AB1" s="3" t="s">
        <v>3008</v>
      </c>
      <c r="AC1" s="3" t="s">
        <v>3009</v>
      </c>
      <c r="AD1" s="3" t="s">
        <v>3010</v>
      </c>
      <c r="AE1" s="3" t="s">
        <v>3011</v>
      </c>
      <c r="AF1" s="3" t="s">
        <v>3012</v>
      </c>
      <c r="AG1" s="3" t="s">
        <v>3013</v>
      </c>
      <c r="AH1" s="3" t="s">
        <v>3014</v>
      </c>
      <c r="AI1" s="3" t="s">
        <v>3015</v>
      </c>
      <c r="AJ1" s="3" t="s">
        <v>3016</v>
      </c>
      <c r="AK1" s="3" t="s">
        <v>3017</v>
      </c>
      <c r="AL1" s="3" t="s">
        <v>3018</v>
      </c>
      <c r="AM1" s="3" t="s">
        <v>3019</v>
      </c>
      <c r="AN1" s="3" t="s">
        <v>3020</v>
      </c>
      <c r="AO1" s="3" t="s">
        <v>3021</v>
      </c>
      <c r="AP1" s="3" t="s">
        <v>3022</v>
      </c>
      <c r="AQ1" s="3" t="s">
        <v>3023</v>
      </c>
      <c r="AR1" s="3" t="s">
        <v>3024</v>
      </c>
      <c r="AS1" s="3" t="s">
        <v>3025</v>
      </c>
      <c r="AT1" s="3" t="s">
        <v>3026</v>
      </c>
      <c r="AU1" s="3" t="s">
        <v>3027</v>
      </c>
      <c r="AV1" s="3" t="s">
        <v>3028</v>
      </c>
      <c r="AW1" s="3" t="s">
        <v>3029</v>
      </c>
      <c r="AX1" s="3" t="s">
        <v>3030</v>
      </c>
      <c r="AY1" s="3" t="s">
        <v>3031</v>
      </c>
      <c r="AZ1" s="3" t="s">
        <v>3032</v>
      </c>
      <c r="BA1" s="3" t="s">
        <v>3033</v>
      </c>
      <c r="BB1" s="3" t="s">
        <v>3034</v>
      </c>
      <c r="BC1" s="3" t="s">
        <v>3035</v>
      </c>
      <c r="BD1" s="3" t="s">
        <v>3036</v>
      </c>
      <c r="BE1" s="3" t="s">
        <v>3037</v>
      </c>
      <c r="BF1" s="3" t="s">
        <v>3038</v>
      </c>
      <c r="BG1" s="3" t="s">
        <v>3039</v>
      </c>
      <c r="BH1" s="3" t="s">
        <v>3040</v>
      </c>
      <c r="BI1" s="3" t="s">
        <v>3041</v>
      </c>
      <c r="BJ1" s="3" t="s">
        <v>3042</v>
      </c>
      <c r="BK1" s="3" t="s">
        <v>3043</v>
      </c>
      <c r="BL1" s="3" t="s">
        <v>3044</v>
      </c>
      <c r="BM1" s="3" t="s">
        <v>3045</v>
      </c>
      <c r="BN1" s="3" t="s">
        <v>3046</v>
      </c>
      <c r="BO1" s="3" t="s">
        <v>3047</v>
      </c>
      <c r="BP1" s="3" t="s">
        <v>3048</v>
      </c>
      <c r="BQ1" s="3" t="s">
        <v>3049</v>
      </c>
      <c r="BR1" s="3" t="s">
        <v>3050</v>
      </c>
      <c r="BS1" s="3" t="s">
        <v>3051</v>
      </c>
      <c r="BT1" s="3" t="s">
        <v>3052</v>
      </c>
      <c r="BU1" s="3" t="s">
        <v>3053</v>
      </c>
      <c r="BV1" s="3" t="s">
        <v>3054</v>
      </c>
      <c r="BW1" s="3" t="s">
        <v>3055</v>
      </c>
      <c r="BX1" s="3" t="s">
        <v>3056</v>
      </c>
      <c r="BY1" s="3" t="s">
        <v>3057</v>
      </c>
      <c r="BZ1" s="3" t="s">
        <v>3058</v>
      </c>
      <c r="CA1" s="3" t="s">
        <v>3059</v>
      </c>
      <c r="CB1" s="3" t="s">
        <v>3060</v>
      </c>
      <c r="CC1" s="3" t="s">
        <v>3061</v>
      </c>
      <c r="CD1" s="3" t="s">
        <v>3062</v>
      </c>
      <c r="CE1" s="3" t="s">
        <v>3063</v>
      </c>
      <c r="CF1" s="3" t="s">
        <v>3064</v>
      </c>
      <c r="CG1" s="3" t="s">
        <v>3065</v>
      </c>
      <c r="CH1" s="3" t="s">
        <v>3066</v>
      </c>
      <c r="CI1" s="3" t="s">
        <v>3067</v>
      </c>
      <c r="CJ1" s="3" t="s">
        <v>3068</v>
      </c>
      <c r="CK1" s="3" t="s">
        <v>3069</v>
      </c>
      <c r="CL1" s="3" t="s">
        <v>3070</v>
      </c>
      <c r="CM1" s="3" t="s">
        <v>3071</v>
      </c>
      <c r="CN1" s="3" t="s">
        <v>3072</v>
      </c>
      <c r="CO1" s="3" t="s">
        <v>3073</v>
      </c>
      <c r="CP1" s="3" t="s">
        <v>3074</v>
      </c>
      <c r="CQ1" s="3" t="s">
        <v>3075</v>
      </c>
      <c r="CR1" s="3" t="s">
        <v>3076</v>
      </c>
      <c r="CS1" s="3" t="s">
        <v>3077</v>
      </c>
      <c r="CT1" s="3" t="s">
        <v>3078</v>
      </c>
      <c r="CU1" s="3" t="s">
        <v>3079</v>
      </c>
      <c r="CV1" s="3" t="s">
        <v>3080</v>
      </c>
      <c r="CW1" s="3" t="s">
        <v>3081</v>
      </c>
      <c r="CX1" s="3" t="s">
        <v>3082</v>
      </c>
      <c r="CY1" s="3" t="s">
        <v>3083</v>
      </c>
      <c r="CZ1" s="3" t="s">
        <v>3084</v>
      </c>
      <c r="DA1" s="3" t="s">
        <v>3085</v>
      </c>
      <c r="DB1" s="3" t="s">
        <v>3086</v>
      </c>
      <c r="DC1" s="3" t="s">
        <v>3087</v>
      </c>
      <c r="DD1" s="3" t="s">
        <v>3088</v>
      </c>
      <c r="DE1" s="3" t="s">
        <v>3089</v>
      </c>
      <c r="DF1" s="3" t="s">
        <v>3090</v>
      </c>
      <c r="DG1" s="3" t="s">
        <v>3091</v>
      </c>
      <c r="DH1" s="3" t="s">
        <v>3092</v>
      </c>
      <c r="DI1" s="3" t="s">
        <v>3093</v>
      </c>
      <c r="DJ1" s="3" t="s">
        <v>3094</v>
      </c>
      <c r="DK1" s="3" t="s">
        <v>3095</v>
      </c>
      <c r="DL1" s="3" t="s">
        <v>3096</v>
      </c>
      <c r="DM1" s="3" t="s">
        <v>3097</v>
      </c>
      <c r="DN1" s="3" t="s">
        <v>3098</v>
      </c>
      <c r="DO1" s="3" t="s">
        <v>3099</v>
      </c>
      <c r="DP1" s="3" t="s">
        <v>3100</v>
      </c>
      <c r="DQ1" s="3" t="s">
        <v>3101</v>
      </c>
      <c r="DR1" s="3" t="s">
        <v>3102</v>
      </c>
      <c r="DS1" s="3" t="s">
        <v>3103</v>
      </c>
      <c r="DT1" s="3" t="s">
        <v>3104</v>
      </c>
      <c r="DU1" s="3" t="s">
        <v>3105</v>
      </c>
      <c r="DV1" s="3" t="s">
        <v>3106</v>
      </c>
      <c r="DW1" s="3" t="s">
        <v>3107</v>
      </c>
      <c r="DX1" s="3" t="s">
        <v>3108</v>
      </c>
      <c r="DY1" s="3" t="s">
        <v>3109</v>
      </c>
      <c r="DZ1" s="3" t="s">
        <v>3110</v>
      </c>
      <c r="EA1" s="3" t="s">
        <v>3111</v>
      </c>
      <c r="EB1" s="3" t="s">
        <v>3112</v>
      </c>
      <c r="EC1" s="3" t="s">
        <v>3113</v>
      </c>
      <c r="ED1" s="3" t="s">
        <v>3114</v>
      </c>
      <c r="EE1" s="3" t="s">
        <v>3115</v>
      </c>
      <c r="EF1" s="3" t="s">
        <v>3116</v>
      </c>
      <c r="EG1" s="3" t="s">
        <v>3117</v>
      </c>
      <c r="EH1" s="3" t="s">
        <v>3118</v>
      </c>
      <c r="EI1" s="3" t="s">
        <v>3119</v>
      </c>
      <c r="EJ1" s="3" t="s">
        <v>3120</v>
      </c>
      <c r="EK1" s="3" t="s">
        <v>3121</v>
      </c>
      <c r="EL1" s="3" t="s">
        <v>3122</v>
      </c>
      <c r="EM1" s="3" t="s">
        <v>3123</v>
      </c>
      <c r="EN1" s="3" t="s">
        <v>3124</v>
      </c>
      <c r="EO1" s="3" t="s">
        <v>3125</v>
      </c>
      <c r="EP1" s="3" t="s">
        <v>3126</v>
      </c>
      <c r="EQ1" s="3" t="s">
        <v>3127</v>
      </c>
      <c r="ER1" s="3" t="s">
        <v>3128</v>
      </c>
      <c r="ES1" s="3" t="s">
        <v>3129</v>
      </c>
      <c r="ET1" s="3" t="s">
        <v>3130</v>
      </c>
      <c r="EU1" s="3" t="s">
        <v>3131</v>
      </c>
      <c r="EV1" s="3" t="s">
        <v>3132</v>
      </c>
      <c r="EW1" s="3" t="s">
        <v>3133</v>
      </c>
      <c r="EX1" s="3" t="s">
        <v>3134</v>
      </c>
      <c r="EY1" s="3" t="s">
        <v>3135</v>
      </c>
      <c r="EZ1" s="3" t="s">
        <v>3136</v>
      </c>
      <c r="FA1" s="3" t="s">
        <v>3137</v>
      </c>
      <c r="FB1" s="3" t="s">
        <v>3138</v>
      </c>
      <c r="FC1" s="3" t="s">
        <v>3139</v>
      </c>
      <c r="FD1" s="3" t="s">
        <v>3140</v>
      </c>
      <c r="FE1" s="3" t="s">
        <v>3141</v>
      </c>
      <c r="FF1" s="3" t="s">
        <v>3142</v>
      </c>
      <c r="FG1" s="3" t="s">
        <v>3143</v>
      </c>
      <c r="FH1" s="3" t="s">
        <v>3144</v>
      </c>
      <c r="FI1" s="3" t="s">
        <v>3145</v>
      </c>
      <c r="FJ1" s="3" t="s">
        <v>3146</v>
      </c>
      <c r="FK1" s="3" t="s">
        <v>3147</v>
      </c>
      <c r="FL1" s="3" t="s">
        <v>3148</v>
      </c>
      <c r="FM1" s="3" t="s">
        <v>3149</v>
      </c>
      <c r="FN1" s="3" t="s">
        <v>5384</v>
      </c>
      <c r="FO1" s="3" t="s">
        <v>5385</v>
      </c>
      <c r="FP1" s="3" t="s">
        <v>5386</v>
      </c>
      <c r="FQ1" s="3" t="s">
        <v>5387</v>
      </c>
      <c r="FR1" s="3" t="s">
        <v>5388</v>
      </c>
      <c r="FS1" s="3" t="s">
        <v>5389</v>
      </c>
      <c r="FT1" s="3" t="s">
        <v>3150</v>
      </c>
      <c r="FU1" s="3" t="s">
        <v>3151</v>
      </c>
      <c r="FV1" s="3" t="s">
        <v>3152</v>
      </c>
      <c r="FW1" s="3" t="s">
        <v>3153</v>
      </c>
      <c r="FX1" s="3" t="s">
        <v>3154</v>
      </c>
      <c r="FY1" s="3" t="s">
        <v>3155</v>
      </c>
      <c r="FZ1" s="3" t="s">
        <v>3156</v>
      </c>
      <c r="GA1" s="3" t="s">
        <v>3157</v>
      </c>
      <c r="GB1" s="3" t="s">
        <v>3158</v>
      </c>
      <c r="GC1" s="3" t="s">
        <v>3159</v>
      </c>
      <c r="GD1" s="3" t="s">
        <v>3160</v>
      </c>
      <c r="GE1" s="3" t="s">
        <v>3161</v>
      </c>
      <c r="GF1" s="3" t="s">
        <v>3162</v>
      </c>
      <c r="GG1" s="3" t="s">
        <v>3163</v>
      </c>
      <c r="GH1" s="3" t="s">
        <v>3164</v>
      </c>
      <c r="GI1" s="3" t="s">
        <v>3165</v>
      </c>
      <c r="GJ1" s="3" t="s">
        <v>3166</v>
      </c>
      <c r="GK1" s="3" t="s">
        <v>3167</v>
      </c>
      <c r="GL1" s="3" t="s">
        <v>3168</v>
      </c>
      <c r="GM1" s="3" t="s">
        <v>3169</v>
      </c>
      <c r="GN1" s="3" t="s">
        <v>3170</v>
      </c>
      <c r="GO1" s="3" t="s">
        <v>3171</v>
      </c>
      <c r="GP1" s="3" t="s">
        <v>3172</v>
      </c>
      <c r="GQ1" s="3" t="s">
        <v>3173</v>
      </c>
      <c r="GR1" s="3" t="s">
        <v>3174</v>
      </c>
      <c r="GS1" s="3" t="s">
        <v>3175</v>
      </c>
      <c r="GT1" s="3" t="s">
        <v>3176</v>
      </c>
      <c r="GU1" s="3" t="s">
        <v>3177</v>
      </c>
      <c r="GV1" s="3" t="s">
        <v>3178</v>
      </c>
      <c r="GW1" s="3" t="s">
        <v>3179</v>
      </c>
      <c r="GX1" s="3" t="s">
        <v>3180</v>
      </c>
      <c r="GY1" s="3" t="s">
        <v>3181</v>
      </c>
      <c r="GZ1" s="3" t="s">
        <v>3182</v>
      </c>
      <c r="HA1" s="3" t="s">
        <v>3183</v>
      </c>
      <c r="HB1" s="3" t="s">
        <v>3184</v>
      </c>
      <c r="HC1" s="3" t="s">
        <v>3185</v>
      </c>
      <c r="HD1" s="3" t="s">
        <v>3186</v>
      </c>
      <c r="HE1" s="3" t="s">
        <v>3187</v>
      </c>
      <c r="HF1" s="3" t="s">
        <v>3188</v>
      </c>
      <c r="HG1" s="3" t="s">
        <v>3189</v>
      </c>
      <c r="HH1" s="3" t="s">
        <v>3190</v>
      </c>
      <c r="HI1" s="3" t="s">
        <v>3191</v>
      </c>
      <c r="HJ1" s="3" t="s">
        <v>3192</v>
      </c>
      <c r="HK1" s="3" t="s">
        <v>3193</v>
      </c>
      <c r="HL1" s="3" t="s">
        <v>3194</v>
      </c>
      <c r="HM1" s="3" t="s">
        <v>3195</v>
      </c>
      <c r="HN1" s="3" t="s">
        <v>3196</v>
      </c>
      <c r="HO1" s="3" t="s">
        <v>3197</v>
      </c>
      <c r="HP1" s="3" t="s">
        <v>3198</v>
      </c>
      <c r="HQ1" s="3" t="s">
        <v>3199</v>
      </c>
      <c r="HR1" s="3" t="s">
        <v>3200</v>
      </c>
      <c r="HS1" s="3" t="s">
        <v>3201</v>
      </c>
      <c r="HT1" s="3" t="s">
        <v>3202</v>
      </c>
      <c r="HU1" s="3" t="s">
        <v>3203</v>
      </c>
      <c r="HV1" s="3" t="s">
        <v>3204</v>
      </c>
      <c r="HW1" s="3" t="s">
        <v>3205</v>
      </c>
      <c r="HX1" s="3" t="s">
        <v>3206</v>
      </c>
      <c r="HY1" s="3" t="s">
        <v>3207</v>
      </c>
      <c r="HZ1" s="3" t="s">
        <v>3208</v>
      </c>
      <c r="IA1" s="3" t="s">
        <v>3209</v>
      </c>
      <c r="IB1" s="3" t="s">
        <v>3210</v>
      </c>
      <c r="IC1" s="3" t="s">
        <v>3211</v>
      </c>
      <c r="ID1" s="3" t="s">
        <v>3212</v>
      </c>
      <c r="IE1" s="3" t="s">
        <v>3213</v>
      </c>
      <c r="IF1" s="3" t="s">
        <v>3214</v>
      </c>
      <c r="IG1" s="3" t="s">
        <v>3215</v>
      </c>
      <c r="IH1" s="3" t="s">
        <v>3216</v>
      </c>
      <c r="II1" s="3" t="s">
        <v>3217</v>
      </c>
      <c r="IJ1" s="3" t="s">
        <v>3218</v>
      </c>
      <c r="IK1" s="3" t="s">
        <v>3219</v>
      </c>
      <c r="IL1" s="3" t="s">
        <v>3220</v>
      </c>
      <c r="IM1" s="3" t="s">
        <v>3221</v>
      </c>
      <c r="IN1" s="3" t="s">
        <v>3222</v>
      </c>
      <c r="IO1" s="3" t="s">
        <v>3223</v>
      </c>
      <c r="IP1" s="3" t="s">
        <v>3224</v>
      </c>
      <c r="IQ1" s="3" t="s">
        <v>3225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3226</v>
      </c>
      <c r="C10" s="8" t="s">
        <v>3227</v>
      </c>
      <c r="D10" s="8" t="s">
        <v>3228</v>
      </c>
      <c r="E10" s="8" t="s">
        <v>3229</v>
      </c>
      <c r="F10" s="8" t="s">
        <v>3230</v>
      </c>
      <c r="G10" s="8" t="s">
        <v>3231</v>
      </c>
      <c r="H10" s="8" t="s">
        <v>3232</v>
      </c>
      <c r="I10" s="8" t="s">
        <v>3233</v>
      </c>
      <c r="J10" s="8" t="s">
        <v>3234</v>
      </c>
      <c r="K10" s="8" t="s">
        <v>3235</v>
      </c>
      <c r="L10" s="8" t="s">
        <v>3236</v>
      </c>
      <c r="M10" s="8" t="s">
        <v>3237</v>
      </c>
      <c r="N10" s="8" t="s">
        <v>3238</v>
      </c>
      <c r="O10" s="8" t="s">
        <v>3239</v>
      </c>
      <c r="P10" s="8" t="s">
        <v>3240</v>
      </c>
      <c r="Q10" s="8" t="s">
        <v>3241</v>
      </c>
      <c r="R10" s="8" t="s">
        <v>3242</v>
      </c>
      <c r="S10" s="8" t="s">
        <v>3243</v>
      </c>
      <c r="T10" s="8" t="s">
        <v>3244</v>
      </c>
      <c r="U10" s="8" t="s">
        <v>3245</v>
      </c>
      <c r="V10" s="8" t="s">
        <v>3246</v>
      </c>
      <c r="W10" s="8" t="s">
        <v>3247</v>
      </c>
      <c r="X10" s="8" t="s">
        <v>3248</v>
      </c>
      <c r="Y10" s="8" t="s">
        <v>3249</v>
      </c>
      <c r="Z10" s="8" t="s">
        <v>3250</v>
      </c>
      <c r="AA10" s="8" t="s">
        <v>3251</v>
      </c>
      <c r="AB10" s="8" t="s">
        <v>3252</v>
      </c>
      <c r="AC10" s="8" t="s">
        <v>3253</v>
      </c>
      <c r="AD10" s="8" t="s">
        <v>3254</v>
      </c>
      <c r="AE10" s="8" t="s">
        <v>3255</v>
      </c>
      <c r="AF10" s="8" t="s">
        <v>3256</v>
      </c>
      <c r="AG10" s="8" t="s">
        <v>3257</v>
      </c>
      <c r="AH10" s="8" t="s">
        <v>3258</v>
      </c>
      <c r="AI10" s="8" t="s">
        <v>3259</v>
      </c>
      <c r="AJ10" s="8" t="s">
        <v>3260</v>
      </c>
      <c r="AK10" s="8" t="s">
        <v>3261</v>
      </c>
      <c r="AL10" s="8" t="s">
        <v>3262</v>
      </c>
      <c r="AM10" s="8" t="s">
        <v>3263</v>
      </c>
      <c r="AN10" s="8" t="s">
        <v>3264</v>
      </c>
      <c r="AO10" s="8" t="s">
        <v>3265</v>
      </c>
      <c r="AP10" s="8" t="s">
        <v>3266</v>
      </c>
      <c r="AQ10" s="8" t="s">
        <v>3267</v>
      </c>
      <c r="AR10" s="8" t="s">
        <v>3268</v>
      </c>
      <c r="AS10" s="8" t="s">
        <v>3269</v>
      </c>
      <c r="AT10" s="8" t="s">
        <v>3270</v>
      </c>
      <c r="AU10" s="8" t="s">
        <v>3271</v>
      </c>
      <c r="AV10" s="8" t="s">
        <v>3272</v>
      </c>
      <c r="AW10" s="8" t="s">
        <v>3273</v>
      </c>
      <c r="AX10" s="8" t="s">
        <v>3274</v>
      </c>
      <c r="AY10" s="8" t="s">
        <v>3275</v>
      </c>
      <c r="AZ10" s="8" t="s">
        <v>3276</v>
      </c>
      <c r="BA10" s="8" t="s">
        <v>3277</v>
      </c>
      <c r="BB10" s="8" t="s">
        <v>3278</v>
      </c>
      <c r="BC10" s="8" t="s">
        <v>3279</v>
      </c>
      <c r="BD10" s="8" t="s">
        <v>3280</v>
      </c>
      <c r="BE10" s="8" t="s">
        <v>3281</v>
      </c>
      <c r="BF10" s="8" t="s">
        <v>3282</v>
      </c>
      <c r="BG10" s="8" t="s">
        <v>3283</v>
      </c>
      <c r="BH10" s="8" t="s">
        <v>3284</v>
      </c>
      <c r="BI10" s="8" t="s">
        <v>3285</v>
      </c>
      <c r="BJ10" s="8" t="s">
        <v>3286</v>
      </c>
      <c r="BK10" s="8" t="s">
        <v>3287</v>
      </c>
      <c r="BL10" s="8" t="s">
        <v>3288</v>
      </c>
      <c r="BM10" s="8" t="s">
        <v>3289</v>
      </c>
      <c r="BN10" s="8" t="s">
        <v>3290</v>
      </c>
      <c r="BO10" s="8" t="s">
        <v>3291</v>
      </c>
      <c r="BP10" s="8" t="s">
        <v>3292</v>
      </c>
      <c r="BQ10" s="8" t="s">
        <v>3293</v>
      </c>
      <c r="BR10" s="8" t="s">
        <v>3294</v>
      </c>
      <c r="BS10" s="8" t="s">
        <v>3295</v>
      </c>
      <c r="BT10" s="8" t="s">
        <v>3296</v>
      </c>
      <c r="BU10" s="8" t="s">
        <v>3297</v>
      </c>
      <c r="BV10" s="8" t="s">
        <v>3298</v>
      </c>
      <c r="BW10" s="8" t="s">
        <v>3299</v>
      </c>
      <c r="BX10" s="8" t="s">
        <v>3300</v>
      </c>
      <c r="BY10" s="8" t="s">
        <v>3301</v>
      </c>
      <c r="BZ10" s="8" t="s">
        <v>3302</v>
      </c>
      <c r="CA10" s="8" t="s">
        <v>3303</v>
      </c>
      <c r="CB10" s="8" t="s">
        <v>3304</v>
      </c>
      <c r="CC10" s="8" t="s">
        <v>3305</v>
      </c>
      <c r="CD10" s="8" t="s">
        <v>3306</v>
      </c>
      <c r="CE10" s="8" t="s">
        <v>3307</v>
      </c>
      <c r="CF10" s="8" t="s">
        <v>3308</v>
      </c>
      <c r="CG10" s="8" t="s">
        <v>3309</v>
      </c>
      <c r="CH10" s="8" t="s">
        <v>3310</v>
      </c>
      <c r="CI10" s="8" t="s">
        <v>3311</v>
      </c>
      <c r="CJ10" s="8" t="s">
        <v>3312</v>
      </c>
      <c r="CK10" s="8" t="s">
        <v>3313</v>
      </c>
      <c r="CL10" s="8" t="s">
        <v>3314</v>
      </c>
      <c r="CM10" s="8" t="s">
        <v>3315</v>
      </c>
      <c r="CN10" s="8" t="s">
        <v>3316</v>
      </c>
      <c r="CO10" s="8" t="s">
        <v>3317</v>
      </c>
      <c r="CP10" s="8" t="s">
        <v>3318</v>
      </c>
      <c r="CQ10" s="8" t="s">
        <v>3319</v>
      </c>
      <c r="CR10" s="8" t="s">
        <v>3320</v>
      </c>
      <c r="CS10" s="8" t="s">
        <v>3321</v>
      </c>
      <c r="CT10" s="8" t="s">
        <v>3322</v>
      </c>
      <c r="CU10" s="8" t="s">
        <v>3323</v>
      </c>
      <c r="CV10" s="8" t="s">
        <v>3324</v>
      </c>
      <c r="CW10" s="8" t="s">
        <v>3325</v>
      </c>
      <c r="CX10" s="8" t="s">
        <v>3326</v>
      </c>
      <c r="CY10" s="8" t="s">
        <v>3327</v>
      </c>
      <c r="CZ10" s="8" t="s">
        <v>3328</v>
      </c>
      <c r="DA10" s="8" t="s">
        <v>3329</v>
      </c>
      <c r="DB10" s="8" t="s">
        <v>3330</v>
      </c>
      <c r="DC10" s="8" t="s">
        <v>3331</v>
      </c>
      <c r="DD10" s="8" t="s">
        <v>3332</v>
      </c>
      <c r="DE10" s="8" t="s">
        <v>3333</v>
      </c>
      <c r="DF10" s="8" t="s">
        <v>3334</v>
      </c>
      <c r="DG10" s="8" t="s">
        <v>3335</v>
      </c>
      <c r="DH10" s="8" t="s">
        <v>3336</v>
      </c>
      <c r="DI10" s="8" t="s">
        <v>3337</v>
      </c>
      <c r="DJ10" s="8" t="s">
        <v>3338</v>
      </c>
      <c r="DK10" s="8" t="s">
        <v>3339</v>
      </c>
      <c r="DL10" s="8" t="s">
        <v>3340</v>
      </c>
      <c r="DM10" s="8" t="s">
        <v>3341</v>
      </c>
      <c r="DN10" s="8" t="s">
        <v>3342</v>
      </c>
      <c r="DO10" s="8" t="s">
        <v>3343</v>
      </c>
      <c r="DP10" s="8" t="s">
        <v>3344</v>
      </c>
      <c r="DQ10" s="8" t="s">
        <v>3345</v>
      </c>
      <c r="DR10" s="8" t="s">
        <v>3346</v>
      </c>
      <c r="DS10" s="8" t="s">
        <v>3347</v>
      </c>
      <c r="DT10" s="8" t="s">
        <v>3348</v>
      </c>
      <c r="DU10" s="8" t="s">
        <v>3349</v>
      </c>
      <c r="DV10" s="8" t="s">
        <v>3350</v>
      </c>
      <c r="DW10" s="8" t="s">
        <v>3351</v>
      </c>
      <c r="DX10" s="8" t="s">
        <v>3352</v>
      </c>
      <c r="DY10" s="8" t="s">
        <v>3353</v>
      </c>
      <c r="DZ10" s="8" t="s">
        <v>3354</v>
      </c>
      <c r="EA10" s="8" t="s">
        <v>3355</v>
      </c>
      <c r="EB10" s="8" t="s">
        <v>3356</v>
      </c>
      <c r="EC10" s="8" t="s">
        <v>3357</v>
      </c>
      <c r="ED10" s="8" t="s">
        <v>3358</v>
      </c>
      <c r="EE10" s="8" t="s">
        <v>3359</v>
      </c>
      <c r="EF10" s="8" t="s">
        <v>3360</v>
      </c>
      <c r="EG10" s="8" t="s">
        <v>3361</v>
      </c>
      <c r="EH10" s="8" t="s">
        <v>3362</v>
      </c>
      <c r="EI10" s="8" t="s">
        <v>3363</v>
      </c>
      <c r="EJ10" s="8" t="s">
        <v>3364</v>
      </c>
      <c r="EK10" s="8" t="s">
        <v>3365</v>
      </c>
      <c r="EL10" s="8" t="s">
        <v>3366</v>
      </c>
      <c r="EM10" s="8" t="s">
        <v>3367</v>
      </c>
      <c r="EN10" s="8" t="s">
        <v>3368</v>
      </c>
      <c r="EO10" s="8" t="s">
        <v>3369</v>
      </c>
      <c r="EP10" s="8" t="s">
        <v>3370</v>
      </c>
      <c r="EQ10" s="8" t="s">
        <v>3371</v>
      </c>
      <c r="ER10" s="8" t="s">
        <v>3372</v>
      </c>
      <c r="ES10" s="8" t="s">
        <v>3373</v>
      </c>
      <c r="ET10" s="8" t="s">
        <v>3374</v>
      </c>
      <c r="EU10" s="8" t="s">
        <v>3375</v>
      </c>
      <c r="EV10" s="8" t="s">
        <v>3376</v>
      </c>
      <c r="EW10" s="8" t="s">
        <v>3377</v>
      </c>
      <c r="EX10" s="8" t="s">
        <v>3378</v>
      </c>
      <c r="EY10" s="8" t="s">
        <v>3379</v>
      </c>
      <c r="EZ10" s="8" t="s">
        <v>3380</v>
      </c>
      <c r="FA10" s="8" t="s">
        <v>3381</v>
      </c>
      <c r="FB10" s="8" t="s">
        <v>3382</v>
      </c>
      <c r="FC10" s="8" t="s">
        <v>3383</v>
      </c>
      <c r="FD10" s="8" t="s">
        <v>3384</v>
      </c>
      <c r="FE10" s="8" t="s">
        <v>3385</v>
      </c>
      <c r="FF10" s="8" t="s">
        <v>3386</v>
      </c>
      <c r="FG10" s="8" t="s">
        <v>3387</v>
      </c>
      <c r="FH10" s="8" t="s">
        <v>3388</v>
      </c>
      <c r="FI10" s="8" t="s">
        <v>3389</v>
      </c>
      <c r="FJ10" s="8" t="s">
        <v>3390</v>
      </c>
      <c r="FK10" s="8" t="s">
        <v>3391</v>
      </c>
      <c r="FL10" s="8" t="s">
        <v>3392</v>
      </c>
      <c r="FM10" s="8" t="s">
        <v>3393</v>
      </c>
      <c r="FN10" s="8" t="s">
        <v>3394</v>
      </c>
      <c r="FO10" s="8" t="s">
        <v>3395</v>
      </c>
      <c r="FP10" s="8" t="s">
        <v>3396</v>
      </c>
      <c r="FQ10" s="8" t="s">
        <v>3397</v>
      </c>
      <c r="FR10" s="8" t="s">
        <v>3398</v>
      </c>
      <c r="FS10" s="8" t="s">
        <v>3399</v>
      </c>
      <c r="FT10" s="8" t="s">
        <v>3400</v>
      </c>
      <c r="FU10" s="8" t="s">
        <v>3401</v>
      </c>
      <c r="FV10" s="8" t="s">
        <v>3402</v>
      </c>
      <c r="FW10" s="8" t="s">
        <v>3403</v>
      </c>
      <c r="FX10" s="8" t="s">
        <v>3404</v>
      </c>
      <c r="FY10" s="8" t="s">
        <v>3405</v>
      </c>
      <c r="FZ10" s="8" t="s">
        <v>3406</v>
      </c>
      <c r="GA10" s="8" t="s">
        <v>3407</v>
      </c>
      <c r="GB10" s="8" t="s">
        <v>3408</v>
      </c>
      <c r="GC10" s="8" t="s">
        <v>3409</v>
      </c>
      <c r="GD10" s="8" t="s">
        <v>3410</v>
      </c>
      <c r="GE10" s="8" t="s">
        <v>3411</v>
      </c>
      <c r="GF10" s="8" t="s">
        <v>3412</v>
      </c>
      <c r="GG10" s="8" t="s">
        <v>3413</v>
      </c>
      <c r="GH10" s="8" t="s">
        <v>3414</v>
      </c>
      <c r="GI10" s="8" t="s">
        <v>3415</v>
      </c>
      <c r="GJ10" s="8" t="s">
        <v>3416</v>
      </c>
      <c r="GK10" s="8" t="s">
        <v>3417</v>
      </c>
      <c r="GL10" s="8" t="s">
        <v>3418</v>
      </c>
      <c r="GM10" s="8" t="s">
        <v>3419</v>
      </c>
      <c r="GN10" s="8" t="s">
        <v>3420</v>
      </c>
      <c r="GO10" s="8" t="s">
        <v>3421</v>
      </c>
      <c r="GP10" s="8" t="s">
        <v>3422</v>
      </c>
      <c r="GQ10" s="8" t="s">
        <v>3423</v>
      </c>
      <c r="GR10" s="8" t="s">
        <v>3424</v>
      </c>
      <c r="GS10" s="8" t="s">
        <v>3425</v>
      </c>
      <c r="GT10" s="8" t="s">
        <v>3426</v>
      </c>
      <c r="GU10" s="8" t="s">
        <v>3427</v>
      </c>
      <c r="GV10" s="8" t="s">
        <v>3428</v>
      </c>
      <c r="GW10" s="8" t="s">
        <v>3429</v>
      </c>
      <c r="GX10" s="8" t="s">
        <v>3430</v>
      </c>
      <c r="GY10" s="8" t="s">
        <v>3431</v>
      </c>
      <c r="GZ10" s="8" t="s">
        <v>3432</v>
      </c>
      <c r="HA10" s="8" t="s">
        <v>3433</v>
      </c>
      <c r="HB10" s="8" t="s">
        <v>3434</v>
      </c>
      <c r="HC10" s="8" t="s">
        <v>3435</v>
      </c>
      <c r="HD10" s="8" t="s">
        <v>3436</v>
      </c>
      <c r="HE10" s="8" t="s">
        <v>3437</v>
      </c>
      <c r="HF10" s="8" t="s">
        <v>3438</v>
      </c>
      <c r="HG10" s="8" t="s">
        <v>3439</v>
      </c>
      <c r="HH10" s="8" t="s">
        <v>3440</v>
      </c>
      <c r="HI10" s="8" t="s">
        <v>3441</v>
      </c>
      <c r="HJ10" s="8" t="s">
        <v>3442</v>
      </c>
      <c r="HK10" s="8" t="s">
        <v>3443</v>
      </c>
      <c r="HL10" s="8" t="s">
        <v>3444</v>
      </c>
      <c r="HM10" s="8" t="s">
        <v>3445</v>
      </c>
      <c r="HN10" s="8" t="s">
        <v>3446</v>
      </c>
      <c r="HO10" s="8" t="s">
        <v>3447</v>
      </c>
      <c r="HP10" s="8" t="s">
        <v>3448</v>
      </c>
      <c r="HQ10" s="8" t="s">
        <v>3449</v>
      </c>
      <c r="HR10" s="8" t="s">
        <v>3450</v>
      </c>
      <c r="HS10" s="8" t="s">
        <v>3451</v>
      </c>
      <c r="HT10" s="8" t="s">
        <v>3452</v>
      </c>
      <c r="HU10" s="8" t="s">
        <v>3453</v>
      </c>
      <c r="HV10" s="8" t="s">
        <v>3454</v>
      </c>
      <c r="HW10" s="8" t="s">
        <v>3455</v>
      </c>
      <c r="HX10" s="8" t="s">
        <v>3456</v>
      </c>
      <c r="HY10" s="8" t="s">
        <v>3457</v>
      </c>
      <c r="HZ10" s="8" t="s">
        <v>3458</v>
      </c>
      <c r="IA10" s="8" t="s">
        <v>3459</v>
      </c>
      <c r="IB10" s="8" t="s">
        <v>3460</v>
      </c>
      <c r="IC10" s="8" t="s">
        <v>3461</v>
      </c>
      <c r="ID10" s="8" t="s">
        <v>3462</v>
      </c>
      <c r="IE10" s="8" t="s">
        <v>3463</v>
      </c>
      <c r="IF10" s="8" t="s">
        <v>3464</v>
      </c>
      <c r="IG10" s="8" t="s">
        <v>3465</v>
      </c>
      <c r="IH10" s="8" t="s">
        <v>3466</v>
      </c>
      <c r="II10" s="8" t="s">
        <v>3467</v>
      </c>
      <c r="IJ10" s="8" t="s">
        <v>3468</v>
      </c>
      <c r="IK10" s="8" t="s">
        <v>3469</v>
      </c>
      <c r="IL10" s="8" t="s">
        <v>3470</v>
      </c>
      <c r="IM10" s="8" t="s">
        <v>3471</v>
      </c>
      <c r="IN10" s="8" t="s">
        <v>3472</v>
      </c>
      <c r="IO10" s="8" t="s">
        <v>3473</v>
      </c>
      <c r="IP10" s="8" t="s">
        <v>3474</v>
      </c>
      <c r="IQ10" s="8" t="s">
        <v>3475</v>
      </c>
    </row>
    <row r="11" spans="1:251">
      <c r="A11" s="10">
        <v>42036</v>
      </c>
      <c r="B11" s="9">
        <v>18.053000000000001</v>
      </c>
      <c r="C11" s="9">
        <v>9.9450000000000003</v>
      </c>
      <c r="D11" s="9">
        <v>8.1080000000000005</v>
      </c>
      <c r="E11" s="9">
        <v>45.902999999999999</v>
      </c>
      <c r="F11" s="9">
        <v>24.498000000000001</v>
      </c>
      <c r="G11" s="9">
        <v>21.404</v>
      </c>
      <c r="H11" s="9">
        <v>19.706</v>
      </c>
      <c r="I11" s="9">
        <v>11.27</v>
      </c>
      <c r="J11" s="9">
        <v>8.4369999999999994</v>
      </c>
      <c r="K11" s="9">
        <v>49.533000000000001</v>
      </c>
      <c r="L11" s="9">
        <v>28.31</v>
      </c>
      <c r="M11" s="9">
        <v>21.222999999999999</v>
      </c>
      <c r="N11" s="9">
        <v>11.573</v>
      </c>
      <c r="O11" s="9">
        <v>6.4320000000000004</v>
      </c>
      <c r="P11" s="9">
        <v>5.141</v>
      </c>
      <c r="Q11" s="9">
        <v>31.527000000000001</v>
      </c>
      <c r="R11" s="9">
        <v>18.199000000000002</v>
      </c>
      <c r="S11" s="9">
        <v>13.327999999999999</v>
      </c>
      <c r="T11" s="9">
        <v>8.1329999999999991</v>
      </c>
      <c r="U11" s="9">
        <v>4.8380000000000001</v>
      </c>
      <c r="V11" s="9">
        <v>3.2949999999999999</v>
      </c>
      <c r="W11" s="9">
        <v>18.006</v>
      </c>
      <c r="X11" s="9">
        <v>10.111000000000001</v>
      </c>
      <c r="Y11" s="9">
        <v>7.8940000000000001</v>
      </c>
      <c r="Z11" s="9">
        <v>1.4510000000000001</v>
      </c>
      <c r="AA11" s="9">
        <v>1.1970000000000001</v>
      </c>
      <c r="AB11" s="9">
        <v>0.253</v>
      </c>
      <c r="AC11" s="9">
        <v>2.0129999999999999</v>
      </c>
      <c r="AD11" s="9">
        <v>1.5660000000000001</v>
      </c>
      <c r="AE11" s="9">
        <v>0.44700000000000001</v>
      </c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>
        <v>39.268999999999998</v>
      </c>
      <c r="DA11" s="9">
        <v>18.436</v>
      </c>
      <c r="DB11" s="9">
        <v>20.832999999999998</v>
      </c>
      <c r="DC11" s="9">
        <v>31.457000000000001</v>
      </c>
      <c r="DD11" s="9">
        <v>19.509</v>
      </c>
      <c r="DE11" s="9">
        <v>11.948</v>
      </c>
      <c r="DF11" s="9">
        <v>120.384</v>
      </c>
      <c r="DG11" s="9">
        <v>63.17</v>
      </c>
      <c r="DH11" s="9">
        <v>57.213999999999999</v>
      </c>
      <c r="DI11" s="9">
        <v>6.8280000000000003</v>
      </c>
      <c r="DJ11" s="9">
        <v>4.7969999999999997</v>
      </c>
      <c r="DK11" s="9">
        <v>2.0299999999999998</v>
      </c>
      <c r="DL11" s="9">
        <v>114.334</v>
      </c>
      <c r="DM11" s="9">
        <v>65.622</v>
      </c>
      <c r="DN11" s="9">
        <v>48.710999999999999</v>
      </c>
      <c r="DO11" s="9">
        <v>0.36499999999999999</v>
      </c>
      <c r="DP11" s="9">
        <v>0.36499999999999999</v>
      </c>
      <c r="DQ11" s="9">
        <v>0</v>
      </c>
      <c r="DR11" s="9">
        <v>23.387</v>
      </c>
      <c r="DS11" s="9">
        <v>12.055999999999999</v>
      </c>
      <c r="DT11" s="9">
        <v>11.331</v>
      </c>
      <c r="DU11" s="9">
        <v>0.54700000000000004</v>
      </c>
      <c r="DV11" s="9">
        <v>0.26200000000000001</v>
      </c>
      <c r="DW11" s="9">
        <v>0.28499999999999998</v>
      </c>
      <c r="DX11" s="9">
        <v>5.9029999999999996</v>
      </c>
      <c r="DY11" s="9">
        <v>4.0199999999999996</v>
      </c>
      <c r="DZ11" s="9">
        <v>1.883</v>
      </c>
      <c r="EA11" s="9">
        <v>14.858000000000001</v>
      </c>
      <c r="EB11" s="9">
        <v>6.7279999999999998</v>
      </c>
      <c r="EC11" s="9">
        <v>8.1300000000000008</v>
      </c>
      <c r="ED11" s="9">
        <v>70.603999999999999</v>
      </c>
      <c r="EE11" s="9">
        <v>39.533999999999999</v>
      </c>
      <c r="EF11" s="9">
        <v>31.071000000000002</v>
      </c>
      <c r="EG11" s="9">
        <v>36.524000000000001</v>
      </c>
      <c r="EH11" s="9">
        <v>18.271000000000001</v>
      </c>
      <c r="EI11" s="9">
        <v>18.253</v>
      </c>
      <c r="EJ11" s="9">
        <v>56.198</v>
      </c>
      <c r="EK11" s="9">
        <v>32.540999999999997</v>
      </c>
      <c r="EL11" s="9">
        <v>23.657</v>
      </c>
      <c r="EM11" s="9">
        <v>33.177</v>
      </c>
      <c r="EN11" s="9">
        <v>15.917</v>
      </c>
      <c r="EO11" s="9">
        <v>17.260000000000002</v>
      </c>
      <c r="EP11" s="9">
        <v>27.998000000000001</v>
      </c>
      <c r="EQ11" s="9">
        <v>16.295999999999999</v>
      </c>
      <c r="ER11" s="9">
        <v>11.702999999999999</v>
      </c>
      <c r="ES11" s="9">
        <v>20.821000000000002</v>
      </c>
      <c r="ET11" s="9">
        <v>9.7509999999999994</v>
      </c>
      <c r="EU11" s="9">
        <v>11.069000000000001</v>
      </c>
      <c r="EV11" s="9">
        <v>45.942999999999998</v>
      </c>
      <c r="EW11" s="9">
        <v>28.053000000000001</v>
      </c>
      <c r="EX11" s="9">
        <v>17.89</v>
      </c>
      <c r="EY11" s="9">
        <v>28.266999999999999</v>
      </c>
      <c r="EZ11" s="9">
        <v>15.097</v>
      </c>
      <c r="FA11" s="9">
        <v>13.17</v>
      </c>
      <c r="FB11" s="9">
        <v>4.4290000000000003</v>
      </c>
      <c r="FC11" s="9">
        <v>2.6160000000000001</v>
      </c>
      <c r="FD11" s="9">
        <v>1.8129999999999999</v>
      </c>
      <c r="FE11" s="9">
        <v>4.0490000000000004</v>
      </c>
      <c r="FF11" s="9">
        <v>1.786</v>
      </c>
      <c r="FG11" s="9">
        <v>2.2629999999999999</v>
      </c>
      <c r="FH11" s="9">
        <v>7.7640000000000002</v>
      </c>
      <c r="FI11" s="9">
        <v>4.5590000000000002</v>
      </c>
      <c r="FJ11" s="9">
        <v>3.2050000000000001</v>
      </c>
      <c r="FK11" s="9">
        <v>6.1479999999999997</v>
      </c>
      <c r="FL11" s="9">
        <v>2.073</v>
      </c>
      <c r="FM11" s="9">
        <v>4.0759999999999996</v>
      </c>
      <c r="FN11" s="9">
        <v>28.486000000000001</v>
      </c>
      <c r="FO11" s="9">
        <v>16.745000000000001</v>
      </c>
      <c r="FP11" s="9">
        <v>11.742000000000001</v>
      </c>
      <c r="FQ11" s="9">
        <v>11.208</v>
      </c>
      <c r="FR11" s="9">
        <v>4.6120000000000001</v>
      </c>
      <c r="FS11" s="9">
        <v>6.5960000000000001</v>
      </c>
      <c r="FT11" s="9">
        <v>24.541</v>
      </c>
      <c r="FU11" s="9">
        <v>14.420999999999999</v>
      </c>
      <c r="FV11" s="9">
        <v>10.119999999999999</v>
      </c>
      <c r="FW11" s="9">
        <v>11.441000000000001</v>
      </c>
      <c r="FX11" s="9">
        <v>5.6609999999999996</v>
      </c>
      <c r="FY11" s="9">
        <v>5.78</v>
      </c>
      <c r="FZ11" s="9">
        <v>67.433999999999997</v>
      </c>
      <c r="GA11" s="9">
        <v>37.845999999999997</v>
      </c>
      <c r="GB11" s="9">
        <v>29.588000000000001</v>
      </c>
      <c r="GC11" s="9">
        <v>42.682000000000002</v>
      </c>
      <c r="GD11" s="9">
        <v>22.158999999999999</v>
      </c>
      <c r="GE11" s="9">
        <v>20.523</v>
      </c>
      <c r="GF11" s="9">
        <v>26.186</v>
      </c>
      <c r="GG11" s="9">
        <v>15.874000000000001</v>
      </c>
      <c r="GH11" s="9">
        <v>10.311</v>
      </c>
      <c r="GI11" s="9">
        <v>10.433</v>
      </c>
      <c r="GJ11" s="9">
        <v>4.6310000000000002</v>
      </c>
      <c r="GK11" s="9">
        <v>5.8019999999999996</v>
      </c>
      <c r="GL11" s="9">
        <v>12.135999999999999</v>
      </c>
      <c r="GM11" s="9">
        <v>6.3719999999999999</v>
      </c>
      <c r="GN11" s="9">
        <v>5.7649999999999997</v>
      </c>
      <c r="GO11" s="9">
        <v>7.4279999999999999</v>
      </c>
      <c r="GP11" s="9">
        <v>3.7770000000000001</v>
      </c>
      <c r="GQ11" s="9">
        <v>3.6509999999999998</v>
      </c>
      <c r="GR11" s="9">
        <v>1.665</v>
      </c>
      <c r="GS11" s="9">
        <v>0.23699999999999999</v>
      </c>
      <c r="GT11" s="9">
        <v>1.4279999999999999</v>
      </c>
      <c r="GU11" s="9">
        <v>213.07400000000001</v>
      </c>
      <c r="GV11" s="9">
        <v>119.361</v>
      </c>
      <c r="GW11" s="9">
        <v>93.712999999999994</v>
      </c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13.433999999999999</v>
      </c>
      <c r="C12" s="9">
        <v>4.681</v>
      </c>
      <c r="D12" s="9">
        <v>8.7530000000000001</v>
      </c>
      <c r="E12" s="9">
        <v>44.551000000000002</v>
      </c>
      <c r="F12" s="9">
        <v>27.890999999999998</v>
      </c>
      <c r="G12" s="9">
        <v>16.658999999999999</v>
      </c>
      <c r="H12" s="9">
        <v>19.739999999999998</v>
      </c>
      <c r="I12" s="9">
        <v>11.954000000000001</v>
      </c>
      <c r="J12" s="9">
        <v>7.7850000000000001</v>
      </c>
      <c r="K12" s="9">
        <v>47.537999999999997</v>
      </c>
      <c r="L12" s="9">
        <v>28.154</v>
      </c>
      <c r="M12" s="9">
        <v>19.384</v>
      </c>
      <c r="N12" s="9">
        <v>12.576000000000001</v>
      </c>
      <c r="O12" s="9">
        <v>7.1239999999999997</v>
      </c>
      <c r="P12" s="9">
        <v>5.4530000000000003</v>
      </c>
      <c r="Q12" s="9">
        <v>32.746000000000002</v>
      </c>
      <c r="R12" s="9">
        <v>21.065999999999999</v>
      </c>
      <c r="S12" s="9">
        <v>11.68</v>
      </c>
      <c r="T12" s="9">
        <v>7.1630000000000003</v>
      </c>
      <c r="U12" s="9">
        <v>4.8310000000000004</v>
      </c>
      <c r="V12" s="9">
        <v>2.3330000000000002</v>
      </c>
      <c r="W12" s="9">
        <v>14.792</v>
      </c>
      <c r="X12" s="9">
        <v>7.0880000000000001</v>
      </c>
      <c r="Y12" s="9">
        <v>7.7030000000000003</v>
      </c>
      <c r="Z12" s="9">
        <v>0.59799999999999998</v>
      </c>
      <c r="AA12" s="9">
        <v>0.59799999999999998</v>
      </c>
      <c r="AB12" s="9">
        <v>0</v>
      </c>
      <c r="AC12" s="9">
        <v>1.4690000000000001</v>
      </c>
      <c r="AD12" s="9">
        <v>0.41599999999999998</v>
      </c>
      <c r="AE12" s="9">
        <v>1.0529999999999999</v>
      </c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>
        <v>41.64</v>
      </c>
      <c r="DA12" s="9">
        <v>23.393999999999998</v>
      </c>
      <c r="DB12" s="9">
        <v>18.245999999999999</v>
      </c>
      <c r="DC12" s="9">
        <v>29.439</v>
      </c>
      <c r="DD12" s="9">
        <v>15.337999999999999</v>
      </c>
      <c r="DE12" s="9">
        <v>14.1</v>
      </c>
      <c r="DF12" s="9">
        <v>103.798</v>
      </c>
      <c r="DG12" s="9">
        <v>55.332000000000001</v>
      </c>
      <c r="DH12" s="9">
        <v>48.465000000000003</v>
      </c>
      <c r="DI12" s="9">
        <v>8.3930000000000007</v>
      </c>
      <c r="DJ12" s="9">
        <v>6.3609999999999998</v>
      </c>
      <c r="DK12" s="9">
        <v>2.032</v>
      </c>
      <c r="DL12" s="9">
        <v>105.723</v>
      </c>
      <c r="DM12" s="9">
        <v>60.713000000000001</v>
      </c>
      <c r="DN12" s="9">
        <v>45.009</v>
      </c>
      <c r="DO12" s="9">
        <v>0.29599999999999999</v>
      </c>
      <c r="DP12" s="9">
        <v>0.29599999999999999</v>
      </c>
      <c r="DQ12" s="9">
        <v>0</v>
      </c>
      <c r="DR12" s="9">
        <v>18.481999999999999</v>
      </c>
      <c r="DS12" s="9">
        <v>12.576000000000001</v>
      </c>
      <c r="DT12" s="9">
        <v>5.9059999999999997</v>
      </c>
      <c r="DU12" s="9">
        <v>0.629</v>
      </c>
      <c r="DV12" s="9">
        <v>0.629</v>
      </c>
      <c r="DW12" s="9">
        <v>0</v>
      </c>
      <c r="DX12" s="9">
        <v>4.8470000000000004</v>
      </c>
      <c r="DY12" s="9">
        <v>3.105</v>
      </c>
      <c r="DZ12" s="9">
        <v>1.742</v>
      </c>
      <c r="EA12" s="9">
        <v>15.855</v>
      </c>
      <c r="EB12" s="9">
        <v>8.2859999999999996</v>
      </c>
      <c r="EC12" s="9">
        <v>7.5679999999999996</v>
      </c>
      <c r="ED12" s="9">
        <v>75.247</v>
      </c>
      <c r="EE12" s="9">
        <v>42.197000000000003</v>
      </c>
      <c r="EF12" s="9">
        <v>33.049999999999997</v>
      </c>
      <c r="EG12" s="9">
        <v>33.26</v>
      </c>
      <c r="EH12" s="9">
        <v>20.574000000000002</v>
      </c>
      <c r="EI12" s="9">
        <v>12.686</v>
      </c>
      <c r="EJ12" s="9">
        <v>60.308</v>
      </c>
      <c r="EK12" s="9">
        <v>34.134</v>
      </c>
      <c r="EL12" s="9">
        <v>26.173999999999999</v>
      </c>
      <c r="EM12" s="9">
        <v>30.434999999999999</v>
      </c>
      <c r="EN12" s="9">
        <v>17.916</v>
      </c>
      <c r="EO12" s="9">
        <v>12.519</v>
      </c>
      <c r="EP12" s="9">
        <v>28.79</v>
      </c>
      <c r="EQ12" s="9">
        <v>17.888999999999999</v>
      </c>
      <c r="ER12" s="9">
        <v>10.901</v>
      </c>
      <c r="ES12" s="9">
        <v>16.815999999999999</v>
      </c>
      <c r="ET12" s="9">
        <v>8.3889999999999993</v>
      </c>
      <c r="EU12" s="9">
        <v>8.4269999999999996</v>
      </c>
      <c r="EV12" s="9">
        <v>49.203000000000003</v>
      </c>
      <c r="EW12" s="9">
        <v>31.45</v>
      </c>
      <c r="EX12" s="9">
        <v>17.753</v>
      </c>
      <c r="EY12" s="9">
        <v>29.7</v>
      </c>
      <c r="EZ12" s="9">
        <v>16.971</v>
      </c>
      <c r="FA12" s="9">
        <v>12.728999999999999</v>
      </c>
      <c r="FB12" s="9">
        <v>3.5089999999999999</v>
      </c>
      <c r="FC12" s="9">
        <v>1.3640000000000001</v>
      </c>
      <c r="FD12" s="9">
        <v>2.145</v>
      </c>
      <c r="FE12" s="9">
        <v>3.121</v>
      </c>
      <c r="FF12" s="9">
        <v>1.635</v>
      </c>
      <c r="FG12" s="9">
        <v>1.4850000000000001</v>
      </c>
      <c r="FH12" s="9">
        <v>7.6159999999999997</v>
      </c>
      <c r="FI12" s="9">
        <v>3.5070000000000001</v>
      </c>
      <c r="FJ12" s="9">
        <v>4.1079999999999997</v>
      </c>
      <c r="FK12" s="9">
        <v>4.2430000000000003</v>
      </c>
      <c r="FL12" s="9">
        <v>2.5950000000000002</v>
      </c>
      <c r="FM12" s="9">
        <v>1.6479999999999999</v>
      </c>
      <c r="FN12" s="9">
        <v>32.774999999999999</v>
      </c>
      <c r="FO12" s="9">
        <v>19.446000000000002</v>
      </c>
      <c r="FP12" s="9">
        <v>13.33</v>
      </c>
      <c r="FQ12" s="9">
        <v>5.4210000000000003</v>
      </c>
      <c r="FR12" s="9">
        <v>3.3980000000000001</v>
      </c>
      <c r="FS12" s="9">
        <v>2.0230000000000001</v>
      </c>
      <c r="FT12" s="9">
        <v>30.827999999999999</v>
      </c>
      <c r="FU12" s="9">
        <v>18.093</v>
      </c>
      <c r="FV12" s="9">
        <v>12.734</v>
      </c>
      <c r="FW12" s="9">
        <v>10.042</v>
      </c>
      <c r="FX12" s="9">
        <v>6.3609999999999998</v>
      </c>
      <c r="FY12" s="9">
        <v>3.681</v>
      </c>
      <c r="FZ12" s="9">
        <v>69.846999999999994</v>
      </c>
      <c r="GA12" s="9">
        <v>40.034999999999997</v>
      </c>
      <c r="GB12" s="9">
        <v>29.812000000000001</v>
      </c>
      <c r="GC12" s="9">
        <v>40.79</v>
      </c>
      <c r="GD12" s="9">
        <v>24.433</v>
      </c>
      <c r="GE12" s="9">
        <v>16.356000000000002</v>
      </c>
      <c r="GF12" s="9">
        <v>35.008000000000003</v>
      </c>
      <c r="GG12" s="9">
        <v>22.134</v>
      </c>
      <c r="GH12" s="9">
        <v>12.874000000000001</v>
      </c>
      <c r="GI12" s="9">
        <v>2.7149999999999999</v>
      </c>
      <c r="GJ12" s="9">
        <v>1.4770000000000001</v>
      </c>
      <c r="GK12" s="9">
        <v>1.2370000000000001</v>
      </c>
      <c r="GL12" s="9">
        <v>8.9809999999999999</v>
      </c>
      <c r="GM12" s="9">
        <v>5.5469999999999997</v>
      </c>
      <c r="GN12" s="9">
        <v>3.4329999999999998</v>
      </c>
      <c r="GO12" s="9">
        <v>7.8979999999999997</v>
      </c>
      <c r="GP12" s="9">
        <v>3.8460000000000001</v>
      </c>
      <c r="GQ12" s="9">
        <v>4.0519999999999996</v>
      </c>
      <c r="GR12" s="9">
        <v>1.5620000000000001</v>
      </c>
      <c r="GS12" s="9">
        <v>1.2869999999999999</v>
      </c>
      <c r="GT12" s="9">
        <v>0.27400000000000002</v>
      </c>
      <c r="GU12" s="9">
        <v>183.137</v>
      </c>
      <c r="GV12" s="9">
        <v>103.965</v>
      </c>
      <c r="GW12" s="9">
        <v>79.171999999999997</v>
      </c>
      <c r="GX12" s="9">
        <v>42.055</v>
      </c>
      <c r="GY12" s="9">
        <v>21.492999999999999</v>
      </c>
      <c r="GZ12" s="9">
        <v>20.562000000000001</v>
      </c>
      <c r="HA12" s="9">
        <v>150.92099999999999</v>
      </c>
      <c r="HB12" s="9">
        <v>91.832999999999998</v>
      </c>
      <c r="HC12" s="9">
        <v>59.088000000000001</v>
      </c>
      <c r="HD12" s="9">
        <v>2.6749999999999998</v>
      </c>
      <c r="HE12" s="9">
        <v>1.1439999999999999</v>
      </c>
      <c r="HF12" s="9">
        <v>1.5309999999999999</v>
      </c>
      <c r="HG12" s="9">
        <v>12.893000000000001</v>
      </c>
      <c r="HH12" s="9">
        <v>7.5780000000000003</v>
      </c>
      <c r="HI12" s="9">
        <v>5.3150000000000004</v>
      </c>
      <c r="HJ12" s="9">
        <v>1.931</v>
      </c>
      <c r="HK12" s="9">
        <v>0</v>
      </c>
      <c r="HL12" s="9">
        <v>1.931</v>
      </c>
      <c r="HM12" s="9">
        <v>5.5250000000000004</v>
      </c>
      <c r="HN12" s="9">
        <v>3.5030000000000001</v>
      </c>
      <c r="HO12" s="9">
        <v>2.0219999999999998</v>
      </c>
      <c r="HP12" s="9">
        <v>6.6859999999999999</v>
      </c>
      <c r="HQ12" s="9">
        <v>4.3890000000000002</v>
      </c>
      <c r="HR12" s="9">
        <v>2.298</v>
      </c>
      <c r="HS12" s="9">
        <v>44.603000000000002</v>
      </c>
      <c r="HT12" s="9">
        <v>23.535</v>
      </c>
      <c r="HU12" s="9">
        <v>21.068000000000001</v>
      </c>
      <c r="HV12" s="9">
        <v>7.4710000000000001</v>
      </c>
      <c r="HW12" s="9">
        <v>3.7189999999999999</v>
      </c>
      <c r="HX12" s="9">
        <v>3.7519999999999998</v>
      </c>
      <c r="HY12" s="9">
        <v>21.189</v>
      </c>
      <c r="HZ12" s="9">
        <v>7.8230000000000004</v>
      </c>
      <c r="IA12" s="9">
        <v>13.367000000000001</v>
      </c>
      <c r="IB12" s="9">
        <v>14.737</v>
      </c>
      <c r="IC12" s="9">
        <v>8.0589999999999993</v>
      </c>
      <c r="ID12" s="9">
        <v>6.6779999999999999</v>
      </c>
      <c r="IE12" s="9">
        <v>54.786999999999999</v>
      </c>
      <c r="IF12" s="9">
        <v>41.375999999999998</v>
      </c>
      <c r="IG12" s="9">
        <v>13.411</v>
      </c>
      <c r="IH12" s="9">
        <v>6.4640000000000004</v>
      </c>
      <c r="II12" s="9">
        <v>2.988</v>
      </c>
      <c r="IJ12" s="9">
        <v>3.4750000000000001</v>
      </c>
      <c r="IK12" s="9">
        <v>5.617</v>
      </c>
      <c r="IL12" s="9">
        <v>3.883</v>
      </c>
      <c r="IM12" s="9">
        <v>1.734</v>
      </c>
      <c r="IN12" s="9">
        <v>0.63700000000000001</v>
      </c>
      <c r="IO12" s="9">
        <v>0.33400000000000002</v>
      </c>
      <c r="IP12" s="9">
        <v>0.30299999999999999</v>
      </c>
      <c r="IQ12" s="9">
        <v>1.2509999999999999</v>
      </c>
    </row>
    <row r="13" spans="1:251">
      <c r="A13" s="10">
        <v>42767</v>
      </c>
      <c r="B13" s="9">
        <v>10.836</v>
      </c>
      <c r="C13" s="9">
        <v>5.1210000000000004</v>
      </c>
      <c r="D13" s="9">
        <v>5.7160000000000002</v>
      </c>
      <c r="E13" s="9">
        <v>47.237000000000002</v>
      </c>
      <c r="F13" s="9">
        <v>25.378</v>
      </c>
      <c r="G13" s="9">
        <v>21.858000000000001</v>
      </c>
      <c r="H13" s="9">
        <v>24.31</v>
      </c>
      <c r="I13" s="9">
        <v>12.634</v>
      </c>
      <c r="J13" s="9">
        <v>11.676</v>
      </c>
      <c r="K13" s="9">
        <v>38.134999999999998</v>
      </c>
      <c r="L13" s="9">
        <v>22.876999999999999</v>
      </c>
      <c r="M13" s="9">
        <v>15.257999999999999</v>
      </c>
      <c r="N13" s="9">
        <v>13.297000000000001</v>
      </c>
      <c r="O13" s="9">
        <v>6.0369999999999999</v>
      </c>
      <c r="P13" s="9">
        <v>7.26</v>
      </c>
      <c r="Q13" s="9">
        <v>24.800999999999998</v>
      </c>
      <c r="R13" s="9">
        <v>14.638</v>
      </c>
      <c r="S13" s="9">
        <v>10.164</v>
      </c>
      <c r="T13" s="9">
        <v>11.013</v>
      </c>
      <c r="U13" s="9">
        <v>6.5970000000000004</v>
      </c>
      <c r="V13" s="9">
        <v>4.4160000000000004</v>
      </c>
      <c r="W13" s="9">
        <v>13.334</v>
      </c>
      <c r="X13" s="9">
        <v>8.2390000000000008</v>
      </c>
      <c r="Y13" s="9">
        <v>5.0949999999999998</v>
      </c>
      <c r="Z13" s="9">
        <v>2.2679999999999998</v>
      </c>
      <c r="AA13" s="9">
        <v>0.99</v>
      </c>
      <c r="AB13" s="9">
        <v>1.2789999999999999</v>
      </c>
      <c r="AC13" s="9">
        <v>2.464</v>
      </c>
      <c r="AD13" s="9">
        <v>1.544</v>
      </c>
      <c r="AE13" s="9">
        <v>0.92</v>
      </c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>
        <v>48.070999999999998</v>
      </c>
      <c r="DA13" s="9">
        <v>24.919</v>
      </c>
      <c r="DB13" s="9">
        <v>23.152000000000001</v>
      </c>
      <c r="DC13" s="9">
        <v>27.492000000000001</v>
      </c>
      <c r="DD13" s="9">
        <v>12.253</v>
      </c>
      <c r="DE13" s="9">
        <v>15.239000000000001</v>
      </c>
      <c r="DF13" s="9">
        <v>109.307</v>
      </c>
      <c r="DG13" s="9">
        <v>53.48</v>
      </c>
      <c r="DH13" s="9">
        <v>55.826999999999998</v>
      </c>
      <c r="DI13" s="9">
        <v>9.1850000000000005</v>
      </c>
      <c r="DJ13" s="9">
        <v>6.16</v>
      </c>
      <c r="DK13" s="9">
        <v>3.024</v>
      </c>
      <c r="DL13" s="9">
        <v>86.465000000000003</v>
      </c>
      <c r="DM13" s="9">
        <v>53.131999999999998</v>
      </c>
      <c r="DN13" s="9">
        <v>33.332000000000001</v>
      </c>
      <c r="DO13" s="9">
        <v>1.82</v>
      </c>
      <c r="DP13" s="9">
        <v>1.419</v>
      </c>
      <c r="DQ13" s="9">
        <v>0.40100000000000002</v>
      </c>
      <c r="DR13" s="9">
        <v>21.209</v>
      </c>
      <c r="DS13" s="9">
        <v>11.343</v>
      </c>
      <c r="DT13" s="9">
        <v>9.8650000000000002</v>
      </c>
      <c r="DU13" s="9">
        <v>0.35199999999999998</v>
      </c>
      <c r="DV13" s="9">
        <v>0</v>
      </c>
      <c r="DW13" s="9">
        <v>0.35199999999999998</v>
      </c>
      <c r="DX13" s="9">
        <v>5.8730000000000002</v>
      </c>
      <c r="DY13" s="9">
        <v>2.4369999999999998</v>
      </c>
      <c r="DZ13" s="9">
        <v>3.4359999999999999</v>
      </c>
      <c r="EA13" s="9">
        <v>19.948</v>
      </c>
      <c r="EB13" s="9">
        <v>7.5449999999999999</v>
      </c>
      <c r="EC13" s="9">
        <v>12.403</v>
      </c>
      <c r="ED13" s="9">
        <v>80.186000000000007</v>
      </c>
      <c r="EE13" s="9">
        <v>41.374000000000002</v>
      </c>
      <c r="EF13" s="9">
        <v>38.813000000000002</v>
      </c>
      <c r="EG13" s="9">
        <v>40.518000000000001</v>
      </c>
      <c r="EH13" s="9">
        <v>23.033999999999999</v>
      </c>
      <c r="EI13" s="9">
        <v>17.484999999999999</v>
      </c>
      <c r="EJ13" s="9">
        <v>65.725999999999999</v>
      </c>
      <c r="EK13" s="9">
        <v>33.496000000000002</v>
      </c>
      <c r="EL13" s="9">
        <v>32.229999999999997</v>
      </c>
      <c r="EM13" s="9">
        <v>36.317999999999998</v>
      </c>
      <c r="EN13" s="9">
        <v>19.873000000000001</v>
      </c>
      <c r="EO13" s="9">
        <v>16.443999999999999</v>
      </c>
      <c r="EP13" s="9">
        <v>29.045999999999999</v>
      </c>
      <c r="EQ13" s="9">
        <v>15.016999999999999</v>
      </c>
      <c r="ER13" s="9">
        <v>14.03</v>
      </c>
      <c r="ES13" s="9">
        <v>24.768000000000001</v>
      </c>
      <c r="ET13" s="9">
        <v>14.026999999999999</v>
      </c>
      <c r="EU13" s="9">
        <v>10.741</v>
      </c>
      <c r="EV13" s="9">
        <v>58.893999999999998</v>
      </c>
      <c r="EW13" s="9">
        <v>33.421999999999997</v>
      </c>
      <c r="EX13" s="9">
        <v>25.472000000000001</v>
      </c>
      <c r="EY13" s="9">
        <v>31.928999999999998</v>
      </c>
      <c r="EZ13" s="9">
        <v>14.803000000000001</v>
      </c>
      <c r="FA13" s="9">
        <v>17.126000000000001</v>
      </c>
      <c r="FB13" s="9">
        <v>5.5220000000000002</v>
      </c>
      <c r="FC13" s="9">
        <v>1.48</v>
      </c>
      <c r="FD13" s="9">
        <v>4.0419999999999998</v>
      </c>
      <c r="FE13" s="9">
        <v>5.2510000000000003</v>
      </c>
      <c r="FF13" s="9">
        <v>3.28</v>
      </c>
      <c r="FG13" s="9">
        <v>1.9710000000000001</v>
      </c>
      <c r="FH13" s="9">
        <v>9.1150000000000002</v>
      </c>
      <c r="FI13" s="9">
        <v>4.2510000000000003</v>
      </c>
      <c r="FJ13" s="9">
        <v>4.8639999999999999</v>
      </c>
      <c r="FK13" s="9">
        <v>4.5279999999999996</v>
      </c>
      <c r="FL13" s="9">
        <v>1.5349999999999999</v>
      </c>
      <c r="FM13" s="9">
        <v>2.9940000000000002</v>
      </c>
      <c r="FN13" s="9">
        <v>37.046999999999997</v>
      </c>
      <c r="FO13" s="9">
        <v>18.834</v>
      </c>
      <c r="FP13" s="9">
        <v>18.213999999999999</v>
      </c>
      <c r="FQ13" s="9">
        <v>11.288</v>
      </c>
      <c r="FR13" s="9">
        <v>6.9930000000000003</v>
      </c>
      <c r="FS13" s="9">
        <v>4.2949999999999999</v>
      </c>
      <c r="FT13" s="9">
        <v>26.63</v>
      </c>
      <c r="FU13" s="9">
        <v>15.311999999999999</v>
      </c>
      <c r="FV13" s="9">
        <v>11.318</v>
      </c>
      <c r="FW13" s="9">
        <v>14.598000000000001</v>
      </c>
      <c r="FX13" s="9">
        <v>10.773999999999999</v>
      </c>
      <c r="FY13" s="9">
        <v>3.8239999999999998</v>
      </c>
      <c r="FZ13" s="9">
        <v>78.596999999999994</v>
      </c>
      <c r="GA13" s="9">
        <v>40.692999999999998</v>
      </c>
      <c r="GB13" s="9">
        <v>37.904000000000003</v>
      </c>
      <c r="GC13" s="9">
        <v>47.540999999999997</v>
      </c>
      <c r="GD13" s="9">
        <v>26.088000000000001</v>
      </c>
      <c r="GE13" s="9">
        <v>21.452999999999999</v>
      </c>
      <c r="GF13" s="9">
        <v>34.024999999999999</v>
      </c>
      <c r="GG13" s="9">
        <v>18.36</v>
      </c>
      <c r="GH13" s="9">
        <v>15.664999999999999</v>
      </c>
      <c r="GI13" s="9">
        <v>8.8079999999999998</v>
      </c>
      <c r="GJ13" s="9">
        <v>5.8449999999999998</v>
      </c>
      <c r="GK13" s="9">
        <v>2.9630000000000001</v>
      </c>
      <c r="GL13" s="9">
        <v>14.369</v>
      </c>
      <c r="GM13" s="9">
        <v>7.7320000000000002</v>
      </c>
      <c r="GN13" s="9">
        <v>6.6369999999999996</v>
      </c>
      <c r="GO13" s="9">
        <v>9.7550000000000008</v>
      </c>
      <c r="GP13" s="9">
        <v>6.4539999999999997</v>
      </c>
      <c r="GQ13" s="9">
        <v>3.3010000000000002</v>
      </c>
      <c r="GR13" s="9">
        <v>2.3130000000000002</v>
      </c>
      <c r="GS13" s="9">
        <v>1.3089999999999999</v>
      </c>
      <c r="GT13" s="9">
        <v>1.004</v>
      </c>
      <c r="GU13" s="9">
        <v>167.441</v>
      </c>
      <c r="GV13" s="9">
        <v>90.106999999999999</v>
      </c>
      <c r="GW13" s="9">
        <v>77.334000000000003</v>
      </c>
      <c r="GX13" s="9">
        <v>48.311</v>
      </c>
      <c r="GY13" s="9">
        <v>21.31</v>
      </c>
      <c r="GZ13" s="9">
        <v>27</v>
      </c>
      <c r="HA13" s="9">
        <v>134.02000000000001</v>
      </c>
      <c r="HB13" s="9">
        <v>70.97</v>
      </c>
      <c r="HC13" s="9">
        <v>63.05</v>
      </c>
      <c r="HD13" s="9">
        <v>2.762</v>
      </c>
      <c r="HE13" s="9">
        <v>0.86</v>
      </c>
      <c r="HF13" s="9">
        <v>1.903</v>
      </c>
      <c r="HG13" s="9">
        <v>7.8520000000000003</v>
      </c>
      <c r="HH13" s="9">
        <v>2.669</v>
      </c>
      <c r="HI13" s="9">
        <v>5.1829999999999998</v>
      </c>
      <c r="HJ13" s="9">
        <v>1.5720000000000001</v>
      </c>
      <c r="HK13" s="9">
        <v>0.746</v>
      </c>
      <c r="HL13" s="9">
        <v>0.82599999999999996</v>
      </c>
      <c r="HM13" s="9">
        <v>5.0839999999999996</v>
      </c>
      <c r="HN13" s="9">
        <v>2.7709999999999999</v>
      </c>
      <c r="HO13" s="9">
        <v>2.3140000000000001</v>
      </c>
      <c r="HP13" s="9">
        <v>12.221</v>
      </c>
      <c r="HQ13" s="9">
        <v>3.984</v>
      </c>
      <c r="HR13" s="9">
        <v>8.2370000000000001</v>
      </c>
      <c r="HS13" s="9">
        <v>34.768999999999998</v>
      </c>
      <c r="HT13" s="9">
        <v>16.893000000000001</v>
      </c>
      <c r="HU13" s="9">
        <v>17.876000000000001</v>
      </c>
      <c r="HV13" s="9">
        <v>8.4879999999999995</v>
      </c>
      <c r="HW13" s="9">
        <v>2.746</v>
      </c>
      <c r="HX13" s="9">
        <v>5.742</v>
      </c>
      <c r="HY13" s="9">
        <v>31.834</v>
      </c>
      <c r="HZ13" s="9">
        <v>14.044</v>
      </c>
      <c r="IA13" s="9">
        <v>17.789000000000001</v>
      </c>
      <c r="IB13" s="9">
        <v>13.425000000000001</v>
      </c>
      <c r="IC13" s="9">
        <v>7.1059999999999999</v>
      </c>
      <c r="ID13" s="9">
        <v>6.319</v>
      </c>
      <c r="IE13" s="9">
        <v>46.045000000000002</v>
      </c>
      <c r="IF13" s="9">
        <v>31.151</v>
      </c>
      <c r="IG13" s="9">
        <v>14.894</v>
      </c>
      <c r="IH13" s="9">
        <v>6.79</v>
      </c>
      <c r="II13" s="9">
        <v>4.3490000000000002</v>
      </c>
      <c r="IJ13" s="9">
        <v>2.4409999999999998</v>
      </c>
      <c r="IK13" s="9">
        <v>4.3929999999999998</v>
      </c>
      <c r="IL13" s="9">
        <v>1.847</v>
      </c>
      <c r="IM13" s="9">
        <v>2.5449999999999999</v>
      </c>
      <c r="IN13" s="9">
        <v>1.232</v>
      </c>
      <c r="IO13" s="9">
        <v>0.77100000000000002</v>
      </c>
      <c r="IP13" s="9">
        <v>0.46100000000000002</v>
      </c>
      <c r="IQ13" s="9">
        <v>2.5129999999999999</v>
      </c>
    </row>
    <row r="14" spans="1:251">
      <c r="A14" s="10">
        <v>43132</v>
      </c>
      <c r="B14" s="9">
        <v>11.119</v>
      </c>
      <c r="C14" s="9">
        <v>4.0090000000000003</v>
      </c>
      <c r="D14" s="9">
        <v>7.11</v>
      </c>
      <c r="E14" s="9">
        <v>46.02</v>
      </c>
      <c r="F14" s="9">
        <v>23.725999999999999</v>
      </c>
      <c r="G14" s="9">
        <v>22.294</v>
      </c>
      <c r="H14" s="9">
        <v>21.315000000000001</v>
      </c>
      <c r="I14" s="9">
        <v>13.327999999999999</v>
      </c>
      <c r="J14" s="9">
        <v>7.9870000000000001</v>
      </c>
      <c r="K14" s="9">
        <v>59.552999999999997</v>
      </c>
      <c r="L14" s="9">
        <v>33.338999999999999</v>
      </c>
      <c r="M14" s="9">
        <v>26.213999999999999</v>
      </c>
      <c r="N14" s="9">
        <v>12.412000000000001</v>
      </c>
      <c r="O14" s="9">
        <v>7.1589999999999998</v>
      </c>
      <c r="P14" s="9">
        <v>5.2530000000000001</v>
      </c>
      <c r="Q14" s="9">
        <v>39.116999999999997</v>
      </c>
      <c r="R14" s="9">
        <v>21.145</v>
      </c>
      <c r="S14" s="9">
        <v>17.971</v>
      </c>
      <c r="T14" s="9">
        <v>8.9030000000000005</v>
      </c>
      <c r="U14" s="9">
        <v>6.1689999999999996</v>
      </c>
      <c r="V14" s="9">
        <v>2.734</v>
      </c>
      <c r="W14" s="9">
        <v>20.436</v>
      </c>
      <c r="X14" s="9">
        <v>12.194000000000001</v>
      </c>
      <c r="Y14" s="9">
        <v>8.2430000000000003</v>
      </c>
      <c r="Z14" s="9">
        <v>1.5049999999999999</v>
      </c>
      <c r="AA14" s="9">
        <v>0.94099999999999995</v>
      </c>
      <c r="AB14" s="9">
        <v>0.56299999999999994</v>
      </c>
      <c r="AC14" s="9">
        <v>2.98</v>
      </c>
      <c r="AD14" s="9">
        <v>2.6309999999999998</v>
      </c>
      <c r="AE14" s="9">
        <v>0.34899999999999998</v>
      </c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>
        <v>51.822000000000003</v>
      </c>
      <c r="DA14" s="9">
        <v>28.201000000000001</v>
      </c>
      <c r="DB14" s="9">
        <v>23.620999999999999</v>
      </c>
      <c r="DC14" s="9">
        <v>26.672000000000001</v>
      </c>
      <c r="DD14" s="9">
        <v>12.99</v>
      </c>
      <c r="DE14" s="9">
        <v>13.682</v>
      </c>
      <c r="DF14" s="9">
        <v>129.553</v>
      </c>
      <c r="DG14" s="9">
        <v>69.17</v>
      </c>
      <c r="DH14" s="9">
        <v>60.381999999999998</v>
      </c>
      <c r="DI14" s="9">
        <v>6.9089999999999998</v>
      </c>
      <c r="DJ14" s="9">
        <v>4.4960000000000004</v>
      </c>
      <c r="DK14" s="9">
        <v>2.4140000000000001</v>
      </c>
      <c r="DL14" s="9">
        <v>89.784000000000006</v>
      </c>
      <c r="DM14" s="9">
        <v>51.536000000000001</v>
      </c>
      <c r="DN14" s="9">
        <v>38.247</v>
      </c>
      <c r="DO14" s="9">
        <v>1.97</v>
      </c>
      <c r="DP14" s="9">
        <v>1.718</v>
      </c>
      <c r="DQ14" s="9">
        <v>0.252</v>
      </c>
      <c r="DR14" s="9">
        <v>19.931000000000001</v>
      </c>
      <c r="DS14" s="9">
        <v>11.44</v>
      </c>
      <c r="DT14" s="9">
        <v>8.49</v>
      </c>
      <c r="DU14" s="9">
        <v>0.56299999999999994</v>
      </c>
      <c r="DV14" s="9">
        <v>0.56299999999999994</v>
      </c>
      <c r="DW14" s="9">
        <v>0</v>
      </c>
      <c r="DX14" s="9">
        <v>5.0629999999999997</v>
      </c>
      <c r="DY14" s="9">
        <v>3.871</v>
      </c>
      <c r="DZ14" s="9">
        <v>1.1919999999999999</v>
      </c>
      <c r="EA14" s="9">
        <v>13.477</v>
      </c>
      <c r="EB14" s="9">
        <v>5.0730000000000004</v>
      </c>
      <c r="EC14" s="9">
        <v>8.4039999999999999</v>
      </c>
      <c r="ED14" s="9">
        <v>82.09</v>
      </c>
      <c r="EE14" s="9">
        <v>46.234999999999999</v>
      </c>
      <c r="EF14" s="9">
        <v>35.854999999999997</v>
      </c>
      <c r="EG14" s="9">
        <v>43.762999999999998</v>
      </c>
      <c r="EH14" s="9">
        <v>24.016999999999999</v>
      </c>
      <c r="EI14" s="9">
        <v>19.745999999999999</v>
      </c>
      <c r="EJ14" s="9">
        <v>68.491</v>
      </c>
      <c r="EK14" s="9">
        <v>38.893999999999998</v>
      </c>
      <c r="EL14" s="9">
        <v>29.596</v>
      </c>
      <c r="EM14" s="9">
        <v>36.103000000000002</v>
      </c>
      <c r="EN14" s="9">
        <v>18.518000000000001</v>
      </c>
      <c r="EO14" s="9">
        <v>17.585000000000001</v>
      </c>
      <c r="EP14" s="9">
        <v>29.629000000000001</v>
      </c>
      <c r="EQ14" s="9">
        <v>16.152999999999999</v>
      </c>
      <c r="ER14" s="9">
        <v>13.475</v>
      </c>
      <c r="ES14" s="9">
        <v>23.452000000000002</v>
      </c>
      <c r="ET14" s="9">
        <v>12.996</v>
      </c>
      <c r="EU14" s="9">
        <v>10.456</v>
      </c>
      <c r="EV14" s="9">
        <v>56.31</v>
      </c>
      <c r="EW14" s="9">
        <v>33.326999999999998</v>
      </c>
      <c r="EX14" s="9">
        <v>22.983000000000001</v>
      </c>
      <c r="EY14" s="9">
        <v>30.358000000000001</v>
      </c>
      <c r="EZ14" s="9">
        <v>17.494</v>
      </c>
      <c r="FA14" s="9">
        <v>12.864000000000001</v>
      </c>
      <c r="FB14" s="9">
        <v>3.468</v>
      </c>
      <c r="FC14" s="9">
        <v>2.0939999999999999</v>
      </c>
      <c r="FD14" s="9">
        <v>1.373</v>
      </c>
      <c r="FE14" s="9">
        <v>8.9559999999999995</v>
      </c>
      <c r="FF14" s="9">
        <v>5.1050000000000004</v>
      </c>
      <c r="FG14" s="9">
        <v>3.8519999999999999</v>
      </c>
      <c r="FH14" s="9">
        <v>8.3309999999999995</v>
      </c>
      <c r="FI14" s="9">
        <v>4.4050000000000002</v>
      </c>
      <c r="FJ14" s="9">
        <v>3.9260000000000002</v>
      </c>
      <c r="FK14" s="9">
        <v>5.7050000000000001</v>
      </c>
      <c r="FL14" s="9">
        <v>3.0779999999999998</v>
      </c>
      <c r="FM14" s="9">
        <v>2.6269999999999998</v>
      </c>
      <c r="FN14" s="9">
        <v>35.164000000000001</v>
      </c>
      <c r="FO14" s="9">
        <v>21.382000000000001</v>
      </c>
      <c r="FP14" s="9">
        <v>13.782</v>
      </c>
      <c r="FQ14" s="9">
        <v>9.5289999999999999</v>
      </c>
      <c r="FR14" s="9">
        <v>4.3449999999999998</v>
      </c>
      <c r="FS14" s="9">
        <v>5.1840000000000002</v>
      </c>
      <c r="FT14" s="9">
        <v>23.670999999999999</v>
      </c>
      <c r="FU14" s="9">
        <v>14.343999999999999</v>
      </c>
      <c r="FV14" s="9">
        <v>9.327</v>
      </c>
      <c r="FW14" s="9">
        <v>11.276999999999999</v>
      </c>
      <c r="FX14" s="9">
        <v>7.1740000000000004</v>
      </c>
      <c r="FY14" s="9">
        <v>4.1020000000000003</v>
      </c>
      <c r="FZ14" s="9">
        <v>81.613</v>
      </c>
      <c r="GA14" s="9">
        <v>45.561</v>
      </c>
      <c r="GB14" s="9">
        <v>36.052</v>
      </c>
      <c r="GC14" s="9">
        <v>47.945</v>
      </c>
      <c r="GD14" s="9">
        <v>26.231999999999999</v>
      </c>
      <c r="GE14" s="9">
        <v>21.713000000000001</v>
      </c>
      <c r="GF14" s="9">
        <v>34.28</v>
      </c>
      <c r="GG14" s="9">
        <v>20.327000000000002</v>
      </c>
      <c r="GH14" s="9">
        <v>13.952999999999999</v>
      </c>
      <c r="GI14" s="9">
        <v>11.5</v>
      </c>
      <c r="GJ14" s="9">
        <v>4.8959999999999999</v>
      </c>
      <c r="GK14" s="9">
        <v>6.6050000000000004</v>
      </c>
      <c r="GL14" s="9">
        <v>16.489000000000001</v>
      </c>
      <c r="GM14" s="9">
        <v>10.526999999999999</v>
      </c>
      <c r="GN14" s="9">
        <v>5.9619999999999997</v>
      </c>
      <c r="GO14" s="9">
        <v>9.1760000000000002</v>
      </c>
      <c r="GP14" s="9">
        <v>4.1660000000000004</v>
      </c>
      <c r="GQ14" s="9">
        <v>5.01</v>
      </c>
      <c r="GR14" s="9">
        <v>0.63600000000000001</v>
      </c>
      <c r="GS14" s="9">
        <v>0</v>
      </c>
      <c r="GT14" s="9">
        <v>0.63600000000000001</v>
      </c>
      <c r="GU14" s="9">
        <v>187.8</v>
      </c>
      <c r="GV14" s="9">
        <v>106.17400000000001</v>
      </c>
      <c r="GW14" s="9">
        <v>81.626000000000005</v>
      </c>
      <c r="GX14" s="9">
        <v>46.014000000000003</v>
      </c>
      <c r="GY14" s="9">
        <v>24.463000000000001</v>
      </c>
      <c r="GZ14" s="9">
        <v>21.550999999999998</v>
      </c>
      <c r="HA14" s="9">
        <v>145.28700000000001</v>
      </c>
      <c r="HB14" s="9">
        <v>82.697000000000003</v>
      </c>
      <c r="HC14" s="9">
        <v>62.59</v>
      </c>
      <c r="HD14" s="9">
        <v>3.544</v>
      </c>
      <c r="HE14" s="9">
        <v>1.413</v>
      </c>
      <c r="HF14" s="9">
        <v>2.1309999999999998</v>
      </c>
      <c r="HG14" s="9">
        <v>11.028</v>
      </c>
      <c r="HH14" s="9">
        <v>5.375</v>
      </c>
      <c r="HI14" s="9">
        <v>5.6529999999999996</v>
      </c>
      <c r="HJ14" s="9">
        <v>1.3340000000000001</v>
      </c>
      <c r="HK14" s="9">
        <v>0.25700000000000001</v>
      </c>
      <c r="HL14" s="9">
        <v>1.077</v>
      </c>
      <c r="HM14" s="9">
        <v>8.4420000000000002</v>
      </c>
      <c r="HN14" s="9">
        <v>3.3159999999999998</v>
      </c>
      <c r="HO14" s="9">
        <v>5.1260000000000003</v>
      </c>
      <c r="HP14" s="9">
        <v>11.144</v>
      </c>
      <c r="HQ14" s="9">
        <v>5.6479999999999997</v>
      </c>
      <c r="HR14" s="9">
        <v>5.4960000000000004</v>
      </c>
      <c r="HS14" s="9">
        <v>38.924999999999997</v>
      </c>
      <c r="HT14" s="9">
        <v>20.510999999999999</v>
      </c>
      <c r="HU14" s="9">
        <v>18.414999999999999</v>
      </c>
      <c r="HV14" s="9">
        <v>4.4160000000000004</v>
      </c>
      <c r="HW14" s="9">
        <v>2.637</v>
      </c>
      <c r="HX14" s="9">
        <v>1.78</v>
      </c>
      <c r="HY14" s="9">
        <v>21.605</v>
      </c>
      <c r="HZ14" s="9">
        <v>11.061</v>
      </c>
      <c r="IA14" s="9">
        <v>10.544</v>
      </c>
      <c r="IB14" s="9">
        <v>17.372</v>
      </c>
      <c r="IC14" s="9">
        <v>9.5660000000000007</v>
      </c>
      <c r="ID14" s="9">
        <v>7.8070000000000004</v>
      </c>
      <c r="IE14" s="9">
        <v>48.231999999999999</v>
      </c>
      <c r="IF14" s="9">
        <v>32.969000000000001</v>
      </c>
      <c r="IG14" s="9">
        <v>15.262</v>
      </c>
      <c r="IH14" s="9">
        <v>4.8840000000000003</v>
      </c>
      <c r="II14" s="9">
        <v>2.911</v>
      </c>
      <c r="IJ14" s="9">
        <v>1.9730000000000001</v>
      </c>
      <c r="IK14" s="9">
        <v>12.396000000000001</v>
      </c>
      <c r="IL14" s="9">
        <v>6.4210000000000003</v>
      </c>
      <c r="IM14" s="9">
        <v>5.9749999999999996</v>
      </c>
      <c r="IN14" s="9">
        <v>1.135</v>
      </c>
      <c r="IO14" s="9">
        <v>0.46600000000000003</v>
      </c>
      <c r="IP14" s="9">
        <v>0.66800000000000004</v>
      </c>
      <c r="IQ14" s="9">
        <v>0.46899999999999997</v>
      </c>
    </row>
    <row r="15" spans="1:251">
      <c r="A15" s="10">
        <v>43497</v>
      </c>
      <c r="B15" s="9">
        <v>12.188000000000001</v>
      </c>
      <c r="C15" s="9">
        <v>5.0350000000000001</v>
      </c>
      <c r="D15" s="9">
        <v>7.1529999999999996</v>
      </c>
      <c r="E15" s="9">
        <v>53.802</v>
      </c>
      <c r="F15" s="9">
        <v>32.704999999999998</v>
      </c>
      <c r="G15" s="9">
        <v>21.097999999999999</v>
      </c>
      <c r="H15" s="9">
        <v>27.69</v>
      </c>
      <c r="I15" s="9">
        <v>17.07</v>
      </c>
      <c r="J15" s="9">
        <v>10.62</v>
      </c>
      <c r="K15" s="9">
        <v>56.573999999999998</v>
      </c>
      <c r="L15" s="9">
        <v>34.874000000000002</v>
      </c>
      <c r="M15" s="9">
        <v>21.7</v>
      </c>
      <c r="N15" s="9">
        <v>15.145</v>
      </c>
      <c r="O15" s="9">
        <v>8.1790000000000003</v>
      </c>
      <c r="P15" s="9">
        <v>6.9660000000000002</v>
      </c>
      <c r="Q15" s="9">
        <v>36.572000000000003</v>
      </c>
      <c r="R15" s="9">
        <v>23.155000000000001</v>
      </c>
      <c r="S15" s="9">
        <v>13.417</v>
      </c>
      <c r="T15" s="9">
        <v>12.545</v>
      </c>
      <c r="U15" s="9">
        <v>8.891</v>
      </c>
      <c r="V15" s="9">
        <v>3.6539999999999999</v>
      </c>
      <c r="W15" s="9">
        <v>20.001999999999999</v>
      </c>
      <c r="X15" s="9">
        <v>11.718999999999999</v>
      </c>
      <c r="Y15" s="9">
        <v>8.2829999999999995</v>
      </c>
      <c r="Z15" s="9">
        <v>0.36799999999999999</v>
      </c>
      <c r="AA15" s="9">
        <v>0.36799999999999999</v>
      </c>
      <c r="AB15" s="9">
        <v>0</v>
      </c>
      <c r="AC15" s="9">
        <v>5.1779999999999999</v>
      </c>
      <c r="AD15" s="9">
        <v>3.2759999999999998</v>
      </c>
      <c r="AE15" s="9">
        <v>1.901</v>
      </c>
      <c r="AF15" s="9">
        <v>74.616</v>
      </c>
      <c r="AG15" s="9">
        <v>42.554000000000002</v>
      </c>
      <c r="AH15" s="9">
        <v>32.061999999999998</v>
      </c>
      <c r="AI15" s="9">
        <v>216.11500000000001</v>
      </c>
      <c r="AJ15" s="9">
        <v>118.50700000000001</v>
      </c>
      <c r="AK15" s="9">
        <v>97.606999999999999</v>
      </c>
      <c r="AL15" s="9">
        <v>30.433</v>
      </c>
      <c r="AM15" s="9">
        <v>17.334</v>
      </c>
      <c r="AN15" s="9">
        <v>13.099</v>
      </c>
      <c r="AO15" s="9">
        <v>133.648</v>
      </c>
      <c r="AP15" s="9">
        <v>78.405000000000001</v>
      </c>
      <c r="AQ15" s="9">
        <v>55.243000000000002</v>
      </c>
      <c r="AR15" s="9">
        <v>17.823</v>
      </c>
      <c r="AS15" s="9">
        <v>7.9029999999999996</v>
      </c>
      <c r="AT15" s="9">
        <v>9.92</v>
      </c>
      <c r="AU15" s="9">
        <v>73.165999999999997</v>
      </c>
      <c r="AV15" s="9">
        <v>47.683</v>
      </c>
      <c r="AW15" s="9">
        <v>25.483000000000001</v>
      </c>
      <c r="AX15" s="9">
        <v>12.61</v>
      </c>
      <c r="AY15" s="9">
        <v>9.4309999999999992</v>
      </c>
      <c r="AZ15" s="9">
        <v>3.1789999999999998</v>
      </c>
      <c r="BA15" s="9">
        <v>60.481000000000002</v>
      </c>
      <c r="BB15" s="9">
        <v>30.722000000000001</v>
      </c>
      <c r="BC15" s="9">
        <v>29.76</v>
      </c>
      <c r="BD15" s="9">
        <v>7.1079999999999997</v>
      </c>
      <c r="BE15" s="9">
        <v>1.9370000000000001</v>
      </c>
      <c r="BF15" s="9">
        <v>5.1710000000000003</v>
      </c>
      <c r="BG15" s="9">
        <v>12.477</v>
      </c>
      <c r="BH15" s="9">
        <v>3.367</v>
      </c>
      <c r="BI15" s="9">
        <v>9.11</v>
      </c>
      <c r="BJ15" s="9">
        <v>9.6560000000000006</v>
      </c>
      <c r="BK15" s="9">
        <v>3.9289999999999998</v>
      </c>
      <c r="BL15" s="9">
        <v>5.726</v>
      </c>
      <c r="BM15" s="9">
        <v>24.076000000000001</v>
      </c>
      <c r="BN15" s="9">
        <v>9.6080000000000005</v>
      </c>
      <c r="BO15" s="9">
        <v>14.468</v>
      </c>
      <c r="BP15" s="9">
        <v>22.120999999999999</v>
      </c>
      <c r="BQ15" s="9">
        <v>15.321</v>
      </c>
      <c r="BR15" s="9">
        <v>6.8</v>
      </c>
      <c r="BS15" s="9">
        <v>37.719000000000001</v>
      </c>
      <c r="BT15" s="9">
        <v>21.835000000000001</v>
      </c>
      <c r="BU15" s="9">
        <v>15.884</v>
      </c>
      <c r="BV15" s="9">
        <v>5.298</v>
      </c>
      <c r="BW15" s="9">
        <v>4.0330000000000004</v>
      </c>
      <c r="BX15" s="9">
        <v>1.2649999999999999</v>
      </c>
      <c r="BY15" s="9">
        <v>8.1950000000000003</v>
      </c>
      <c r="BZ15" s="9">
        <v>5.2919999999999998</v>
      </c>
      <c r="CA15" s="9">
        <v>2.9020000000000001</v>
      </c>
      <c r="CB15" s="9">
        <v>13.535</v>
      </c>
      <c r="CC15" s="9">
        <v>7.7359999999999998</v>
      </c>
      <c r="CD15" s="9">
        <v>5.7990000000000004</v>
      </c>
      <c r="CE15" s="9">
        <v>37.518000000000001</v>
      </c>
      <c r="CF15" s="9">
        <v>23.792999999999999</v>
      </c>
      <c r="CG15" s="9">
        <v>13.725</v>
      </c>
      <c r="CH15" s="9">
        <v>10.084</v>
      </c>
      <c r="CI15" s="9">
        <v>5.08</v>
      </c>
      <c r="CJ15" s="9">
        <v>5.0049999999999999</v>
      </c>
      <c r="CK15" s="9">
        <v>20.998000000000001</v>
      </c>
      <c r="CL15" s="9">
        <v>11.44</v>
      </c>
      <c r="CM15" s="9">
        <v>9.5579999999999998</v>
      </c>
      <c r="CN15" s="9">
        <v>3.4510000000000001</v>
      </c>
      <c r="CO15" s="9">
        <v>2.6560000000000001</v>
      </c>
      <c r="CP15" s="9">
        <v>0.79500000000000004</v>
      </c>
      <c r="CQ15" s="9">
        <v>16.52</v>
      </c>
      <c r="CR15" s="9">
        <v>12.353</v>
      </c>
      <c r="CS15" s="9">
        <v>4.1669999999999998</v>
      </c>
      <c r="CT15" s="9">
        <v>1.839</v>
      </c>
      <c r="CU15" s="9">
        <v>1.073</v>
      </c>
      <c r="CV15" s="9">
        <v>0.76600000000000001</v>
      </c>
      <c r="CW15" s="9">
        <v>1.2390000000000001</v>
      </c>
      <c r="CX15" s="9">
        <v>1.2390000000000001</v>
      </c>
      <c r="CY15" s="9">
        <v>0</v>
      </c>
      <c r="CZ15" s="9">
        <v>54.27</v>
      </c>
      <c r="DA15" s="9">
        <v>30.407</v>
      </c>
      <c r="DB15" s="9">
        <v>23.863</v>
      </c>
      <c r="DC15" s="9">
        <v>26.285</v>
      </c>
      <c r="DD15" s="9">
        <v>15.343</v>
      </c>
      <c r="DE15" s="9">
        <v>10.942</v>
      </c>
      <c r="DF15" s="9">
        <v>117.846</v>
      </c>
      <c r="DG15" s="9">
        <v>55.756</v>
      </c>
      <c r="DH15" s="9">
        <v>62.09</v>
      </c>
      <c r="DI15" s="9">
        <v>6.9</v>
      </c>
      <c r="DJ15" s="9">
        <v>4.194</v>
      </c>
      <c r="DK15" s="9">
        <v>2.706</v>
      </c>
      <c r="DL15" s="9">
        <v>112.081</v>
      </c>
      <c r="DM15" s="9">
        <v>74.643000000000001</v>
      </c>
      <c r="DN15" s="9">
        <v>37.438000000000002</v>
      </c>
      <c r="DO15" s="9">
        <v>2.2189999999999999</v>
      </c>
      <c r="DP15" s="9">
        <v>1.419</v>
      </c>
      <c r="DQ15" s="9">
        <v>0.8</v>
      </c>
      <c r="DR15" s="9">
        <v>19.824999999999999</v>
      </c>
      <c r="DS15" s="9">
        <v>9.8309999999999995</v>
      </c>
      <c r="DT15" s="9">
        <v>9.9939999999999998</v>
      </c>
      <c r="DU15" s="9">
        <v>0.316</v>
      </c>
      <c r="DV15" s="9">
        <v>0</v>
      </c>
      <c r="DW15" s="9">
        <v>0.316</v>
      </c>
      <c r="DX15" s="9">
        <v>5.1189999999999998</v>
      </c>
      <c r="DY15" s="9">
        <v>3.3079999999999998</v>
      </c>
      <c r="DZ15" s="9">
        <v>1.8109999999999999</v>
      </c>
      <c r="EA15" s="9">
        <v>16.902999999999999</v>
      </c>
      <c r="EB15" s="9">
        <v>6.9770000000000003</v>
      </c>
      <c r="EC15" s="9">
        <v>9.9260000000000002</v>
      </c>
      <c r="ED15" s="9">
        <v>82.463999999999999</v>
      </c>
      <c r="EE15" s="9">
        <v>47.906999999999996</v>
      </c>
      <c r="EF15" s="9">
        <v>34.557000000000002</v>
      </c>
      <c r="EG15" s="9">
        <v>37.415999999999997</v>
      </c>
      <c r="EH15" s="9">
        <v>20.113</v>
      </c>
      <c r="EI15" s="9">
        <v>17.302</v>
      </c>
      <c r="EJ15" s="9">
        <v>67.582999999999998</v>
      </c>
      <c r="EK15" s="9">
        <v>38.667999999999999</v>
      </c>
      <c r="EL15" s="9">
        <v>28.914999999999999</v>
      </c>
      <c r="EM15" s="9">
        <v>33.165999999999997</v>
      </c>
      <c r="EN15" s="9">
        <v>16.690999999999999</v>
      </c>
      <c r="EO15" s="9">
        <v>16.475000000000001</v>
      </c>
      <c r="EP15" s="9">
        <v>33.188000000000002</v>
      </c>
      <c r="EQ15" s="9">
        <v>19.058</v>
      </c>
      <c r="ER15" s="9">
        <v>14.13</v>
      </c>
      <c r="ES15" s="9">
        <v>30.417000000000002</v>
      </c>
      <c r="ET15" s="9">
        <v>16.716999999999999</v>
      </c>
      <c r="EU15" s="9">
        <v>13.7</v>
      </c>
      <c r="EV15" s="9">
        <v>48.81</v>
      </c>
      <c r="EW15" s="9">
        <v>28.544</v>
      </c>
      <c r="EX15" s="9">
        <v>20.265999999999998</v>
      </c>
      <c r="EY15" s="9">
        <v>30.018000000000001</v>
      </c>
      <c r="EZ15" s="9">
        <v>17.327000000000002</v>
      </c>
      <c r="FA15" s="9">
        <v>12.691000000000001</v>
      </c>
      <c r="FB15" s="9">
        <v>3.9940000000000002</v>
      </c>
      <c r="FC15" s="9">
        <v>2.7509999999999999</v>
      </c>
      <c r="FD15" s="9">
        <v>1.2430000000000001</v>
      </c>
      <c r="FE15" s="9">
        <v>2.8929999999999998</v>
      </c>
      <c r="FF15" s="9">
        <v>1.258</v>
      </c>
      <c r="FG15" s="9">
        <v>1.635</v>
      </c>
      <c r="FH15" s="9">
        <v>13.413</v>
      </c>
      <c r="FI15" s="9">
        <v>7.47</v>
      </c>
      <c r="FJ15" s="9">
        <v>5.9429999999999996</v>
      </c>
      <c r="FK15" s="9">
        <v>5.0979999999999999</v>
      </c>
      <c r="FL15" s="9">
        <v>2.879</v>
      </c>
      <c r="FM15" s="9">
        <v>2.2189999999999999</v>
      </c>
      <c r="FN15" s="9">
        <v>41.064999999999998</v>
      </c>
      <c r="FO15" s="9">
        <v>24.690999999999999</v>
      </c>
      <c r="FP15" s="9">
        <v>16.373000000000001</v>
      </c>
      <c r="FQ15" s="9">
        <v>11.984999999999999</v>
      </c>
      <c r="FR15" s="9">
        <v>6.3029999999999999</v>
      </c>
      <c r="FS15" s="9">
        <v>5.6829999999999998</v>
      </c>
      <c r="FT15" s="9">
        <v>23.7</v>
      </c>
      <c r="FU15" s="9">
        <v>15.28</v>
      </c>
      <c r="FV15" s="9">
        <v>8.4190000000000005</v>
      </c>
      <c r="FW15" s="9">
        <v>14.87</v>
      </c>
      <c r="FX15" s="9">
        <v>10.295999999999999</v>
      </c>
      <c r="FY15" s="9">
        <v>4.5739999999999998</v>
      </c>
      <c r="FZ15" s="9">
        <v>80.021000000000001</v>
      </c>
      <c r="GA15" s="9">
        <v>44.747</v>
      </c>
      <c r="GB15" s="9">
        <v>35.274000000000001</v>
      </c>
      <c r="GC15" s="9">
        <v>44.293999999999997</v>
      </c>
      <c r="GD15" s="9">
        <v>21.824000000000002</v>
      </c>
      <c r="GE15" s="9">
        <v>22.47</v>
      </c>
      <c r="GF15" s="9">
        <v>39.198999999999998</v>
      </c>
      <c r="GG15" s="9">
        <v>21.513999999999999</v>
      </c>
      <c r="GH15" s="9">
        <v>17.686</v>
      </c>
      <c r="GI15" s="9">
        <v>7.8780000000000001</v>
      </c>
      <c r="GJ15" s="9">
        <v>4.7359999999999998</v>
      </c>
      <c r="GK15" s="9">
        <v>3.1419999999999999</v>
      </c>
      <c r="GL15" s="9">
        <v>16.393000000000001</v>
      </c>
      <c r="GM15" s="9">
        <v>9.0820000000000007</v>
      </c>
      <c r="GN15" s="9">
        <v>7.3109999999999999</v>
      </c>
      <c r="GO15" s="9">
        <v>12.678000000000001</v>
      </c>
      <c r="GP15" s="9">
        <v>6.1669999999999998</v>
      </c>
      <c r="GQ15" s="9">
        <v>6.5110000000000001</v>
      </c>
      <c r="GR15" s="9">
        <v>2.9689999999999999</v>
      </c>
      <c r="GS15" s="9">
        <v>1.3819999999999999</v>
      </c>
      <c r="GT15" s="9">
        <v>1.587</v>
      </c>
      <c r="GU15" s="9">
        <v>200.17</v>
      </c>
      <c r="GV15" s="9">
        <v>113.678</v>
      </c>
      <c r="GW15" s="9">
        <v>86.492000000000004</v>
      </c>
      <c r="GX15" s="9">
        <v>52.328000000000003</v>
      </c>
      <c r="GY15" s="9">
        <v>31.227</v>
      </c>
      <c r="GZ15" s="9">
        <v>21.102</v>
      </c>
      <c r="HA15" s="9">
        <v>162.518</v>
      </c>
      <c r="HB15" s="9">
        <v>89.009</v>
      </c>
      <c r="HC15" s="9">
        <v>73.510000000000005</v>
      </c>
      <c r="HD15" s="9">
        <v>4.899</v>
      </c>
      <c r="HE15" s="9">
        <v>1.587</v>
      </c>
      <c r="HF15" s="9">
        <v>3.3119999999999998</v>
      </c>
      <c r="HG15" s="9">
        <v>18.625</v>
      </c>
      <c r="HH15" s="9">
        <v>10.228999999999999</v>
      </c>
      <c r="HI15" s="9">
        <v>8.3960000000000008</v>
      </c>
      <c r="HJ15" s="9">
        <v>2.0419999999999998</v>
      </c>
      <c r="HK15" s="9">
        <v>1.2050000000000001</v>
      </c>
      <c r="HL15" s="9">
        <v>0.83599999999999997</v>
      </c>
      <c r="HM15" s="9">
        <v>6.3890000000000002</v>
      </c>
      <c r="HN15" s="9">
        <v>2.3279999999999998</v>
      </c>
      <c r="HO15" s="9">
        <v>4.0609999999999999</v>
      </c>
      <c r="HP15" s="9">
        <v>10.747999999999999</v>
      </c>
      <c r="HQ15" s="9">
        <v>5.7409999999999997</v>
      </c>
      <c r="HR15" s="9">
        <v>5.0069999999999997</v>
      </c>
      <c r="HS15" s="9">
        <v>43.23</v>
      </c>
      <c r="HT15" s="9">
        <v>16.882000000000001</v>
      </c>
      <c r="HU15" s="9">
        <v>26.347000000000001</v>
      </c>
      <c r="HV15" s="9">
        <v>6.875</v>
      </c>
      <c r="HW15" s="9">
        <v>2.8130000000000002</v>
      </c>
      <c r="HX15" s="9">
        <v>4.0620000000000003</v>
      </c>
      <c r="HY15" s="9">
        <v>19.95</v>
      </c>
      <c r="HZ15" s="9">
        <v>10.249000000000001</v>
      </c>
      <c r="IA15" s="9">
        <v>9.7010000000000005</v>
      </c>
      <c r="IB15" s="9">
        <v>19.472000000000001</v>
      </c>
      <c r="IC15" s="9">
        <v>15.711</v>
      </c>
      <c r="ID15" s="9">
        <v>3.7610000000000001</v>
      </c>
      <c r="IE15" s="9">
        <v>52.683</v>
      </c>
      <c r="IF15" s="9">
        <v>35.683999999999997</v>
      </c>
      <c r="IG15" s="9">
        <v>16.998999999999999</v>
      </c>
      <c r="IH15" s="9">
        <v>5.1070000000000002</v>
      </c>
      <c r="II15" s="9">
        <v>2.4929999999999999</v>
      </c>
      <c r="IJ15" s="9">
        <v>2.6139999999999999</v>
      </c>
      <c r="IK15" s="9">
        <v>9.8360000000000003</v>
      </c>
      <c r="IL15" s="9">
        <v>5.8289999999999997</v>
      </c>
      <c r="IM15" s="9">
        <v>4.0069999999999997</v>
      </c>
      <c r="IN15" s="9">
        <v>0.38300000000000001</v>
      </c>
      <c r="IO15" s="9">
        <v>0.38300000000000001</v>
      </c>
      <c r="IP15" s="9">
        <v>0</v>
      </c>
      <c r="IQ15" s="9">
        <v>3.5150000000000001</v>
      </c>
    </row>
    <row r="16" spans="1:251">
      <c r="A16" s="10">
        <v>43862</v>
      </c>
      <c r="B16" s="9">
        <v>10.819000000000001</v>
      </c>
      <c r="C16" s="9">
        <v>7.65</v>
      </c>
      <c r="D16" s="9">
        <v>3.169</v>
      </c>
      <c r="E16" s="9">
        <v>53.085000000000001</v>
      </c>
      <c r="F16" s="9">
        <v>30.187999999999999</v>
      </c>
      <c r="G16" s="9">
        <v>22.898</v>
      </c>
      <c r="H16" s="9">
        <v>21.795999999999999</v>
      </c>
      <c r="I16" s="9">
        <v>9.6319999999999997</v>
      </c>
      <c r="J16" s="9">
        <v>12.164</v>
      </c>
      <c r="K16" s="9">
        <v>49.28</v>
      </c>
      <c r="L16" s="9">
        <v>30.564</v>
      </c>
      <c r="M16" s="9">
        <v>18.716000000000001</v>
      </c>
      <c r="N16" s="9">
        <v>12.025</v>
      </c>
      <c r="O16" s="9">
        <v>5.2649999999999997</v>
      </c>
      <c r="P16" s="9">
        <v>6.76</v>
      </c>
      <c r="Q16" s="9">
        <v>30.370999999999999</v>
      </c>
      <c r="R16" s="9">
        <v>20.777999999999999</v>
      </c>
      <c r="S16" s="9">
        <v>9.593</v>
      </c>
      <c r="T16" s="9">
        <v>9.7720000000000002</v>
      </c>
      <c r="U16" s="9">
        <v>4.367</v>
      </c>
      <c r="V16" s="9">
        <v>5.4039999999999999</v>
      </c>
      <c r="W16" s="9">
        <v>18.908000000000001</v>
      </c>
      <c r="X16" s="9">
        <v>9.7859999999999996</v>
      </c>
      <c r="Y16" s="9">
        <v>9.1229999999999993</v>
      </c>
      <c r="Z16" s="9">
        <v>2.1379999999999999</v>
      </c>
      <c r="AA16" s="9">
        <v>1.7270000000000001</v>
      </c>
      <c r="AB16" s="9">
        <v>0.41099999999999998</v>
      </c>
      <c r="AC16" s="9">
        <v>6.6189999999999998</v>
      </c>
      <c r="AD16" s="9">
        <v>3.6930000000000001</v>
      </c>
      <c r="AE16" s="9">
        <v>2.9260000000000002</v>
      </c>
      <c r="AF16" s="9">
        <v>67.712999999999994</v>
      </c>
      <c r="AG16" s="9">
        <v>36.201000000000001</v>
      </c>
      <c r="AH16" s="9">
        <v>31.512</v>
      </c>
      <c r="AI16" s="9">
        <v>222.90100000000001</v>
      </c>
      <c r="AJ16" s="9">
        <v>121.922</v>
      </c>
      <c r="AK16" s="9">
        <v>100.979</v>
      </c>
      <c r="AL16" s="9">
        <v>29.12</v>
      </c>
      <c r="AM16" s="9">
        <v>16.338000000000001</v>
      </c>
      <c r="AN16" s="9">
        <v>12.782</v>
      </c>
      <c r="AO16" s="9">
        <v>136.636</v>
      </c>
      <c r="AP16" s="9">
        <v>80.664000000000001</v>
      </c>
      <c r="AQ16" s="9">
        <v>55.972000000000001</v>
      </c>
      <c r="AR16" s="9">
        <v>15.843</v>
      </c>
      <c r="AS16" s="9">
        <v>8.4740000000000002</v>
      </c>
      <c r="AT16" s="9">
        <v>7.3680000000000003</v>
      </c>
      <c r="AU16" s="9">
        <v>77.236999999999995</v>
      </c>
      <c r="AV16" s="9">
        <v>46.351999999999997</v>
      </c>
      <c r="AW16" s="9">
        <v>30.885999999999999</v>
      </c>
      <c r="AX16" s="9">
        <v>13.278</v>
      </c>
      <c r="AY16" s="9">
        <v>7.8639999999999999</v>
      </c>
      <c r="AZ16" s="9">
        <v>5.4139999999999997</v>
      </c>
      <c r="BA16" s="9">
        <v>59.398000000000003</v>
      </c>
      <c r="BB16" s="9">
        <v>34.311999999999998</v>
      </c>
      <c r="BC16" s="9">
        <v>25.085999999999999</v>
      </c>
      <c r="BD16" s="9">
        <v>6.0060000000000002</v>
      </c>
      <c r="BE16" s="9">
        <v>1.226</v>
      </c>
      <c r="BF16" s="9">
        <v>4.78</v>
      </c>
      <c r="BG16" s="9">
        <v>10.487</v>
      </c>
      <c r="BH16" s="9">
        <v>2.4169999999999998</v>
      </c>
      <c r="BI16" s="9">
        <v>8.0709999999999997</v>
      </c>
      <c r="BJ16" s="9">
        <v>14.989000000000001</v>
      </c>
      <c r="BK16" s="9">
        <v>8.3390000000000004</v>
      </c>
      <c r="BL16" s="9">
        <v>6.65</v>
      </c>
      <c r="BM16" s="9">
        <v>30.922999999999998</v>
      </c>
      <c r="BN16" s="9">
        <v>14.83</v>
      </c>
      <c r="BO16" s="9">
        <v>16.093</v>
      </c>
      <c r="BP16" s="9">
        <v>13.143000000000001</v>
      </c>
      <c r="BQ16" s="9">
        <v>8.1649999999999991</v>
      </c>
      <c r="BR16" s="9">
        <v>4.9779999999999998</v>
      </c>
      <c r="BS16" s="9">
        <v>35.274000000000001</v>
      </c>
      <c r="BT16" s="9">
        <v>18.846</v>
      </c>
      <c r="BU16" s="9">
        <v>16.428999999999998</v>
      </c>
      <c r="BV16" s="9">
        <v>4.4550000000000001</v>
      </c>
      <c r="BW16" s="9">
        <v>2.133</v>
      </c>
      <c r="BX16" s="9">
        <v>2.3220000000000001</v>
      </c>
      <c r="BY16" s="9">
        <v>9.5809999999999995</v>
      </c>
      <c r="BZ16" s="9">
        <v>5.1660000000000004</v>
      </c>
      <c r="CA16" s="9">
        <v>4.415</v>
      </c>
      <c r="CB16" s="9">
        <v>12.965</v>
      </c>
      <c r="CC16" s="9">
        <v>6.81</v>
      </c>
      <c r="CD16" s="9">
        <v>6.1550000000000002</v>
      </c>
      <c r="CE16" s="9">
        <v>36.146999999999998</v>
      </c>
      <c r="CF16" s="9">
        <v>17.963000000000001</v>
      </c>
      <c r="CG16" s="9">
        <v>18.184000000000001</v>
      </c>
      <c r="CH16" s="9">
        <v>10.164999999999999</v>
      </c>
      <c r="CI16" s="9">
        <v>5.54</v>
      </c>
      <c r="CJ16" s="9">
        <v>4.625</v>
      </c>
      <c r="CK16" s="9">
        <v>20.132000000000001</v>
      </c>
      <c r="CL16" s="9">
        <v>8.6159999999999997</v>
      </c>
      <c r="CM16" s="9">
        <v>11.516999999999999</v>
      </c>
      <c r="CN16" s="9">
        <v>2.8010000000000002</v>
      </c>
      <c r="CO16" s="9">
        <v>1.2709999999999999</v>
      </c>
      <c r="CP16" s="9">
        <v>1.53</v>
      </c>
      <c r="CQ16" s="9">
        <v>16.013999999999999</v>
      </c>
      <c r="CR16" s="9">
        <v>9.3469999999999995</v>
      </c>
      <c r="CS16" s="9">
        <v>6.6669999999999998</v>
      </c>
      <c r="CT16" s="9">
        <v>1.9390000000000001</v>
      </c>
      <c r="CU16" s="9">
        <v>0.79900000000000004</v>
      </c>
      <c r="CV16" s="9">
        <v>1.1399999999999999</v>
      </c>
      <c r="CW16" s="9">
        <v>4.8520000000000003</v>
      </c>
      <c r="CX16" s="9">
        <v>2.4449999999999998</v>
      </c>
      <c r="CY16" s="9">
        <v>2.407</v>
      </c>
      <c r="CZ16" s="9">
        <v>55.177</v>
      </c>
      <c r="DA16" s="9">
        <v>28.478000000000002</v>
      </c>
      <c r="DB16" s="9">
        <v>26.699000000000002</v>
      </c>
      <c r="DC16" s="9">
        <v>20.18</v>
      </c>
      <c r="DD16" s="9">
        <v>10.388999999999999</v>
      </c>
      <c r="DE16" s="9">
        <v>9.7910000000000004</v>
      </c>
      <c r="DF16" s="9">
        <v>130.84200000000001</v>
      </c>
      <c r="DG16" s="9">
        <v>67.537999999999997</v>
      </c>
      <c r="DH16" s="9">
        <v>63.304000000000002</v>
      </c>
      <c r="DI16" s="9">
        <v>5.1890000000000001</v>
      </c>
      <c r="DJ16" s="9">
        <v>3.363</v>
      </c>
      <c r="DK16" s="9">
        <v>1.8260000000000001</v>
      </c>
      <c r="DL16" s="9">
        <v>100.196</v>
      </c>
      <c r="DM16" s="9">
        <v>58.847999999999999</v>
      </c>
      <c r="DN16" s="9">
        <v>41.347000000000001</v>
      </c>
      <c r="DO16" s="9">
        <v>1.58</v>
      </c>
      <c r="DP16" s="9">
        <v>1.58</v>
      </c>
      <c r="DQ16" s="9">
        <v>0</v>
      </c>
      <c r="DR16" s="9">
        <v>21.106000000000002</v>
      </c>
      <c r="DS16" s="9">
        <v>8.6959999999999997</v>
      </c>
      <c r="DT16" s="9">
        <v>12.41</v>
      </c>
      <c r="DU16" s="9">
        <v>0.49099999999999999</v>
      </c>
      <c r="DV16" s="9">
        <v>0</v>
      </c>
      <c r="DW16" s="9">
        <v>0.49099999999999999</v>
      </c>
      <c r="DX16" s="9">
        <v>11.757</v>
      </c>
      <c r="DY16" s="9">
        <v>7.2480000000000002</v>
      </c>
      <c r="DZ16" s="9">
        <v>4.5090000000000003</v>
      </c>
      <c r="EA16" s="9">
        <v>15.993</v>
      </c>
      <c r="EB16" s="9">
        <v>6.0839999999999996</v>
      </c>
      <c r="EC16" s="9">
        <v>9.9079999999999995</v>
      </c>
      <c r="ED16" s="9">
        <v>73.835999999999999</v>
      </c>
      <c r="EE16" s="9">
        <v>38.15</v>
      </c>
      <c r="EF16" s="9">
        <v>35.685000000000002</v>
      </c>
      <c r="EG16" s="9">
        <v>42.631999999999998</v>
      </c>
      <c r="EH16" s="9">
        <v>21.388999999999999</v>
      </c>
      <c r="EI16" s="9">
        <v>21.242000000000001</v>
      </c>
      <c r="EJ16" s="9">
        <v>58.277000000000001</v>
      </c>
      <c r="EK16" s="9">
        <v>30.959</v>
      </c>
      <c r="EL16" s="9">
        <v>27.318000000000001</v>
      </c>
      <c r="EM16" s="9">
        <v>40.223999999999997</v>
      </c>
      <c r="EN16" s="9">
        <v>20.908999999999999</v>
      </c>
      <c r="EO16" s="9">
        <v>19.314</v>
      </c>
      <c r="EP16" s="9">
        <v>28.85</v>
      </c>
      <c r="EQ16" s="9">
        <v>16.370999999999999</v>
      </c>
      <c r="ER16" s="9">
        <v>12.48</v>
      </c>
      <c r="ES16" s="9">
        <v>28.905999999999999</v>
      </c>
      <c r="ET16" s="9">
        <v>14.887</v>
      </c>
      <c r="EU16" s="9">
        <v>14.02</v>
      </c>
      <c r="EV16" s="9">
        <v>44.377000000000002</v>
      </c>
      <c r="EW16" s="9">
        <v>27.285</v>
      </c>
      <c r="EX16" s="9">
        <v>17.091000000000001</v>
      </c>
      <c r="EY16" s="9">
        <v>27.329000000000001</v>
      </c>
      <c r="EZ16" s="9">
        <v>12.898</v>
      </c>
      <c r="FA16" s="9">
        <v>14.430999999999999</v>
      </c>
      <c r="FB16" s="9">
        <v>3.036</v>
      </c>
      <c r="FC16" s="9">
        <v>1.579</v>
      </c>
      <c r="FD16" s="9">
        <v>1.456</v>
      </c>
      <c r="FE16" s="9">
        <v>5.5209999999999999</v>
      </c>
      <c r="FF16" s="9">
        <v>3.1320000000000001</v>
      </c>
      <c r="FG16" s="9">
        <v>2.39</v>
      </c>
      <c r="FH16" s="9">
        <v>9.202</v>
      </c>
      <c r="FI16" s="9">
        <v>4.33</v>
      </c>
      <c r="FJ16" s="9">
        <v>4.8710000000000004</v>
      </c>
      <c r="FK16" s="9">
        <v>7.9249999999999998</v>
      </c>
      <c r="FL16" s="9">
        <v>4.2409999999999997</v>
      </c>
      <c r="FM16" s="9">
        <v>3.6840000000000002</v>
      </c>
      <c r="FN16" s="9">
        <v>31.164000000000001</v>
      </c>
      <c r="FO16" s="9">
        <v>17.945</v>
      </c>
      <c r="FP16" s="9">
        <v>13.218999999999999</v>
      </c>
      <c r="FQ16" s="9">
        <v>8.4689999999999994</v>
      </c>
      <c r="FR16" s="9">
        <v>5.5209999999999999</v>
      </c>
      <c r="FS16" s="9">
        <v>2.9489999999999998</v>
      </c>
      <c r="FT16" s="9">
        <v>21.295000000000002</v>
      </c>
      <c r="FU16" s="9">
        <v>12.787000000000001</v>
      </c>
      <c r="FV16" s="9">
        <v>8.5069999999999997</v>
      </c>
      <c r="FW16" s="9">
        <v>14.831</v>
      </c>
      <c r="FX16" s="9">
        <v>10.632999999999999</v>
      </c>
      <c r="FY16" s="9">
        <v>4.1980000000000004</v>
      </c>
      <c r="FZ16" s="9">
        <v>70.894999999999996</v>
      </c>
      <c r="GA16" s="9">
        <v>36.213999999999999</v>
      </c>
      <c r="GB16" s="9">
        <v>34.680999999999997</v>
      </c>
      <c r="GC16" s="9">
        <v>45.813000000000002</v>
      </c>
      <c r="GD16" s="9">
        <v>21.783000000000001</v>
      </c>
      <c r="GE16" s="9">
        <v>24.03</v>
      </c>
      <c r="GF16" s="9">
        <v>28.731000000000002</v>
      </c>
      <c r="GG16" s="9">
        <v>16.38</v>
      </c>
      <c r="GH16" s="9">
        <v>12.351000000000001</v>
      </c>
      <c r="GI16" s="9">
        <v>4.0780000000000003</v>
      </c>
      <c r="GJ16" s="9">
        <v>2.331</v>
      </c>
      <c r="GK16" s="9">
        <v>1.748</v>
      </c>
      <c r="GL16" s="9">
        <v>21.045000000000002</v>
      </c>
      <c r="GM16" s="9">
        <v>11.71</v>
      </c>
      <c r="GN16" s="9">
        <v>9.3350000000000009</v>
      </c>
      <c r="GO16" s="9">
        <v>14.48</v>
      </c>
      <c r="GP16" s="9">
        <v>5.7709999999999999</v>
      </c>
      <c r="GQ16" s="9">
        <v>8.7089999999999996</v>
      </c>
      <c r="GR16" s="9">
        <v>2.6619999999999999</v>
      </c>
      <c r="GS16" s="9">
        <v>0.39600000000000002</v>
      </c>
      <c r="GT16" s="9">
        <v>2.266</v>
      </c>
      <c r="GU16" s="9">
        <v>209.14</v>
      </c>
      <c r="GV16" s="9">
        <v>115.996</v>
      </c>
      <c r="GW16" s="9">
        <v>93.144999999999996</v>
      </c>
      <c r="GX16" s="9">
        <v>47.412999999999997</v>
      </c>
      <c r="GY16" s="9">
        <v>24.774000000000001</v>
      </c>
      <c r="GZ16" s="9">
        <v>22.638999999999999</v>
      </c>
      <c r="HA16" s="9">
        <v>167.21299999999999</v>
      </c>
      <c r="HB16" s="9">
        <v>88.765000000000001</v>
      </c>
      <c r="HC16" s="9">
        <v>78.447999999999993</v>
      </c>
      <c r="HD16" s="9">
        <v>3.0379999999999998</v>
      </c>
      <c r="HE16" s="9">
        <v>1.1970000000000001</v>
      </c>
      <c r="HF16" s="9">
        <v>1.84</v>
      </c>
      <c r="HG16" s="9">
        <v>21.701000000000001</v>
      </c>
      <c r="HH16" s="9">
        <v>13.119</v>
      </c>
      <c r="HI16" s="9">
        <v>8.5820000000000007</v>
      </c>
      <c r="HJ16" s="9">
        <v>0.45800000000000002</v>
      </c>
      <c r="HK16" s="9">
        <v>0.45800000000000002</v>
      </c>
      <c r="HL16" s="9">
        <v>0</v>
      </c>
      <c r="HM16" s="9">
        <v>7.8360000000000003</v>
      </c>
      <c r="HN16" s="9">
        <v>2.1549999999999998</v>
      </c>
      <c r="HO16" s="9">
        <v>5.681</v>
      </c>
      <c r="HP16" s="9">
        <v>12.573</v>
      </c>
      <c r="HQ16" s="9">
        <v>5.2789999999999999</v>
      </c>
      <c r="HR16" s="9">
        <v>7.2939999999999996</v>
      </c>
      <c r="HS16" s="9">
        <v>47.165999999999997</v>
      </c>
      <c r="HT16" s="9">
        <v>16.443000000000001</v>
      </c>
      <c r="HU16" s="9">
        <v>30.722999999999999</v>
      </c>
      <c r="HV16" s="9">
        <v>5.4509999999999996</v>
      </c>
      <c r="HW16" s="9">
        <v>2.153</v>
      </c>
      <c r="HX16" s="9">
        <v>3.298</v>
      </c>
      <c r="HY16" s="9">
        <v>23.309000000000001</v>
      </c>
      <c r="HZ16" s="9">
        <v>14.005000000000001</v>
      </c>
      <c r="IA16" s="9">
        <v>9.3040000000000003</v>
      </c>
      <c r="IB16" s="9">
        <v>16.184999999999999</v>
      </c>
      <c r="IC16" s="9">
        <v>9.6869999999999994</v>
      </c>
      <c r="ID16" s="9">
        <v>6.4980000000000002</v>
      </c>
      <c r="IE16" s="9">
        <v>53.320999999999998</v>
      </c>
      <c r="IF16" s="9">
        <v>37.316000000000003</v>
      </c>
      <c r="IG16" s="9">
        <v>16.004999999999999</v>
      </c>
      <c r="IH16" s="9">
        <v>6.4989999999999997</v>
      </c>
      <c r="II16" s="9">
        <v>3.6190000000000002</v>
      </c>
      <c r="IJ16" s="9">
        <v>2.879</v>
      </c>
      <c r="IK16" s="9">
        <v>8.0920000000000005</v>
      </c>
      <c r="IL16" s="9">
        <v>3.0510000000000002</v>
      </c>
      <c r="IM16" s="9">
        <v>5.0410000000000004</v>
      </c>
      <c r="IN16" s="9">
        <v>1.631</v>
      </c>
      <c r="IO16" s="9">
        <v>1.1950000000000001</v>
      </c>
      <c r="IP16" s="9">
        <v>0.437</v>
      </c>
      <c r="IQ16" s="9">
        <v>0.41299999999999998</v>
      </c>
    </row>
    <row r="17" spans="1:251">
      <c r="A17" s="10">
        <v>44228</v>
      </c>
      <c r="B17" s="9">
        <v>12.459</v>
      </c>
      <c r="C17" s="9">
        <v>4.609</v>
      </c>
      <c r="D17" s="9">
        <v>7.85</v>
      </c>
      <c r="E17" s="9">
        <v>50.351999999999997</v>
      </c>
      <c r="F17" s="9">
        <v>25.908000000000001</v>
      </c>
      <c r="G17" s="9">
        <v>24.443999999999999</v>
      </c>
      <c r="H17" s="9">
        <v>24.751000000000001</v>
      </c>
      <c r="I17" s="9">
        <v>15.265000000000001</v>
      </c>
      <c r="J17" s="9">
        <v>9.4860000000000007</v>
      </c>
      <c r="K17" s="9">
        <v>58.534999999999997</v>
      </c>
      <c r="L17" s="9">
        <v>32.948</v>
      </c>
      <c r="M17" s="9">
        <v>25.588000000000001</v>
      </c>
      <c r="N17" s="9">
        <v>14.744</v>
      </c>
      <c r="O17" s="9">
        <v>9.1859999999999999</v>
      </c>
      <c r="P17" s="9">
        <v>5.5579999999999998</v>
      </c>
      <c r="Q17" s="9">
        <v>32.271999999999998</v>
      </c>
      <c r="R17" s="9">
        <v>15.843999999999999</v>
      </c>
      <c r="S17" s="9">
        <v>16.428000000000001</v>
      </c>
      <c r="T17" s="9">
        <v>10.007999999999999</v>
      </c>
      <c r="U17" s="9">
        <v>6.08</v>
      </c>
      <c r="V17" s="9">
        <v>3.9279999999999999</v>
      </c>
      <c r="W17" s="9">
        <v>26.263000000000002</v>
      </c>
      <c r="X17" s="9">
        <v>17.103999999999999</v>
      </c>
      <c r="Y17" s="9">
        <v>9.16</v>
      </c>
      <c r="Z17" s="9">
        <v>1.3420000000000001</v>
      </c>
      <c r="AA17" s="9">
        <v>0.33200000000000002</v>
      </c>
      <c r="AB17" s="9">
        <v>1.01</v>
      </c>
      <c r="AC17" s="9">
        <v>3.8330000000000002</v>
      </c>
      <c r="AD17" s="9">
        <v>2.5150000000000001</v>
      </c>
      <c r="AE17" s="9">
        <v>1.3169999999999999</v>
      </c>
      <c r="AF17" s="9">
        <v>71.581999999999994</v>
      </c>
      <c r="AG17" s="9">
        <v>40.758000000000003</v>
      </c>
      <c r="AH17" s="9">
        <v>30.824999999999999</v>
      </c>
      <c r="AI17" s="9">
        <v>226.30199999999999</v>
      </c>
      <c r="AJ17" s="9">
        <v>114.262</v>
      </c>
      <c r="AK17" s="9">
        <v>112.04</v>
      </c>
      <c r="AL17" s="9">
        <v>34.662999999999997</v>
      </c>
      <c r="AM17" s="9">
        <v>16.472000000000001</v>
      </c>
      <c r="AN17" s="9">
        <v>18.190999999999999</v>
      </c>
      <c r="AO17" s="9">
        <v>133.33000000000001</v>
      </c>
      <c r="AP17" s="9">
        <v>71.369</v>
      </c>
      <c r="AQ17" s="9">
        <v>61.962000000000003</v>
      </c>
      <c r="AR17" s="9">
        <v>20.183</v>
      </c>
      <c r="AS17" s="9">
        <v>8.5839999999999996</v>
      </c>
      <c r="AT17" s="9">
        <v>11.599</v>
      </c>
      <c r="AU17" s="9">
        <v>72.203999999999994</v>
      </c>
      <c r="AV17" s="9">
        <v>40.127000000000002</v>
      </c>
      <c r="AW17" s="9">
        <v>32.076999999999998</v>
      </c>
      <c r="AX17" s="9">
        <v>14.48</v>
      </c>
      <c r="AY17" s="9">
        <v>7.8879999999999999</v>
      </c>
      <c r="AZ17" s="9">
        <v>6.5919999999999996</v>
      </c>
      <c r="BA17" s="9">
        <v>61.125999999999998</v>
      </c>
      <c r="BB17" s="9">
        <v>31.242000000000001</v>
      </c>
      <c r="BC17" s="9">
        <v>29.885000000000002</v>
      </c>
      <c r="BD17" s="9">
        <v>5.7939999999999996</v>
      </c>
      <c r="BE17" s="9">
        <v>1.3979999999999999</v>
      </c>
      <c r="BF17" s="9">
        <v>4.3970000000000002</v>
      </c>
      <c r="BG17" s="9">
        <v>10.675000000000001</v>
      </c>
      <c r="BH17" s="9">
        <v>1.911</v>
      </c>
      <c r="BI17" s="9">
        <v>8.7639999999999993</v>
      </c>
      <c r="BJ17" s="9">
        <v>8.1029999999999998</v>
      </c>
      <c r="BK17" s="9">
        <v>4.335</v>
      </c>
      <c r="BL17" s="9">
        <v>3.7690000000000001</v>
      </c>
      <c r="BM17" s="9">
        <v>32.792999999999999</v>
      </c>
      <c r="BN17" s="9">
        <v>12.747999999999999</v>
      </c>
      <c r="BO17" s="9">
        <v>20.045000000000002</v>
      </c>
      <c r="BP17" s="9">
        <v>18.974</v>
      </c>
      <c r="BQ17" s="9">
        <v>15.051</v>
      </c>
      <c r="BR17" s="9">
        <v>3.9239999999999999</v>
      </c>
      <c r="BS17" s="9">
        <v>36.076000000000001</v>
      </c>
      <c r="BT17" s="9">
        <v>21.198</v>
      </c>
      <c r="BU17" s="9">
        <v>14.878</v>
      </c>
      <c r="BV17" s="9">
        <v>4.0469999999999997</v>
      </c>
      <c r="BW17" s="9">
        <v>3.5030000000000001</v>
      </c>
      <c r="BX17" s="9">
        <v>0.54400000000000004</v>
      </c>
      <c r="BY17" s="9">
        <v>13.427</v>
      </c>
      <c r="BZ17" s="9">
        <v>7.0350000000000001</v>
      </c>
      <c r="CA17" s="9">
        <v>6.3920000000000003</v>
      </c>
      <c r="CB17" s="9">
        <v>17.513999999999999</v>
      </c>
      <c r="CC17" s="9">
        <v>10.784000000000001</v>
      </c>
      <c r="CD17" s="9">
        <v>6.7290000000000001</v>
      </c>
      <c r="CE17" s="9">
        <v>41.536000000000001</v>
      </c>
      <c r="CF17" s="9">
        <v>22.635999999999999</v>
      </c>
      <c r="CG17" s="9">
        <v>18.899999999999999</v>
      </c>
      <c r="CH17" s="9">
        <v>9.0359999999999996</v>
      </c>
      <c r="CI17" s="9">
        <v>7</v>
      </c>
      <c r="CJ17" s="9">
        <v>2.036</v>
      </c>
      <c r="CK17" s="9">
        <v>25.018000000000001</v>
      </c>
      <c r="CL17" s="9">
        <v>13.39</v>
      </c>
      <c r="CM17" s="9">
        <v>11.628</v>
      </c>
      <c r="CN17" s="9">
        <v>8.4779999999999998</v>
      </c>
      <c r="CO17" s="9">
        <v>3.7850000000000001</v>
      </c>
      <c r="CP17" s="9">
        <v>4.6929999999999996</v>
      </c>
      <c r="CQ17" s="9">
        <v>16.516999999999999</v>
      </c>
      <c r="CR17" s="9">
        <v>9.2449999999999992</v>
      </c>
      <c r="CS17" s="9">
        <v>7.2720000000000002</v>
      </c>
      <c r="CT17" s="9">
        <v>0.93899999999999995</v>
      </c>
      <c r="CU17" s="9">
        <v>0.93899999999999995</v>
      </c>
      <c r="CV17" s="9">
        <v>0</v>
      </c>
      <c r="CW17" s="9">
        <v>4.782</v>
      </c>
      <c r="CX17" s="9">
        <v>3.7949999999999999</v>
      </c>
      <c r="CY17" s="9">
        <v>0.98599999999999999</v>
      </c>
      <c r="CZ17" s="9">
        <v>51.579000000000001</v>
      </c>
      <c r="DA17" s="9">
        <v>28.138000000000002</v>
      </c>
      <c r="DB17" s="9">
        <v>23.440999999999999</v>
      </c>
      <c r="DC17" s="9">
        <v>28.164000000000001</v>
      </c>
      <c r="DD17" s="9">
        <v>17.669</v>
      </c>
      <c r="DE17" s="9">
        <v>10.494999999999999</v>
      </c>
      <c r="DF17" s="9">
        <v>125.4</v>
      </c>
      <c r="DG17" s="9">
        <v>65.944999999999993</v>
      </c>
      <c r="DH17" s="9">
        <v>59.454999999999998</v>
      </c>
      <c r="DI17" s="9">
        <v>6.6130000000000004</v>
      </c>
      <c r="DJ17" s="9">
        <v>4.335</v>
      </c>
      <c r="DK17" s="9">
        <v>2.278</v>
      </c>
      <c r="DL17" s="9">
        <v>120.09099999999999</v>
      </c>
      <c r="DM17" s="9">
        <v>58.976999999999997</v>
      </c>
      <c r="DN17" s="9">
        <v>61.113999999999997</v>
      </c>
      <c r="DO17" s="9">
        <v>2.6659999999999999</v>
      </c>
      <c r="DP17" s="9">
        <v>2.34</v>
      </c>
      <c r="DQ17" s="9">
        <v>0.32700000000000001</v>
      </c>
      <c r="DR17" s="9">
        <v>21.044</v>
      </c>
      <c r="DS17" s="9">
        <v>13.429</v>
      </c>
      <c r="DT17" s="9">
        <v>7.6159999999999997</v>
      </c>
      <c r="DU17" s="9">
        <v>1.012</v>
      </c>
      <c r="DV17" s="9">
        <v>0</v>
      </c>
      <c r="DW17" s="9">
        <v>1.012</v>
      </c>
      <c r="DX17" s="9">
        <v>6.0830000000000002</v>
      </c>
      <c r="DY17" s="9">
        <v>2.3420000000000001</v>
      </c>
      <c r="DZ17" s="9">
        <v>3.7410000000000001</v>
      </c>
      <c r="EA17" s="9">
        <v>9.5609999999999999</v>
      </c>
      <c r="EB17" s="9">
        <v>4.0609999999999999</v>
      </c>
      <c r="EC17" s="9">
        <v>5.5</v>
      </c>
      <c r="ED17" s="9">
        <v>80.501999999999995</v>
      </c>
      <c r="EE17" s="9">
        <v>47.975000000000001</v>
      </c>
      <c r="EF17" s="9">
        <v>32.526000000000003</v>
      </c>
      <c r="EG17" s="9">
        <v>29.734000000000002</v>
      </c>
      <c r="EH17" s="9">
        <v>11.707000000000001</v>
      </c>
      <c r="EI17" s="9">
        <v>18.027000000000001</v>
      </c>
      <c r="EJ17" s="9">
        <v>65.757999999999996</v>
      </c>
      <c r="EK17" s="9">
        <v>36.643000000000001</v>
      </c>
      <c r="EL17" s="9">
        <v>29.114999999999998</v>
      </c>
      <c r="EM17" s="9">
        <v>23.113</v>
      </c>
      <c r="EN17" s="9">
        <v>10.351000000000001</v>
      </c>
      <c r="EO17" s="9">
        <v>12.762</v>
      </c>
      <c r="EP17" s="9">
        <v>33.447000000000003</v>
      </c>
      <c r="EQ17" s="9">
        <v>18.321000000000002</v>
      </c>
      <c r="ER17" s="9">
        <v>15.127000000000001</v>
      </c>
      <c r="ES17" s="9">
        <v>21.521000000000001</v>
      </c>
      <c r="ET17" s="9">
        <v>7.5529999999999999</v>
      </c>
      <c r="EU17" s="9">
        <v>13.968</v>
      </c>
      <c r="EV17" s="9">
        <v>48.502000000000002</v>
      </c>
      <c r="EW17" s="9">
        <v>29.629000000000001</v>
      </c>
      <c r="EX17" s="9">
        <v>18.873000000000001</v>
      </c>
      <c r="EY17" s="9">
        <v>18.789000000000001</v>
      </c>
      <c r="EZ17" s="9">
        <v>5.87</v>
      </c>
      <c r="FA17" s="9">
        <v>12.919</v>
      </c>
      <c r="FB17" s="9">
        <v>4.6760000000000002</v>
      </c>
      <c r="FC17" s="9">
        <v>2.9580000000000002</v>
      </c>
      <c r="FD17" s="9">
        <v>1.718</v>
      </c>
      <c r="FE17" s="9">
        <v>7.157</v>
      </c>
      <c r="FF17" s="9">
        <v>0.71499999999999997</v>
      </c>
      <c r="FG17" s="9">
        <v>6.4429999999999996</v>
      </c>
      <c r="FH17" s="9">
        <v>9.2970000000000006</v>
      </c>
      <c r="FI17" s="9">
        <v>5.8819999999999997</v>
      </c>
      <c r="FJ17" s="9">
        <v>3.415</v>
      </c>
      <c r="FK17" s="9">
        <v>5.3719999999999999</v>
      </c>
      <c r="FL17" s="9">
        <v>3.2429999999999999</v>
      </c>
      <c r="FM17" s="9">
        <v>2.129</v>
      </c>
      <c r="FN17" s="9">
        <v>36.18</v>
      </c>
      <c r="FO17" s="9">
        <v>24.288</v>
      </c>
      <c r="FP17" s="9">
        <v>11.891999999999999</v>
      </c>
      <c r="FQ17" s="9">
        <v>4.8419999999999996</v>
      </c>
      <c r="FR17" s="9">
        <v>2.9489999999999998</v>
      </c>
      <c r="FS17" s="9">
        <v>1.893</v>
      </c>
      <c r="FT17" s="9">
        <v>20.076000000000001</v>
      </c>
      <c r="FU17" s="9">
        <v>12.595000000000001</v>
      </c>
      <c r="FV17" s="9">
        <v>7.4809999999999999</v>
      </c>
      <c r="FW17" s="9">
        <v>8.1199999999999992</v>
      </c>
      <c r="FX17" s="9">
        <v>6.3040000000000003</v>
      </c>
      <c r="FY17" s="9">
        <v>1.8160000000000001</v>
      </c>
      <c r="FZ17" s="9">
        <v>76.085999999999999</v>
      </c>
      <c r="GA17" s="9">
        <v>43.521000000000001</v>
      </c>
      <c r="GB17" s="9">
        <v>32.564999999999998</v>
      </c>
      <c r="GC17" s="9">
        <v>32.103999999999999</v>
      </c>
      <c r="GD17" s="9">
        <v>13.840999999999999</v>
      </c>
      <c r="GE17" s="9">
        <v>18.263000000000002</v>
      </c>
      <c r="GF17" s="9">
        <v>39.707999999999998</v>
      </c>
      <c r="GG17" s="9">
        <v>25.928999999999998</v>
      </c>
      <c r="GH17" s="9">
        <v>13.779</v>
      </c>
      <c r="GI17" s="9">
        <v>5.4039999999999999</v>
      </c>
      <c r="GJ17" s="9">
        <v>3.1080000000000001</v>
      </c>
      <c r="GK17" s="9">
        <v>2.2949999999999999</v>
      </c>
      <c r="GL17" s="9">
        <v>16.376000000000001</v>
      </c>
      <c r="GM17" s="9">
        <v>8.0060000000000002</v>
      </c>
      <c r="GN17" s="9">
        <v>8.3699999999999992</v>
      </c>
      <c r="GO17" s="9">
        <v>11.875999999999999</v>
      </c>
      <c r="GP17" s="9">
        <v>4.3789999999999996</v>
      </c>
      <c r="GQ17" s="9">
        <v>7.4969999999999999</v>
      </c>
      <c r="GR17" s="9">
        <v>4.9509999999999996</v>
      </c>
      <c r="GS17" s="9">
        <v>1.77</v>
      </c>
      <c r="GT17" s="9">
        <v>3.181</v>
      </c>
      <c r="GU17" s="9">
        <v>229.39099999999999</v>
      </c>
      <c r="GV17" s="9">
        <v>121.767</v>
      </c>
      <c r="GW17" s="9">
        <v>107.624</v>
      </c>
      <c r="GX17" s="9">
        <v>46.243000000000002</v>
      </c>
      <c r="GY17" s="9">
        <v>25.969000000000001</v>
      </c>
      <c r="GZ17" s="9">
        <v>20.274000000000001</v>
      </c>
      <c r="HA17" s="9">
        <v>178.61699999999999</v>
      </c>
      <c r="HB17" s="9">
        <v>91.358999999999995</v>
      </c>
      <c r="HC17" s="9">
        <v>87.257999999999996</v>
      </c>
      <c r="HD17" s="9">
        <v>5.9850000000000003</v>
      </c>
      <c r="HE17" s="9">
        <v>4.7690000000000001</v>
      </c>
      <c r="HF17" s="9">
        <v>1.216</v>
      </c>
      <c r="HG17" s="9">
        <v>13.182</v>
      </c>
      <c r="HH17" s="9">
        <v>7.5750000000000002</v>
      </c>
      <c r="HI17" s="9">
        <v>5.6070000000000002</v>
      </c>
      <c r="HJ17" s="9">
        <v>2.9590000000000001</v>
      </c>
      <c r="HK17" s="9">
        <v>2.0960000000000001</v>
      </c>
      <c r="HL17" s="9">
        <v>0.86299999999999999</v>
      </c>
      <c r="HM17" s="9">
        <v>7.2889999999999997</v>
      </c>
      <c r="HN17" s="9">
        <v>3.508</v>
      </c>
      <c r="HO17" s="9">
        <v>3.7810000000000001</v>
      </c>
      <c r="HP17" s="9">
        <v>13.896000000000001</v>
      </c>
      <c r="HQ17" s="9">
        <v>6.3609999999999998</v>
      </c>
      <c r="HR17" s="9">
        <v>7.5359999999999996</v>
      </c>
      <c r="HS17" s="9">
        <v>48.737000000000002</v>
      </c>
      <c r="HT17" s="9">
        <v>17.222999999999999</v>
      </c>
      <c r="HU17" s="9">
        <v>31.513999999999999</v>
      </c>
      <c r="HV17" s="9">
        <v>4.2910000000000004</v>
      </c>
      <c r="HW17" s="9">
        <v>1.046</v>
      </c>
      <c r="HX17" s="9">
        <v>3.2450000000000001</v>
      </c>
      <c r="HY17" s="9">
        <v>34.527000000000001</v>
      </c>
      <c r="HZ17" s="9">
        <v>16.741</v>
      </c>
      <c r="IA17" s="9">
        <v>17.786000000000001</v>
      </c>
      <c r="IB17" s="9">
        <v>13.808</v>
      </c>
      <c r="IC17" s="9">
        <v>8.2010000000000005</v>
      </c>
      <c r="ID17" s="9">
        <v>5.6070000000000002</v>
      </c>
      <c r="IE17" s="9">
        <v>62.725000000000001</v>
      </c>
      <c r="IF17" s="9">
        <v>39.761000000000003</v>
      </c>
      <c r="IG17" s="9">
        <v>22.963999999999999</v>
      </c>
      <c r="IH17" s="9">
        <v>5.0049999999999999</v>
      </c>
      <c r="II17" s="9">
        <v>3.496</v>
      </c>
      <c r="IJ17" s="9">
        <v>1.5089999999999999</v>
      </c>
      <c r="IK17" s="9">
        <v>6.5750000000000002</v>
      </c>
      <c r="IL17" s="9">
        <v>2.75</v>
      </c>
      <c r="IM17" s="9">
        <v>3.8239999999999998</v>
      </c>
      <c r="IN17" s="9">
        <v>0.29899999999999999</v>
      </c>
      <c r="IO17" s="9">
        <v>0</v>
      </c>
      <c r="IP17" s="9">
        <v>0.29899999999999999</v>
      </c>
      <c r="IQ17" s="9">
        <v>2.9630000000000001</v>
      </c>
    </row>
    <row r="18" spans="1:251">
      <c r="A18" s="10">
        <v>44593</v>
      </c>
      <c r="B18" s="9">
        <v>8.2539999999999996</v>
      </c>
      <c r="C18" s="9">
        <v>4.5410000000000004</v>
      </c>
      <c r="D18" s="9">
        <v>3.7130000000000001</v>
      </c>
      <c r="E18" s="9">
        <v>70.659000000000006</v>
      </c>
      <c r="F18" s="9">
        <v>32.145000000000003</v>
      </c>
      <c r="G18" s="9">
        <v>38.514000000000003</v>
      </c>
      <c r="H18" s="9">
        <v>14.483000000000001</v>
      </c>
      <c r="I18" s="9">
        <v>6.55</v>
      </c>
      <c r="J18" s="9">
        <v>7.9329999999999998</v>
      </c>
      <c r="K18" s="9">
        <v>75.590999999999994</v>
      </c>
      <c r="L18" s="9">
        <v>37.189</v>
      </c>
      <c r="M18" s="9">
        <v>38.402000000000001</v>
      </c>
      <c r="N18" s="9">
        <v>7.6630000000000003</v>
      </c>
      <c r="O18" s="9">
        <v>2.0539999999999998</v>
      </c>
      <c r="P18" s="9">
        <v>5.609</v>
      </c>
      <c r="Q18" s="9">
        <v>46.027000000000001</v>
      </c>
      <c r="R18" s="9">
        <v>22.04</v>
      </c>
      <c r="S18" s="9">
        <v>23.988</v>
      </c>
      <c r="T18" s="9">
        <v>6.82</v>
      </c>
      <c r="U18" s="9">
        <v>4.4950000000000001</v>
      </c>
      <c r="V18" s="9">
        <v>2.3239999999999998</v>
      </c>
      <c r="W18" s="9">
        <v>29.564</v>
      </c>
      <c r="X18" s="9">
        <v>15.148999999999999</v>
      </c>
      <c r="Y18" s="9">
        <v>14.414999999999999</v>
      </c>
      <c r="Z18" s="9">
        <v>0.97</v>
      </c>
      <c r="AA18" s="9">
        <v>0.97</v>
      </c>
      <c r="AB18" s="9">
        <v>0</v>
      </c>
      <c r="AC18" s="9">
        <v>3.2240000000000002</v>
      </c>
      <c r="AD18" s="9">
        <v>1.4390000000000001</v>
      </c>
      <c r="AE18" s="9">
        <v>1.7849999999999999</v>
      </c>
      <c r="AF18" s="9">
        <v>48.426000000000002</v>
      </c>
      <c r="AG18" s="9">
        <v>25.576000000000001</v>
      </c>
      <c r="AH18" s="9">
        <v>22.85</v>
      </c>
      <c r="AI18" s="9">
        <v>277.24</v>
      </c>
      <c r="AJ18" s="9">
        <v>128.92500000000001</v>
      </c>
      <c r="AK18" s="9">
        <v>148.315</v>
      </c>
      <c r="AL18" s="9">
        <v>20.263999999999999</v>
      </c>
      <c r="AM18" s="9">
        <v>11.151999999999999</v>
      </c>
      <c r="AN18" s="9">
        <v>9.1120000000000001</v>
      </c>
      <c r="AO18" s="9">
        <v>157.47499999999999</v>
      </c>
      <c r="AP18" s="9">
        <v>74.263999999999996</v>
      </c>
      <c r="AQ18" s="9">
        <v>83.210999999999999</v>
      </c>
      <c r="AR18" s="9">
        <v>10.250999999999999</v>
      </c>
      <c r="AS18" s="9">
        <v>4.6989999999999998</v>
      </c>
      <c r="AT18" s="9">
        <v>5.5529999999999999</v>
      </c>
      <c r="AU18" s="9">
        <v>85.694999999999993</v>
      </c>
      <c r="AV18" s="9">
        <v>40.542000000000002</v>
      </c>
      <c r="AW18" s="9">
        <v>45.152999999999999</v>
      </c>
      <c r="AX18" s="9">
        <v>10.013</v>
      </c>
      <c r="AY18" s="9">
        <v>6.4530000000000003</v>
      </c>
      <c r="AZ18" s="9">
        <v>3.56</v>
      </c>
      <c r="BA18" s="9">
        <v>71.78</v>
      </c>
      <c r="BB18" s="9">
        <v>33.722000000000001</v>
      </c>
      <c r="BC18" s="9">
        <v>38.058</v>
      </c>
      <c r="BD18" s="9">
        <v>4.1639999999999997</v>
      </c>
      <c r="BE18" s="9">
        <v>0.36099999999999999</v>
      </c>
      <c r="BF18" s="9">
        <v>3.8029999999999999</v>
      </c>
      <c r="BG18" s="9">
        <v>22.414000000000001</v>
      </c>
      <c r="BH18" s="9">
        <v>4.0090000000000003</v>
      </c>
      <c r="BI18" s="9">
        <v>18.405000000000001</v>
      </c>
      <c r="BJ18" s="9">
        <v>9.6180000000000003</v>
      </c>
      <c r="BK18" s="9">
        <v>4.0750000000000002</v>
      </c>
      <c r="BL18" s="9">
        <v>5.5430000000000001</v>
      </c>
      <c r="BM18" s="9">
        <v>35.359000000000002</v>
      </c>
      <c r="BN18" s="9">
        <v>17.553000000000001</v>
      </c>
      <c r="BO18" s="9">
        <v>17.806999999999999</v>
      </c>
      <c r="BP18" s="9">
        <v>12.454000000000001</v>
      </c>
      <c r="BQ18" s="9">
        <v>8.7420000000000009</v>
      </c>
      <c r="BR18" s="9">
        <v>3.7120000000000002</v>
      </c>
      <c r="BS18" s="9">
        <v>53.88</v>
      </c>
      <c r="BT18" s="9">
        <v>28.274999999999999</v>
      </c>
      <c r="BU18" s="9">
        <v>25.605</v>
      </c>
      <c r="BV18" s="9">
        <v>1.925</v>
      </c>
      <c r="BW18" s="9">
        <v>1.2470000000000001</v>
      </c>
      <c r="BX18" s="9">
        <v>0.67800000000000005</v>
      </c>
      <c r="BY18" s="9">
        <v>8.1120000000000001</v>
      </c>
      <c r="BZ18" s="9">
        <v>4.8239999999999998</v>
      </c>
      <c r="CA18" s="9">
        <v>3.2879999999999998</v>
      </c>
      <c r="CB18" s="9">
        <v>7.9720000000000004</v>
      </c>
      <c r="CC18" s="9">
        <v>4.1500000000000004</v>
      </c>
      <c r="CD18" s="9">
        <v>3.8220000000000001</v>
      </c>
      <c r="CE18" s="9">
        <v>45.034999999999997</v>
      </c>
      <c r="CF18" s="9">
        <v>27.873000000000001</v>
      </c>
      <c r="CG18" s="9">
        <v>17.161999999999999</v>
      </c>
      <c r="CH18" s="9">
        <v>3.996</v>
      </c>
      <c r="CI18" s="9">
        <v>2.0699999999999998</v>
      </c>
      <c r="CJ18" s="9">
        <v>1.9259999999999999</v>
      </c>
      <c r="CK18" s="9">
        <v>26.837</v>
      </c>
      <c r="CL18" s="9">
        <v>16.710999999999999</v>
      </c>
      <c r="CM18" s="9">
        <v>10.125999999999999</v>
      </c>
      <c r="CN18" s="9">
        <v>3.976</v>
      </c>
      <c r="CO18" s="9">
        <v>2.08</v>
      </c>
      <c r="CP18" s="9">
        <v>1.8959999999999999</v>
      </c>
      <c r="CQ18" s="9">
        <v>18.199000000000002</v>
      </c>
      <c r="CR18" s="9">
        <v>11.162000000000001</v>
      </c>
      <c r="CS18" s="9">
        <v>7.0359999999999996</v>
      </c>
      <c r="CT18" s="9">
        <v>2.0150000000000001</v>
      </c>
      <c r="CU18" s="9">
        <v>0.29399999999999998</v>
      </c>
      <c r="CV18" s="9">
        <v>1.7210000000000001</v>
      </c>
      <c r="CW18" s="9">
        <v>3.6520000000000001</v>
      </c>
      <c r="CX18" s="9">
        <v>0.96599999999999997</v>
      </c>
      <c r="CY18" s="9">
        <v>2.6869999999999998</v>
      </c>
      <c r="CZ18" s="9">
        <v>30.710999999999999</v>
      </c>
      <c r="DA18" s="9">
        <v>13.888</v>
      </c>
      <c r="DB18" s="9">
        <v>16.824000000000002</v>
      </c>
      <c r="DC18" s="9">
        <v>16.035</v>
      </c>
      <c r="DD18" s="9">
        <v>11.57</v>
      </c>
      <c r="DE18" s="9">
        <v>4.4649999999999999</v>
      </c>
      <c r="DF18" s="9">
        <v>137.30099999999999</v>
      </c>
      <c r="DG18" s="9">
        <v>63.826000000000001</v>
      </c>
      <c r="DH18" s="9">
        <v>73.474999999999994</v>
      </c>
      <c r="DI18" s="9">
        <v>9.8320000000000007</v>
      </c>
      <c r="DJ18" s="9">
        <v>3.8820000000000001</v>
      </c>
      <c r="DK18" s="9">
        <v>5.95</v>
      </c>
      <c r="DL18" s="9">
        <v>154.56399999999999</v>
      </c>
      <c r="DM18" s="9">
        <v>73.058999999999997</v>
      </c>
      <c r="DN18" s="9">
        <v>81.504000000000005</v>
      </c>
      <c r="DO18" s="9">
        <v>0.71199999999999997</v>
      </c>
      <c r="DP18" s="9">
        <v>0.32700000000000001</v>
      </c>
      <c r="DQ18" s="9">
        <v>0.38500000000000001</v>
      </c>
      <c r="DR18" s="9">
        <v>27.047999999999998</v>
      </c>
      <c r="DS18" s="9">
        <v>16.878</v>
      </c>
      <c r="DT18" s="9">
        <v>10.17</v>
      </c>
      <c r="DU18" s="9">
        <v>1.123</v>
      </c>
      <c r="DV18" s="9">
        <v>0.35399999999999998</v>
      </c>
      <c r="DW18" s="9">
        <v>0.77</v>
      </c>
      <c r="DX18" s="9">
        <v>7.0149999999999997</v>
      </c>
      <c r="DY18" s="9">
        <v>4</v>
      </c>
      <c r="DZ18" s="9">
        <v>3.0150000000000001</v>
      </c>
      <c r="EA18" s="9">
        <v>12.731999999999999</v>
      </c>
      <c r="EB18" s="9">
        <v>5.1020000000000003</v>
      </c>
      <c r="EC18" s="9">
        <v>7.6310000000000002</v>
      </c>
      <c r="ED18" s="9">
        <v>52.387999999999998</v>
      </c>
      <c r="EE18" s="9">
        <v>25.170999999999999</v>
      </c>
      <c r="EF18" s="9">
        <v>27.216000000000001</v>
      </c>
      <c r="EG18" s="9">
        <v>43.567999999999998</v>
      </c>
      <c r="EH18" s="9">
        <v>19.488</v>
      </c>
      <c r="EI18" s="9">
        <v>24.08</v>
      </c>
      <c r="EJ18" s="9">
        <v>39.908000000000001</v>
      </c>
      <c r="EK18" s="9">
        <v>20.039000000000001</v>
      </c>
      <c r="EL18" s="9">
        <v>19.869</v>
      </c>
      <c r="EM18" s="9">
        <v>40.765999999999998</v>
      </c>
      <c r="EN18" s="9">
        <v>19.577000000000002</v>
      </c>
      <c r="EO18" s="9">
        <v>21.189</v>
      </c>
      <c r="EP18" s="9">
        <v>27.119</v>
      </c>
      <c r="EQ18" s="9">
        <v>14.093999999999999</v>
      </c>
      <c r="ER18" s="9">
        <v>13.025</v>
      </c>
      <c r="ES18" s="9">
        <v>35.015000000000001</v>
      </c>
      <c r="ET18" s="9">
        <v>17.686</v>
      </c>
      <c r="EU18" s="9">
        <v>17.329000000000001</v>
      </c>
      <c r="EV18" s="9">
        <v>36.503</v>
      </c>
      <c r="EW18" s="9">
        <v>20.747</v>
      </c>
      <c r="EX18" s="9">
        <v>15.756</v>
      </c>
      <c r="EY18" s="9">
        <v>31.782</v>
      </c>
      <c r="EZ18" s="9">
        <v>14.723000000000001</v>
      </c>
      <c r="FA18" s="9">
        <v>17.059000000000001</v>
      </c>
      <c r="FB18" s="9">
        <v>1.1180000000000001</v>
      </c>
      <c r="FC18" s="9">
        <v>0.307</v>
      </c>
      <c r="FD18" s="9">
        <v>0.81</v>
      </c>
      <c r="FE18" s="9">
        <v>5.5330000000000004</v>
      </c>
      <c r="FF18" s="9">
        <v>2.39</v>
      </c>
      <c r="FG18" s="9">
        <v>3.1429999999999998</v>
      </c>
      <c r="FH18" s="9">
        <v>6.7530000000000001</v>
      </c>
      <c r="FI18" s="9">
        <v>3.1549999999999998</v>
      </c>
      <c r="FJ18" s="9">
        <v>3.5990000000000002</v>
      </c>
      <c r="FK18" s="9">
        <v>8.4190000000000005</v>
      </c>
      <c r="FL18" s="9">
        <v>3.7989999999999999</v>
      </c>
      <c r="FM18" s="9">
        <v>4.6189999999999998</v>
      </c>
      <c r="FN18" s="9">
        <v>18.945</v>
      </c>
      <c r="FO18" s="9">
        <v>9.8450000000000006</v>
      </c>
      <c r="FP18" s="9">
        <v>9.0990000000000002</v>
      </c>
      <c r="FQ18" s="9">
        <v>8.67</v>
      </c>
      <c r="FR18" s="9">
        <v>3.08</v>
      </c>
      <c r="FS18" s="9">
        <v>5.59</v>
      </c>
      <c r="FT18" s="9">
        <v>12.574999999999999</v>
      </c>
      <c r="FU18" s="9">
        <v>7.7569999999999997</v>
      </c>
      <c r="FV18" s="9">
        <v>4.819</v>
      </c>
      <c r="FW18" s="9">
        <v>8.6370000000000005</v>
      </c>
      <c r="FX18" s="9">
        <v>4.3369999999999997</v>
      </c>
      <c r="FY18" s="9">
        <v>4.3</v>
      </c>
      <c r="FZ18" s="9">
        <v>48.837000000000003</v>
      </c>
      <c r="GA18" s="9">
        <v>23.960999999999999</v>
      </c>
      <c r="GB18" s="9">
        <v>24.875</v>
      </c>
      <c r="GC18" s="9">
        <v>49.726999999999997</v>
      </c>
      <c r="GD18" s="9">
        <v>24.763000000000002</v>
      </c>
      <c r="GE18" s="9">
        <v>24.965</v>
      </c>
      <c r="GF18" s="9">
        <v>20.741</v>
      </c>
      <c r="GG18" s="9">
        <v>11.157999999999999</v>
      </c>
      <c r="GH18" s="9">
        <v>9.5830000000000002</v>
      </c>
      <c r="GI18" s="9">
        <v>8.5090000000000003</v>
      </c>
      <c r="GJ18" s="9">
        <v>3.0569999999999999</v>
      </c>
      <c r="GK18" s="9">
        <v>5.452</v>
      </c>
      <c r="GL18" s="9">
        <v>16.673999999999999</v>
      </c>
      <c r="GM18" s="9">
        <v>8.1859999999999999</v>
      </c>
      <c r="GN18" s="9">
        <v>8.4870000000000001</v>
      </c>
      <c r="GO18" s="9">
        <v>13.958</v>
      </c>
      <c r="GP18" s="9">
        <v>5.7389999999999999</v>
      </c>
      <c r="GQ18" s="9">
        <v>8.218</v>
      </c>
      <c r="GR18" s="9">
        <v>2.427</v>
      </c>
      <c r="GS18" s="9">
        <v>1.6759999999999999</v>
      </c>
      <c r="GT18" s="9">
        <v>0.751</v>
      </c>
      <c r="GU18" s="9">
        <v>265.03500000000003</v>
      </c>
      <c r="GV18" s="9">
        <v>126.876</v>
      </c>
      <c r="GW18" s="9">
        <v>138.15899999999999</v>
      </c>
      <c r="GX18" s="9">
        <v>32.756999999999998</v>
      </c>
      <c r="GY18" s="9">
        <v>17.684000000000001</v>
      </c>
      <c r="GZ18" s="9">
        <v>15.073</v>
      </c>
      <c r="HA18" s="9">
        <v>214.881</v>
      </c>
      <c r="HB18" s="9">
        <v>97.835999999999999</v>
      </c>
      <c r="HC18" s="9">
        <v>117.045</v>
      </c>
      <c r="HD18" s="9">
        <v>2.6059999999999999</v>
      </c>
      <c r="HE18" s="9">
        <v>1.05</v>
      </c>
      <c r="HF18" s="9">
        <v>1.556</v>
      </c>
      <c r="HG18" s="9">
        <v>25.823</v>
      </c>
      <c r="HH18" s="9">
        <v>13.297000000000001</v>
      </c>
      <c r="HI18" s="9">
        <v>12.526</v>
      </c>
      <c r="HJ18" s="9">
        <v>1.3839999999999999</v>
      </c>
      <c r="HK18" s="9">
        <v>0.97499999999999998</v>
      </c>
      <c r="HL18" s="9">
        <v>0.40899999999999997</v>
      </c>
      <c r="HM18" s="9">
        <v>8.7949999999999999</v>
      </c>
      <c r="HN18" s="9">
        <v>3.9</v>
      </c>
      <c r="HO18" s="9">
        <v>4.8940000000000001</v>
      </c>
      <c r="HP18" s="9">
        <v>7.266</v>
      </c>
      <c r="HQ18" s="9">
        <v>1.887</v>
      </c>
      <c r="HR18" s="9">
        <v>5.3789999999999996</v>
      </c>
      <c r="HS18" s="9">
        <v>60.286000000000001</v>
      </c>
      <c r="HT18" s="9">
        <v>20.529</v>
      </c>
      <c r="HU18" s="9">
        <v>39.756999999999998</v>
      </c>
      <c r="HV18" s="9">
        <v>3.802</v>
      </c>
      <c r="HW18" s="9">
        <v>2.5339999999999998</v>
      </c>
      <c r="HX18" s="9">
        <v>1.268</v>
      </c>
      <c r="HY18" s="9">
        <v>32.048999999999999</v>
      </c>
      <c r="HZ18" s="9">
        <v>10.72</v>
      </c>
      <c r="IA18" s="9">
        <v>21.329000000000001</v>
      </c>
      <c r="IB18" s="9">
        <v>12.609</v>
      </c>
      <c r="IC18" s="9">
        <v>8.7989999999999995</v>
      </c>
      <c r="ID18" s="9">
        <v>3.8090000000000002</v>
      </c>
      <c r="IE18" s="9">
        <v>70.36</v>
      </c>
      <c r="IF18" s="9">
        <v>44.014000000000003</v>
      </c>
      <c r="IG18" s="9">
        <v>26.346</v>
      </c>
      <c r="IH18" s="9">
        <v>2.952</v>
      </c>
      <c r="II18" s="9">
        <v>1.8340000000000001</v>
      </c>
      <c r="IJ18" s="9">
        <v>1.1180000000000001</v>
      </c>
      <c r="IK18" s="9">
        <v>7.6710000000000003</v>
      </c>
      <c r="IL18" s="9">
        <v>2.2120000000000002</v>
      </c>
      <c r="IM18" s="9">
        <v>5.4589999999999996</v>
      </c>
      <c r="IN18" s="9">
        <v>0.63400000000000001</v>
      </c>
      <c r="IO18" s="9">
        <v>0.307</v>
      </c>
      <c r="IP18" s="9">
        <v>0.32700000000000001</v>
      </c>
      <c r="IQ18" s="9">
        <v>3.7970000000000002</v>
      </c>
    </row>
    <row r="19" spans="1:251">
      <c r="A19" s="10">
        <v>44958</v>
      </c>
      <c r="B19" s="9">
        <v>9.1289999999999996</v>
      </c>
      <c r="C19" s="9">
        <v>3.681</v>
      </c>
      <c r="D19" s="9">
        <v>5.4480000000000004</v>
      </c>
      <c r="E19" s="9">
        <v>59.411000000000001</v>
      </c>
      <c r="F19" s="9">
        <v>30.765000000000001</v>
      </c>
      <c r="G19" s="9">
        <v>28.646000000000001</v>
      </c>
      <c r="H19" s="9">
        <v>18.373999999999999</v>
      </c>
      <c r="I19" s="9">
        <v>10.782999999999999</v>
      </c>
      <c r="J19" s="9">
        <v>7.5910000000000002</v>
      </c>
      <c r="K19" s="9">
        <v>74.481999999999999</v>
      </c>
      <c r="L19" s="9">
        <v>38.828000000000003</v>
      </c>
      <c r="M19" s="9">
        <v>35.654000000000003</v>
      </c>
      <c r="N19" s="9">
        <v>10.662000000000001</v>
      </c>
      <c r="O19" s="9">
        <v>6.6429999999999998</v>
      </c>
      <c r="P19" s="9">
        <v>4.0190000000000001</v>
      </c>
      <c r="Q19" s="9">
        <v>47.362000000000002</v>
      </c>
      <c r="R19" s="9">
        <v>24.257000000000001</v>
      </c>
      <c r="S19" s="9">
        <v>23.106000000000002</v>
      </c>
      <c r="T19" s="9">
        <v>7.7119999999999997</v>
      </c>
      <c r="U19" s="9">
        <v>4.1399999999999997</v>
      </c>
      <c r="V19" s="9">
        <v>3.5720000000000001</v>
      </c>
      <c r="W19" s="9">
        <v>27.12</v>
      </c>
      <c r="X19" s="9">
        <v>14.571999999999999</v>
      </c>
      <c r="Y19" s="9">
        <v>12.548</v>
      </c>
      <c r="Z19" s="9">
        <v>1.054</v>
      </c>
      <c r="AA19" s="9">
        <v>0.436</v>
      </c>
      <c r="AB19" s="9">
        <v>0.61799999999999999</v>
      </c>
      <c r="AC19" s="9">
        <v>7.1959999999999997</v>
      </c>
      <c r="AD19" s="9">
        <v>4.2389999999999999</v>
      </c>
      <c r="AE19" s="9">
        <v>2.956</v>
      </c>
      <c r="AF19" s="9">
        <v>50.667999999999999</v>
      </c>
      <c r="AG19" s="9">
        <v>25.547999999999998</v>
      </c>
      <c r="AH19" s="9">
        <v>25.12</v>
      </c>
      <c r="AI19" s="9">
        <v>276.04300000000001</v>
      </c>
      <c r="AJ19" s="9">
        <v>139.923</v>
      </c>
      <c r="AK19" s="9">
        <v>136.119</v>
      </c>
      <c r="AL19" s="9">
        <v>21.806999999999999</v>
      </c>
      <c r="AM19" s="9">
        <v>9.266</v>
      </c>
      <c r="AN19" s="9">
        <v>12.541</v>
      </c>
      <c r="AO19" s="9">
        <v>169.05600000000001</v>
      </c>
      <c r="AP19" s="9">
        <v>90.085999999999999</v>
      </c>
      <c r="AQ19" s="9">
        <v>78.971000000000004</v>
      </c>
      <c r="AR19" s="9">
        <v>12.574</v>
      </c>
      <c r="AS19" s="9">
        <v>5.3689999999999998</v>
      </c>
      <c r="AT19" s="9">
        <v>7.2050000000000001</v>
      </c>
      <c r="AU19" s="9">
        <v>86.53</v>
      </c>
      <c r="AV19" s="9">
        <v>46.747</v>
      </c>
      <c r="AW19" s="9">
        <v>39.783000000000001</v>
      </c>
      <c r="AX19" s="9">
        <v>9.2330000000000005</v>
      </c>
      <c r="AY19" s="9">
        <v>3.8980000000000001</v>
      </c>
      <c r="AZ19" s="9">
        <v>5.335</v>
      </c>
      <c r="BA19" s="9">
        <v>82.525999999999996</v>
      </c>
      <c r="BB19" s="9">
        <v>43.338000000000001</v>
      </c>
      <c r="BC19" s="9">
        <v>39.188000000000002</v>
      </c>
      <c r="BD19" s="9">
        <v>4.0960000000000001</v>
      </c>
      <c r="BE19" s="9">
        <v>0.35599999999999998</v>
      </c>
      <c r="BF19" s="9">
        <v>3.74</v>
      </c>
      <c r="BG19" s="9">
        <v>16.963999999999999</v>
      </c>
      <c r="BH19" s="9">
        <v>1.91</v>
      </c>
      <c r="BI19" s="9">
        <v>15.054</v>
      </c>
      <c r="BJ19" s="9">
        <v>8.3640000000000008</v>
      </c>
      <c r="BK19" s="9">
        <v>5.5449999999999999</v>
      </c>
      <c r="BL19" s="9">
        <v>2.819</v>
      </c>
      <c r="BM19" s="9">
        <v>31.792999999999999</v>
      </c>
      <c r="BN19" s="9">
        <v>15.048999999999999</v>
      </c>
      <c r="BO19" s="9">
        <v>16.742999999999999</v>
      </c>
      <c r="BP19" s="9">
        <v>13.731999999999999</v>
      </c>
      <c r="BQ19" s="9">
        <v>9.4689999999999994</v>
      </c>
      <c r="BR19" s="9">
        <v>4.2629999999999999</v>
      </c>
      <c r="BS19" s="9">
        <v>45.287999999999997</v>
      </c>
      <c r="BT19" s="9">
        <v>26.096</v>
      </c>
      <c r="BU19" s="9">
        <v>19.193000000000001</v>
      </c>
      <c r="BV19" s="9">
        <v>2.669</v>
      </c>
      <c r="BW19" s="9">
        <v>0.91100000000000003</v>
      </c>
      <c r="BX19" s="9">
        <v>1.758</v>
      </c>
      <c r="BY19" s="9">
        <v>12.941000000000001</v>
      </c>
      <c r="BZ19" s="9">
        <v>6.782</v>
      </c>
      <c r="CA19" s="9">
        <v>6.1589999999999998</v>
      </c>
      <c r="CB19" s="9">
        <v>7.6159999999999997</v>
      </c>
      <c r="CC19" s="9">
        <v>5.4450000000000003</v>
      </c>
      <c r="CD19" s="9">
        <v>2.1709999999999998</v>
      </c>
      <c r="CE19" s="9">
        <v>44.854999999999997</v>
      </c>
      <c r="CF19" s="9">
        <v>24.782</v>
      </c>
      <c r="CG19" s="9">
        <v>20.073</v>
      </c>
      <c r="CH19" s="9">
        <v>5.0030000000000001</v>
      </c>
      <c r="CI19" s="9">
        <v>3.5990000000000002</v>
      </c>
      <c r="CJ19" s="9">
        <v>1.405</v>
      </c>
      <c r="CK19" s="9">
        <v>27.189</v>
      </c>
      <c r="CL19" s="9">
        <v>14.273</v>
      </c>
      <c r="CM19" s="9">
        <v>12.916</v>
      </c>
      <c r="CN19" s="9">
        <v>2.613</v>
      </c>
      <c r="CO19" s="9">
        <v>1.8460000000000001</v>
      </c>
      <c r="CP19" s="9">
        <v>0.76600000000000001</v>
      </c>
      <c r="CQ19" s="9">
        <v>17.666</v>
      </c>
      <c r="CR19" s="9">
        <v>10.509</v>
      </c>
      <c r="CS19" s="9">
        <v>7.157</v>
      </c>
      <c r="CT19" s="9">
        <v>1.5269999999999999</v>
      </c>
      <c r="CU19" s="9">
        <v>1.5269999999999999</v>
      </c>
      <c r="CV19" s="9">
        <v>0</v>
      </c>
      <c r="CW19" s="9">
        <v>6.1509999999999998</v>
      </c>
      <c r="CX19" s="9">
        <v>3.8570000000000002</v>
      </c>
      <c r="CY19" s="9">
        <v>2.294</v>
      </c>
      <c r="CZ19" s="9">
        <v>35.540999999999997</v>
      </c>
      <c r="DA19" s="9">
        <v>17.709</v>
      </c>
      <c r="DB19" s="9">
        <v>17.832000000000001</v>
      </c>
      <c r="DC19" s="9">
        <v>17.216999999999999</v>
      </c>
      <c r="DD19" s="9">
        <v>10.220000000000001</v>
      </c>
      <c r="DE19" s="9">
        <v>6.9969999999999999</v>
      </c>
      <c r="DF19" s="9">
        <v>154.88800000000001</v>
      </c>
      <c r="DG19" s="9">
        <v>80.022999999999996</v>
      </c>
      <c r="DH19" s="9">
        <v>74.866</v>
      </c>
      <c r="DI19" s="9">
        <v>5.4320000000000004</v>
      </c>
      <c r="DJ19" s="9">
        <v>3.323</v>
      </c>
      <c r="DK19" s="9">
        <v>2.11</v>
      </c>
      <c r="DL19" s="9">
        <v>137.16200000000001</v>
      </c>
      <c r="DM19" s="9">
        <v>70.454999999999998</v>
      </c>
      <c r="DN19" s="9">
        <v>66.707999999999998</v>
      </c>
      <c r="DO19" s="9">
        <v>1.1839999999999999</v>
      </c>
      <c r="DP19" s="9">
        <v>0.83199999999999996</v>
      </c>
      <c r="DQ19" s="9">
        <v>0.35299999999999998</v>
      </c>
      <c r="DR19" s="9">
        <v>27.099</v>
      </c>
      <c r="DS19" s="9">
        <v>12.536</v>
      </c>
      <c r="DT19" s="9">
        <v>14.563000000000001</v>
      </c>
      <c r="DU19" s="9">
        <v>0.436</v>
      </c>
      <c r="DV19" s="9">
        <v>0.436</v>
      </c>
      <c r="DW19" s="9">
        <v>0</v>
      </c>
      <c r="DX19" s="9">
        <v>7.899</v>
      </c>
      <c r="DY19" s="9">
        <v>5.5490000000000004</v>
      </c>
      <c r="DZ19" s="9">
        <v>2.35</v>
      </c>
      <c r="EA19" s="9">
        <v>7.5289999999999999</v>
      </c>
      <c r="EB19" s="9">
        <v>3.593</v>
      </c>
      <c r="EC19" s="9">
        <v>3.9359999999999999</v>
      </c>
      <c r="ED19" s="9">
        <v>54.716000000000001</v>
      </c>
      <c r="EE19" s="9">
        <v>28.257999999999999</v>
      </c>
      <c r="EF19" s="9">
        <v>26.457999999999998</v>
      </c>
      <c r="EG19" s="9">
        <v>32.874000000000002</v>
      </c>
      <c r="EH19" s="9">
        <v>17.454999999999998</v>
      </c>
      <c r="EI19" s="9">
        <v>15.419</v>
      </c>
      <c r="EJ19" s="9">
        <v>41.197000000000003</v>
      </c>
      <c r="EK19" s="9">
        <v>20.972999999999999</v>
      </c>
      <c r="EL19" s="9">
        <v>20.222999999999999</v>
      </c>
      <c r="EM19" s="9">
        <v>28.734999999999999</v>
      </c>
      <c r="EN19" s="9">
        <v>14.135</v>
      </c>
      <c r="EO19" s="9">
        <v>14.601000000000001</v>
      </c>
      <c r="EP19" s="9">
        <v>27.812000000000001</v>
      </c>
      <c r="EQ19" s="9">
        <v>14.145</v>
      </c>
      <c r="ER19" s="9">
        <v>13.667</v>
      </c>
      <c r="ES19" s="9">
        <v>24.719000000000001</v>
      </c>
      <c r="ET19" s="9">
        <v>11.406000000000001</v>
      </c>
      <c r="EU19" s="9">
        <v>13.314</v>
      </c>
      <c r="EV19" s="9">
        <v>28.483000000000001</v>
      </c>
      <c r="EW19" s="9">
        <v>17.141999999999999</v>
      </c>
      <c r="EX19" s="9">
        <v>11.340999999999999</v>
      </c>
      <c r="EY19" s="9">
        <v>16.773</v>
      </c>
      <c r="EZ19" s="9">
        <v>7.758</v>
      </c>
      <c r="FA19" s="9">
        <v>9.0150000000000006</v>
      </c>
      <c r="FB19" s="9">
        <v>3.0310000000000001</v>
      </c>
      <c r="FC19" s="9">
        <v>1.5580000000000001</v>
      </c>
      <c r="FD19" s="9">
        <v>1.4730000000000001</v>
      </c>
      <c r="FE19" s="9">
        <v>4.2450000000000001</v>
      </c>
      <c r="FF19" s="9">
        <v>3.036</v>
      </c>
      <c r="FG19" s="9">
        <v>1.2090000000000001</v>
      </c>
      <c r="FH19" s="9">
        <v>3.8860000000000001</v>
      </c>
      <c r="FI19" s="9">
        <v>2.028</v>
      </c>
      <c r="FJ19" s="9">
        <v>1.859</v>
      </c>
      <c r="FK19" s="9">
        <v>9.3490000000000002</v>
      </c>
      <c r="FL19" s="9">
        <v>4.5339999999999998</v>
      </c>
      <c r="FM19" s="9">
        <v>4.8150000000000004</v>
      </c>
      <c r="FN19" s="9">
        <v>18.152000000000001</v>
      </c>
      <c r="FO19" s="9">
        <v>10.677</v>
      </c>
      <c r="FP19" s="9">
        <v>7.4749999999999996</v>
      </c>
      <c r="FQ19" s="9">
        <v>7.9569999999999999</v>
      </c>
      <c r="FR19" s="9">
        <v>4.8920000000000003</v>
      </c>
      <c r="FS19" s="9">
        <v>3.0649999999999999</v>
      </c>
      <c r="FT19" s="9">
        <v>10.079000000000001</v>
      </c>
      <c r="FU19" s="9">
        <v>4.62</v>
      </c>
      <c r="FV19" s="9">
        <v>5.4589999999999996</v>
      </c>
      <c r="FW19" s="9">
        <v>8.01</v>
      </c>
      <c r="FX19" s="9">
        <v>4.673</v>
      </c>
      <c r="FY19" s="9">
        <v>3.3370000000000002</v>
      </c>
      <c r="FZ19" s="9">
        <v>50.723999999999997</v>
      </c>
      <c r="GA19" s="9">
        <v>26.12</v>
      </c>
      <c r="GB19" s="9">
        <v>24.605</v>
      </c>
      <c r="GC19" s="9">
        <v>37.369999999999997</v>
      </c>
      <c r="GD19" s="9">
        <v>19.283000000000001</v>
      </c>
      <c r="GE19" s="9">
        <v>18.085999999999999</v>
      </c>
      <c r="GF19" s="9">
        <v>20.733000000000001</v>
      </c>
      <c r="GG19" s="9">
        <v>11.875999999999999</v>
      </c>
      <c r="GH19" s="9">
        <v>8.8569999999999993</v>
      </c>
      <c r="GI19" s="9">
        <v>8.0410000000000004</v>
      </c>
      <c r="GJ19" s="9">
        <v>4.9349999999999996</v>
      </c>
      <c r="GK19" s="9">
        <v>3.1059999999999999</v>
      </c>
      <c r="GL19" s="9">
        <v>16.585000000000001</v>
      </c>
      <c r="GM19" s="9">
        <v>9.4339999999999993</v>
      </c>
      <c r="GN19" s="9">
        <v>7.1520000000000001</v>
      </c>
      <c r="GO19" s="9">
        <v>13.23</v>
      </c>
      <c r="GP19" s="9">
        <v>8.5299999999999994</v>
      </c>
      <c r="GQ19" s="9">
        <v>4.7009999999999996</v>
      </c>
      <c r="GR19" s="9">
        <v>1.415</v>
      </c>
      <c r="GS19" s="9">
        <v>0.97199999999999998</v>
      </c>
      <c r="GT19" s="9">
        <v>0.443</v>
      </c>
      <c r="GU19" s="9">
        <v>280.09199999999998</v>
      </c>
      <c r="GV19" s="9">
        <v>144.191</v>
      </c>
      <c r="GW19" s="9">
        <v>135.90100000000001</v>
      </c>
      <c r="GX19" s="9">
        <v>24.373000000000001</v>
      </c>
      <c r="GY19" s="9">
        <v>11.119</v>
      </c>
      <c r="GZ19" s="9">
        <v>13.254</v>
      </c>
      <c r="HA19" s="9">
        <v>207.50700000000001</v>
      </c>
      <c r="HB19" s="9">
        <v>101.79300000000001</v>
      </c>
      <c r="HC19" s="9">
        <v>105.714</v>
      </c>
      <c r="HD19" s="9">
        <v>1.093</v>
      </c>
      <c r="HE19" s="9">
        <v>0.39100000000000001</v>
      </c>
      <c r="HF19" s="9">
        <v>0.70199999999999996</v>
      </c>
      <c r="HG19" s="9">
        <v>22.904</v>
      </c>
      <c r="HH19" s="9">
        <v>13.196</v>
      </c>
      <c r="HI19" s="9">
        <v>9.7080000000000002</v>
      </c>
      <c r="HJ19" s="9">
        <v>0.70899999999999996</v>
      </c>
      <c r="HK19" s="9">
        <v>0.35299999999999998</v>
      </c>
      <c r="HL19" s="9">
        <v>0.35699999999999998</v>
      </c>
      <c r="HM19" s="9">
        <v>8.9700000000000006</v>
      </c>
      <c r="HN19" s="9">
        <v>3.57</v>
      </c>
      <c r="HO19" s="9">
        <v>5.4</v>
      </c>
      <c r="HP19" s="9">
        <v>6.4189999999999996</v>
      </c>
      <c r="HQ19" s="9">
        <v>3.4239999999999999</v>
      </c>
      <c r="HR19" s="9">
        <v>2.996</v>
      </c>
      <c r="HS19" s="9">
        <v>63.695999999999998</v>
      </c>
      <c r="HT19" s="9">
        <v>27.468</v>
      </c>
      <c r="HU19" s="9">
        <v>36.226999999999997</v>
      </c>
      <c r="HV19" s="9">
        <v>5.9660000000000002</v>
      </c>
      <c r="HW19" s="9">
        <v>1.0880000000000001</v>
      </c>
      <c r="HX19" s="9">
        <v>4.8780000000000001</v>
      </c>
      <c r="HY19" s="9">
        <v>25.623000000000001</v>
      </c>
      <c r="HZ19" s="9">
        <v>9.0869999999999997</v>
      </c>
      <c r="IA19" s="9">
        <v>16.535</v>
      </c>
      <c r="IB19" s="9">
        <v>6.766</v>
      </c>
      <c r="IC19" s="9">
        <v>4.3170000000000002</v>
      </c>
      <c r="ID19" s="9">
        <v>2.448</v>
      </c>
      <c r="IE19" s="9">
        <v>65.888000000000005</v>
      </c>
      <c r="IF19" s="9">
        <v>37.71</v>
      </c>
      <c r="IG19" s="9">
        <v>28.178000000000001</v>
      </c>
      <c r="IH19" s="9">
        <v>1.9650000000000001</v>
      </c>
      <c r="II19" s="9">
        <v>1.216</v>
      </c>
      <c r="IJ19" s="9">
        <v>0.75</v>
      </c>
      <c r="IK19" s="9">
        <v>10.821999999999999</v>
      </c>
      <c r="IL19" s="9">
        <v>4.1840000000000002</v>
      </c>
      <c r="IM19" s="9">
        <v>6.6379999999999999</v>
      </c>
      <c r="IN19" s="9">
        <v>0.33100000000000002</v>
      </c>
      <c r="IO19" s="9">
        <v>0.33100000000000002</v>
      </c>
      <c r="IP19" s="9">
        <v>0</v>
      </c>
      <c r="IQ19" s="9">
        <v>2.306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3476</v>
      </c>
      <c r="C1" s="3" t="s">
        <v>3477</v>
      </c>
      <c r="D1" s="3" t="s">
        <v>3478</v>
      </c>
      <c r="E1" s="3" t="s">
        <v>3479</v>
      </c>
      <c r="F1" s="3" t="s">
        <v>3480</v>
      </c>
      <c r="G1" s="3" t="s">
        <v>3481</v>
      </c>
      <c r="H1" s="3" t="s">
        <v>3482</v>
      </c>
      <c r="I1" s="3" t="s">
        <v>3483</v>
      </c>
      <c r="J1" s="3" t="s">
        <v>3484</v>
      </c>
      <c r="K1" s="3" t="s">
        <v>3485</v>
      </c>
      <c r="L1" s="3" t="s">
        <v>3486</v>
      </c>
      <c r="M1" s="3" t="s">
        <v>3487</v>
      </c>
      <c r="N1" s="3" t="s">
        <v>3488</v>
      </c>
      <c r="O1" s="3" t="s">
        <v>3489</v>
      </c>
      <c r="P1" s="3" t="s">
        <v>3490</v>
      </c>
      <c r="Q1" s="3" t="s">
        <v>3491</v>
      </c>
      <c r="R1" s="3" t="s">
        <v>3492</v>
      </c>
      <c r="S1" s="3" t="s">
        <v>3493</v>
      </c>
      <c r="T1" s="3" t="s">
        <v>3494</v>
      </c>
      <c r="U1" s="3" t="s">
        <v>3495</v>
      </c>
      <c r="V1" s="3" t="s">
        <v>3496</v>
      </c>
      <c r="W1" s="3" t="s">
        <v>3497</v>
      </c>
      <c r="X1" s="3" t="s">
        <v>3498</v>
      </c>
      <c r="Y1" s="3" t="s">
        <v>3499</v>
      </c>
      <c r="Z1" s="3" t="s">
        <v>3500</v>
      </c>
      <c r="AA1" s="3" t="s">
        <v>3501</v>
      </c>
      <c r="AB1" s="3" t="s">
        <v>3502</v>
      </c>
      <c r="AC1" s="3" t="s">
        <v>3503</v>
      </c>
      <c r="AD1" s="3" t="s">
        <v>3504</v>
      </c>
      <c r="AE1" s="3" t="s">
        <v>3505</v>
      </c>
      <c r="AF1" s="3" t="s">
        <v>3506</v>
      </c>
      <c r="AG1" s="3" t="s">
        <v>3507</v>
      </c>
      <c r="AH1" s="3" t="s">
        <v>3508</v>
      </c>
      <c r="AI1" s="3" t="s">
        <v>3509</v>
      </c>
      <c r="AJ1" s="3" t="s">
        <v>3510</v>
      </c>
      <c r="AK1" s="3" t="s">
        <v>3511</v>
      </c>
      <c r="AL1" s="3" t="s">
        <v>3512</v>
      </c>
      <c r="AM1" s="3" t="s">
        <v>3513</v>
      </c>
      <c r="AN1" s="3" t="s">
        <v>3514</v>
      </c>
      <c r="AO1" s="3" t="s">
        <v>3515</v>
      </c>
      <c r="AP1" s="3" t="s">
        <v>3516</v>
      </c>
      <c r="AQ1" s="3" t="s">
        <v>3517</v>
      </c>
      <c r="AR1" s="3" t="s">
        <v>3518</v>
      </c>
      <c r="AS1" s="3" t="s">
        <v>3519</v>
      </c>
      <c r="AT1" s="3" t="s">
        <v>3520</v>
      </c>
      <c r="AU1" s="3" t="s">
        <v>3521</v>
      </c>
      <c r="AV1" s="3" t="s">
        <v>3522</v>
      </c>
      <c r="AW1" s="3" t="s">
        <v>3523</v>
      </c>
      <c r="AX1" s="3" t="s">
        <v>3524</v>
      </c>
      <c r="AY1" s="3" t="s">
        <v>3525</v>
      </c>
      <c r="AZ1" s="3" t="s">
        <v>3526</v>
      </c>
      <c r="BA1" s="3" t="s">
        <v>3527</v>
      </c>
      <c r="BB1" s="3" t="s">
        <v>3528</v>
      </c>
      <c r="BC1" s="3" t="s">
        <v>3529</v>
      </c>
      <c r="BD1" s="3" t="s">
        <v>3530</v>
      </c>
      <c r="BE1" s="3" t="s">
        <v>3531</v>
      </c>
      <c r="BF1" s="3" t="s">
        <v>3532</v>
      </c>
      <c r="BG1" s="3" t="s">
        <v>3533</v>
      </c>
      <c r="BH1" s="3" t="s">
        <v>3534</v>
      </c>
      <c r="BI1" s="3" t="s">
        <v>3535</v>
      </c>
      <c r="BJ1" s="3" t="s">
        <v>3536</v>
      </c>
      <c r="BK1" s="3" t="s">
        <v>3537</v>
      </c>
      <c r="BL1" s="3" t="s">
        <v>3538</v>
      </c>
      <c r="BM1" s="3" t="s">
        <v>3539</v>
      </c>
      <c r="BN1" s="3" t="s">
        <v>3540</v>
      </c>
      <c r="BO1" s="3" t="s">
        <v>3541</v>
      </c>
      <c r="BP1" s="3" t="s">
        <v>3542</v>
      </c>
      <c r="BQ1" s="3" t="s">
        <v>3543</v>
      </c>
      <c r="BR1" s="3" t="s">
        <v>3544</v>
      </c>
      <c r="BS1" s="3" t="s">
        <v>3545</v>
      </c>
      <c r="BT1" s="3" t="s">
        <v>3546</v>
      </c>
      <c r="BU1" s="3" t="s">
        <v>3547</v>
      </c>
      <c r="BV1" s="3" t="s">
        <v>3548</v>
      </c>
      <c r="BW1" s="3" t="s">
        <v>3549</v>
      </c>
      <c r="BX1" s="3" t="s">
        <v>3550</v>
      </c>
      <c r="BY1" s="3" t="s">
        <v>3551</v>
      </c>
      <c r="BZ1" s="3" t="s">
        <v>3552</v>
      </c>
      <c r="CA1" s="3" t="s">
        <v>3553</v>
      </c>
      <c r="CB1" s="3" t="s">
        <v>3554</v>
      </c>
      <c r="CC1" s="3" t="s">
        <v>3555</v>
      </c>
      <c r="CD1" s="3" t="s">
        <v>3556</v>
      </c>
      <c r="CE1" s="3" t="s">
        <v>3557</v>
      </c>
      <c r="CF1" s="3" t="s">
        <v>3558</v>
      </c>
      <c r="CG1" s="3" t="s">
        <v>3559</v>
      </c>
      <c r="CH1" s="3" t="s">
        <v>3560</v>
      </c>
      <c r="CI1" s="3" t="s">
        <v>3561</v>
      </c>
      <c r="CJ1" s="3" t="s">
        <v>3562</v>
      </c>
      <c r="CK1" s="3" t="s">
        <v>3563</v>
      </c>
      <c r="CL1" s="3" t="s">
        <v>3564</v>
      </c>
      <c r="CM1" s="3" t="s">
        <v>3565</v>
      </c>
      <c r="CN1" s="3" t="s">
        <v>3566</v>
      </c>
      <c r="CO1" s="3" t="s">
        <v>3567</v>
      </c>
      <c r="CP1" s="3" t="s">
        <v>3568</v>
      </c>
      <c r="CQ1" s="3" t="s">
        <v>3569</v>
      </c>
      <c r="CR1" s="3" t="s">
        <v>3570</v>
      </c>
      <c r="CS1" s="3" t="s">
        <v>3571</v>
      </c>
      <c r="CT1" s="3" t="s">
        <v>3572</v>
      </c>
      <c r="CU1" s="3" t="s">
        <v>3573</v>
      </c>
      <c r="CV1" s="3" t="s">
        <v>3574</v>
      </c>
      <c r="CW1" s="3" t="s">
        <v>3575</v>
      </c>
      <c r="CX1" s="3" t="s">
        <v>3576</v>
      </c>
      <c r="CY1" s="3" t="s">
        <v>3577</v>
      </c>
      <c r="CZ1" s="3" t="s">
        <v>3578</v>
      </c>
      <c r="DA1" s="3" t="s">
        <v>3579</v>
      </c>
      <c r="DB1" s="3" t="s">
        <v>3580</v>
      </c>
      <c r="DC1" s="3" t="s">
        <v>3581</v>
      </c>
      <c r="DD1" s="3" t="s">
        <v>3582</v>
      </c>
      <c r="DE1" s="3" t="s">
        <v>3583</v>
      </c>
      <c r="DF1" s="3" t="s">
        <v>3584</v>
      </c>
      <c r="DG1" s="3" t="s">
        <v>3585</v>
      </c>
      <c r="DH1" s="3" t="s">
        <v>3586</v>
      </c>
      <c r="DI1" s="3" t="s">
        <v>3587</v>
      </c>
      <c r="DJ1" s="3" t="s">
        <v>3588</v>
      </c>
      <c r="DK1" s="3" t="s">
        <v>3589</v>
      </c>
      <c r="DL1" s="3" t="s">
        <v>3590</v>
      </c>
      <c r="DM1" s="3" t="s">
        <v>3591</v>
      </c>
      <c r="DN1" s="3" t="s">
        <v>3592</v>
      </c>
      <c r="DO1" s="3" t="s">
        <v>3593</v>
      </c>
      <c r="DP1" s="3" t="s">
        <v>3594</v>
      </c>
      <c r="DQ1" s="3" t="s">
        <v>3595</v>
      </c>
      <c r="DR1" s="3" t="s">
        <v>3596</v>
      </c>
      <c r="DS1" s="3" t="s">
        <v>3597</v>
      </c>
      <c r="DT1" s="3" t="s">
        <v>3598</v>
      </c>
      <c r="DU1" s="3" t="s">
        <v>3599</v>
      </c>
      <c r="DV1" s="3" t="s">
        <v>3600</v>
      </c>
      <c r="DW1" s="3" t="s">
        <v>3601</v>
      </c>
      <c r="DX1" s="3" t="s">
        <v>3602</v>
      </c>
      <c r="DY1" s="3" t="s">
        <v>3603</v>
      </c>
      <c r="DZ1" s="3" t="s">
        <v>3604</v>
      </c>
      <c r="EA1" s="3" t="s">
        <v>3605</v>
      </c>
      <c r="EB1" s="3" t="s">
        <v>3606</v>
      </c>
      <c r="EC1" s="3" t="s">
        <v>3607</v>
      </c>
      <c r="ED1" s="3" t="s">
        <v>3608</v>
      </c>
      <c r="EE1" s="3" t="s">
        <v>3609</v>
      </c>
      <c r="EF1" s="3" t="s">
        <v>3610</v>
      </c>
      <c r="EG1" s="3" t="s">
        <v>3611</v>
      </c>
      <c r="EH1" s="3" t="s">
        <v>3612</v>
      </c>
      <c r="EI1" s="3" t="s">
        <v>3613</v>
      </c>
      <c r="EJ1" s="3" t="s">
        <v>3614</v>
      </c>
      <c r="EK1" s="3" t="s">
        <v>3615</v>
      </c>
      <c r="EL1" s="3" t="s">
        <v>3616</v>
      </c>
      <c r="EM1" s="3" t="s">
        <v>3617</v>
      </c>
      <c r="EN1" s="3" t="s">
        <v>3618</v>
      </c>
      <c r="EO1" s="3" t="s">
        <v>3619</v>
      </c>
      <c r="EP1" s="3" t="s">
        <v>3620</v>
      </c>
      <c r="EQ1" s="3" t="s">
        <v>3621</v>
      </c>
      <c r="ER1" s="3" t="s">
        <v>3622</v>
      </c>
      <c r="ES1" s="3" t="s">
        <v>3623</v>
      </c>
      <c r="ET1" s="3" t="s">
        <v>3624</v>
      </c>
      <c r="EU1" s="3" t="s">
        <v>3625</v>
      </c>
      <c r="EV1" s="3" t="s">
        <v>3626</v>
      </c>
      <c r="EW1" s="3" t="s">
        <v>3627</v>
      </c>
      <c r="EX1" s="3" t="s">
        <v>3628</v>
      </c>
      <c r="EY1" s="3" t="s">
        <v>3629</v>
      </c>
      <c r="EZ1" s="3" t="s">
        <v>3630</v>
      </c>
      <c r="FA1" s="3" t="s">
        <v>3631</v>
      </c>
      <c r="FB1" s="3" t="s">
        <v>3632</v>
      </c>
      <c r="FC1" s="3" t="s">
        <v>3633</v>
      </c>
      <c r="FD1" s="3" t="s">
        <v>3634</v>
      </c>
      <c r="FE1" s="3" t="s">
        <v>3635</v>
      </c>
      <c r="FF1" s="3" t="s">
        <v>3636</v>
      </c>
      <c r="FG1" s="3" t="s">
        <v>3637</v>
      </c>
      <c r="FH1" s="3" t="s">
        <v>3638</v>
      </c>
      <c r="FI1" s="3" t="s">
        <v>3639</v>
      </c>
      <c r="FJ1" s="3" t="s">
        <v>3640</v>
      </c>
      <c r="FK1" s="3" t="s">
        <v>3641</v>
      </c>
      <c r="FL1" s="3" t="s">
        <v>3642</v>
      </c>
      <c r="FM1" s="3" t="s">
        <v>3643</v>
      </c>
      <c r="FN1" s="3" t="s">
        <v>3644</v>
      </c>
      <c r="FO1" s="3" t="s">
        <v>3645</v>
      </c>
      <c r="FP1" s="3" t="s">
        <v>3646</v>
      </c>
      <c r="FQ1" s="3" t="s">
        <v>3647</v>
      </c>
      <c r="FR1" s="3" t="s">
        <v>3648</v>
      </c>
      <c r="FS1" s="3" t="s">
        <v>3649</v>
      </c>
      <c r="FT1" s="3" t="s">
        <v>3650</v>
      </c>
      <c r="FU1" s="3" t="s">
        <v>3651</v>
      </c>
      <c r="FV1" s="3" t="s">
        <v>3652</v>
      </c>
      <c r="FW1" s="3" t="s">
        <v>3653</v>
      </c>
      <c r="FX1" s="3" t="s">
        <v>3654</v>
      </c>
      <c r="FY1" s="3" t="s">
        <v>3655</v>
      </c>
      <c r="FZ1" s="3" t="s">
        <v>3656</v>
      </c>
      <c r="GA1" s="3" t="s">
        <v>3657</v>
      </c>
      <c r="GB1" s="3" t="s">
        <v>3658</v>
      </c>
      <c r="GC1" s="3" t="s">
        <v>3659</v>
      </c>
      <c r="GD1" s="3" t="s">
        <v>3660</v>
      </c>
      <c r="GE1" s="3" t="s">
        <v>3661</v>
      </c>
      <c r="GF1" s="3" t="s">
        <v>3662</v>
      </c>
      <c r="GG1" s="3" t="s">
        <v>3663</v>
      </c>
      <c r="GH1" s="3" t="s">
        <v>3664</v>
      </c>
      <c r="GI1" s="3" t="s">
        <v>3665</v>
      </c>
      <c r="GJ1" s="3" t="s">
        <v>3666</v>
      </c>
      <c r="GK1" s="3" t="s">
        <v>3667</v>
      </c>
      <c r="GL1" s="3" t="s">
        <v>3668</v>
      </c>
      <c r="GM1" s="3" t="s">
        <v>3669</v>
      </c>
      <c r="GN1" s="3" t="s">
        <v>3670</v>
      </c>
      <c r="GO1" s="3" t="s">
        <v>3671</v>
      </c>
      <c r="GP1" s="3" t="s">
        <v>3672</v>
      </c>
      <c r="GQ1" s="3" t="s">
        <v>3673</v>
      </c>
      <c r="GR1" s="3" t="s">
        <v>3674</v>
      </c>
      <c r="GS1" s="3" t="s">
        <v>3675</v>
      </c>
      <c r="GT1" s="3" t="s">
        <v>3676</v>
      </c>
      <c r="GU1" s="3" t="s">
        <v>3677</v>
      </c>
      <c r="GV1" s="3" t="s">
        <v>3678</v>
      </c>
      <c r="GW1" s="3" t="s">
        <v>3679</v>
      </c>
      <c r="GX1" s="3" t="s">
        <v>3680</v>
      </c>
      <c r="GY1" s="3" t="s">
        <v>3681</v>
      </c>
      <c r="GZ1" s="3" t="s">
        <v>3682</v>
      </c>
      <c r="HA1" s="3" t="s">
        <v>3683</v>
      </c>
      <c r="HB1" s="3" t="s">
        <v>3684</v>
      </c>
      <c r="HC1" s="3" t="s">
        <v>3685</v>
      </c>
      <c r="HD1" s="3" t="s">
        <v>3686</v>
      </c>
      <c r="HE1" s="3" t="s">
        <v>3687</v>
      </c>
      <c r="HF1" s="3" t="s">
        <v>5390</v>
      </c>
      <c r="HG1" s="3" t="s">
        <v>5391</v>
      </c>
      <c r="HH1" s="3" t="s">
        <v>5392</v>
      </c>
      <c r="HI1" s="3" t="s">
        <v>5393</v>
      </c>
      <c r="HJ1" s="3" t="s">
        <v>5394</v>
      </c>
      <c r="HK1" s="3" t="s">
        <v>5395</v>
      </c>
      <c r="HL1" s="3" t="s">
        <v>3688</v>
      </c>
      <c r="HM1" s="3" t="s">
        <v>3689</v>
      </c>
      <c r="HN1" s="3" t="s">
        <v>3690</v>
      </c>
      <c r="HO1" s="3" t="s">
        <v>3691</v>
      </c>
      <c r="HP1" s="3" t="s">
        <v>3692</v>
      </c>
      <c r="HQ1" s="3" t="s">
        <v>3693</v>
      </c>
      <c r="HR1" s="3" t="s">
        <v>3694</v>
      </c>
      <c r="HS1" s="3" t="s">
        <v>3695</v>
      </c>
      <c r="HT1" s="3" t="s">
        <v>3696</v>
      </c>
      <c r="HU1" s="3" t="s">
        <v>3697</v>
      </c>
      <c r="HV1" s="3" t="s">
        <v>3698</v>
      </c>
      <c r="HW1" s="3" t="s">
        <v>3699</v>
      </c>
      <c r="HX1" s="3" t="s">
        <v>3700</v>
      </c>
      <c r="HY1" s="3" t="s">
        <v>3701</v>
      </c>
      <c r="HZ1" s="3" t="s">
        <v>3702</v>
      </c>
      <c r="IA1" s="3" t="s">
        <v>3703</v>
      </c>
      <c r="IB1" s="3" t="s">
        <v>3704</v>
      </c>
      <c r="IC1" s="3" t="s">
        <v>3705</v>
      </c>
      <c r="ID1" s="3" t="s">
        <v>3706</v>
      </c>
      <c r="IE1" s="3" t="s">
        <v>3707</v>
      </c>
      <c r="IF1" s="3" t="s">
        <v>3708</v>
      </c>
      <c r="IG1" s="3" t="s">
        <v>3709</v>
      </c>
      <c r="IH1" s="3" t="s">
        <v>3710</v>
      </c>
      <c r="II1" s="3" t="s">
        <v>3711</v>
      </c>
      <c r="IJ1" s="3" t="s">
        <v>3712</v>
      </c>
      <c r="IK1" s="3" t="s">
        <v>3713</v>
      </c>
      <c r="IL1" s="3" t="s">
        <v>3714</v>
      </c>
      <c r="IM1" s="3" t="s">
        <v>3715</v>
      </c>
      <c r="IN1" s="3" t="s">
        <v>3716</v>
      </c>
      <c r="IO1" s="3" t="s">
        <v>3717</v>
      </c>
      <c r="IP1" s="3" t="s">
        <v>3718</v>
      </c>
      <c r="IQ1" s="3" t="s">
        <v>3719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3720</v>
      </c>
      <c r="C10" s="8" t="s">
        <v>3721</v>
      </c>
      <c r="D10" s="8" t="s">
        <v>3722</v>
      </c>
      <c r="E10" s="8" t="s">
        <v>3723</v>
      </c>
      <c r="F10" s="8" t="s">
        <v>3724</v>
      </c>
      <c r="G10" s="8" t="s">
        <v>3725</v>
      </c>
      <c r="H10" s="8" t="s">
        <v>3726</v>
      </c>
      <c r="I10" s="8" t="s">
        <v>3727</v>
      </c>
      <c r="J10" s="8" t="s">
        <v>3728</v>
      </c>
      <c r="K10" s="8" t="s">
        <v>3729</v>
      </c>
      <c r="L10" s="8" t="s">
        <v>3730</v>
      </c>
      <c r="M10" s="8" t="s">
        <v>3731</v>
      </c>
      <c r="N10" s="8" t="s">
        <v>3732</v>
      </c>
      <c r="O10" s="8" t="s">
        <v>3733</v>
      </c>
      <c r="P10" s="8" t="s">
        <v>3734</v>
      </c>
      <c r="Q10" s="8" t="s">
        <v>3735</v>
      </c>
      <c r="R10" s="8" t="s">
        <v>3736</v>
      </c>
      <c r="S10" s="8" t="s">
        <v>3737</v>
      </c>
      <c r="T10" s="8" t="s">
        <v>3738</v>
      </c>
      <c r="U10" s="8" t="s">
        <v>3739</v>
      </c>
      <c r="V10" s="8" t="s">
        <v>3740</v>
      </c>
      <c r="W10" s="8" t="s">
        <v>3741</v>
      </c>
      <c r="X10" s="8" t="s">
        <v>3742</v>
      </c>
      <c r="Y10" s="8" t="s">
        <v>3743</v>
      </c>
      <c r="Z10" s="8" t="s">
        <v>3744</v>
      </c>
      <c r="AA10" s="8" t="s">
        <v>3745</v>
      </c>
      <c r="AB10" s="8" t="s">
        <v>3746</v>
      </c>
      <c r="AC10" s="8" t="s">
        <v>3747</v>
      </c>
      <c r="AD10" s="8" t="s">
        <v>3748</v>
      </c>
      <c r="AE10" s="8" t="s">
        <v>3749</v>
      </c>
      <c r="AF10" s="8" t="s">
        <v>3750</v>
      </c>
      <c r="AG10" s="8" t="s">
        <v>3751</v>
      </c>
      <c r="AH10" s="8" t="s">
        <v>3752</v>
      </c>
      <c r="AI10" s="8" t="s">
        <v>3753</v>
      </c>
      <c r="AJ10" s="8" t="s">
        <v>3754</v>
      </c>
      <c r="AK10" s="8" t="s">
        <v>3755</v>
      </c>
      <c r="AL10" s="8" t="s">
        <v>3756</v>
      </c>
      <c r="AM10" s="8" t="s">
        <v>3757</v>
      </c>
      <c r="AN10" s="8" t="s">
        <v>3758</v>
      </c>
      <c r="AO10" s="8" t="s">
        <v>3759</v>
      </c>
      <c r="AP10" s="8" t="s">
        <v>3760</v>
      </c>
      <c r="AQ10" s="8" t="s">
        <v>3761</v>
      </c>
      <c r="AR10" s="8" t="s">
        <v>3762</v>
      </c>
      <c r="AS10" s="8" t="s">
        <v>3763</v>
      </c>
      <c r="AT10" s="8" t="s">
        <v>3764</v>
      </c>
      <c r="AU10" s="8" t="s">
        <v>3765</v>
      </c>
      <c r="AV10" s="8" t="s">
        <v>3766</v>
      </c>
      <c r="AW10" s="8" t="s">
        <v>3767</v>
      </c>
      <c r="AX10" s="8" t="s">
        <v>3768</v>
      </c>
      <c r="AY10" s="8" t="s">
        <v>3769</v>
      </c>
      <c r="AZ10" s="8" t="s">
        <v>3770</v>
      </c>
      <c r="BA10" s="8" t="s">
        <v>3771</v>
      </c>
      <c r="BB10" s="8" t="s">
        <v>3772</v>
      </c>
      <c r="BC10" s="8" t="s">
        <v>3773</v>
      </c>
      <c r="BD10" s="8" t="s">
        <v>3774</v>
      </c>
      <c r="BE10" s="8" t="s">
        <v>3775</v>
      </c>
      <c r="BF10" s="8" t="s">
        <v>3776</v>
      </c>
      <c r="BG10" s="8" t="s">
        <v>3777</v>
      </c>
      <c r="BH10" s="8" t="s">
        <v>3778</v>
      </c>
      <c r="BI10" s="8" t="s">
        <v>3779</v>
      </c>
      <c r="BJ10" s="8" t="s">
        <v>3780</v>
      </c>
      <c r="BK10" s="8" t="s">
        <v>3781</v>
      </c>
      <c r="BL10" s="8" t="s">
        <v>3782</v>
      </c>
      <c r="BM10" s="8" t="s">
        <v>3783</v>
      </c>
      <c r="BN10" s="8" t="s">
        <v>3784</v>
      </c>
      <c r="BO10" s="8" t="s">
        <v>3785</v>
      </c>
      <c r="BP10" s="8" t="s">
        <v>3786</v>
      </c>
      <c r="BQ10" s="8" t="s">
        <v>3787</v>
      </c>
      <c r="BR10" s="8" t="s">
        <v>3788</v>
      </c>
      <c r="BS10" s="8" t="s">
        <v>3789</v>
      </c>
      <c r="BT10" s="8" t="s">
        <v>3790</v>
      </c>
      <c r="BU10" s="8" t="s">
        <v>3791</v>
      </c>
      <c r="BV10" s="8" t="s">
        <v>3792</v>
      </c>
      <c r="BW10" s="8" t="s">
        <v>3793</v>
      </c>
      <c r="BX10" s="8" t="s">
        <v>3794</v>
      </c>
      <c r="BY10" s="8" t="s">
        <v>3795</v>
      </c>
      <c r="BZ10" s="8" t="s">
        <v>3796</v>
      </c>
      <c r="CA10" s="8" t="s">
        <v>3797</v>
      </c>
      <c r="CB10" s="8" t="s">
        <v>3798</v>
      </c>
      <c r="CC10" s="8" t="s">
        <v>3799</v>
      </c>
      <c r="CD10" s="8" t="s">
        <v>3800</v>
      </c>
      <c r="CE10" s="8" t="s">
        <v>3801</v>
      </c>
      <c r="CF10" s="8" t="s">
        <v>3802</v>
      </c>
      <c r="CG10" s="8" t="s">
        <v>3803</v>
      </c>
      <c r="CH10" s="8" t="s">
        <v>3804</v>
      </c>
      <c r="CI10" s="8" t="s">
        <v>3805</v>
      </c>
      <c r="CJ10" s="8" t="s">
        <v>3806</v>
      </c>
      <c r="CK10" s="8" t="s">
        <v>3807</v>
      </c>
      <c r="CL10" s="8" t="s">
        <v>3808</v>
      </c>
      <c r="CM10" s="8" t="s">
        <v>3809</v>
      </c>
      <c r="CN10" s="8" t="s">
        <v>3810</v>
      </c>
      <c r="CO10" s="8" t="s">
        <v>3811</v>
      </c>
      <c r="CP10" s="8" t="s">
        <v>3812</v>
      </c>
      <c r="CQ10" s="8" t="s">
        <v>3813</v>
      </c>
      <c r="CR10" s="8" t="s">
        <v>3814</v>
      </c>
      <c r="CS10" s="8" t="s">
        <v>3815</v>
      </c>
      <c r="CT10" s="8" t="s">
        <v>3816</v>
      </c>
      <c r="CU10" s="8" t="s">
        <v>3817</v>
      </c>
      <c r="CV10" s="8" t="s">
        <v>3818</v>
      </c>
      <c r="CW10" s="8" t="s">
        <v>3819</v>
      </c>
      <c r="CX10" s="8" t="s">
        <v>3820</v>
      </c>
      <c r="CY10" s="8" t="s">
        <v>3821</v>
      </c>
      <c r="CZ10" s="8" t="s">
        <v>3822</v>
      </c>
      <c r="DA10" s="8" t="s">
        <v>3823</v>
      </c>
      <c r="DB10" s="8" t="s">
        <v>3824</v>
      </c>
      <c r="DC10" s="8" t="s">
        <v>3825</v>
      </c>
      <c r="DD10" s="8" t="s">
        <v>3826</v>
      </c>
      <c r="DE10" s="8" t="s">
        <v>3827</v>
      </c>
      <c r="DF10" s="8" t="s">
        <v>3828</v>
      </c>
      <c r="DG10" s="8" t="s">
        <v>3829</v>
      </c>
      <c r="DH10" s="8" t="s">
        <v>3830</v>
      </c>
      <c r="DI10" s="8" t="s">
        <v>3831</v>
      </c>
      <c r="DJ10" s="8" t="s">
        <v>3832</v>
      </c>
      <c r="DK10" s="8" t="s">
        <v>3833</v>
      </c>
      <c r="DL10" s="8" t="s">
        <v>3834</v>
      </c>
      <c r="DM10" s="8" t="s">
        <v>3835</v>
      </c>
      <c r="DN10" s="8" t="s">
        <v>3836</v>
      </c>
      <c r="DO10" s="8" t="s">
        <v>3837</v>
      </c>
      <c r="DP10" s="8" t="s">
        <v>3838</v>
      </c>
      <c r="DQ10" s="8" t="s">
        <v>3839</v>
      </c>
      <c r="DR10" s="8" t="s">
        <v>3840</v>
      </c>
      <c r="DS10" s="8" t="s">
        <v>3841</v>
      </c>
      <c r="DT10" s="8" t="s">
        <v>3842</v>
      </c>
      <c r="DU10" s="8" t="s">
        <v>3843</v>
      </c>
      <c r="DV10" s="8" t="s">
        <v>3844</v>
      </c>
      <c r="DW10" s="8" t="s">
        <v>3845</v>
      </c>
      <c r="DX10" s="8" t="s">
        <v>3846</v>
      </c>
      <c r="DY10" s="8" t="s">
        <v>3847</v>
      </c>
      <c r="DZ10" s="8" t="s">
        <v>3848</v>
      </c>
      <c r="EA10" s="8" t="s">
        <v>3849</v>
      </c>
      <c r="EB10" s="8" t="s">
        <v>3850</v>
      </c>
      <c r="EC10" s="8" t="s">
        <v>3851</v>
      </c>
      <c r="ED10" s="8" t="s">
        <v>3852</v>
      </c>
      <c r="EE10" s="8" t="s">
        <v>3853</v>
      </c>
      <c r="EF10" s="8" t="s">
        <v>3854</v>
      </c>
      <c r="EG10" s="8" t="s">
        <v>3855</v>
      </c>
      <c r="EH10" s="8" t="s">
        <v>3856</v>
      </c>
      <c r="EI10" s="8" t="s">
        <v>3857</v>
      </c>
      <c r="EJ10" s="8" t="s">
        <v>3858</v>
      </c>
      <c r="EK10" s="8" t="s">
        <v>3859</v>
      </c>
      <c r="EL10" s="8" t="s">
        <v>3860</v>
      </c>
      <c r="EM10" s="8" t="s">
        <v>3861</v>
      </c>
      <c r="EN10" s="8" t="s">
        <v>3862</v>
      </c>
      <c r="EO10" s="8" t="s">
        <v>3863</v>
      </c>
      <c r="EP10" s="8" t="s">
        <v>3864</v>
      </c>
      <c r="EQ10" s="8" t="s">
        <v>3865</v>
      </c>
      <c r="ER10" s="8" t="s">
        <v>3866</v>
      </c>
      <c r="ES10" s="8" t="s">
        <v>3867</v>
      </c>
      <c r="ET10" s="8" t="s">
        <v>3868</v>
      </c>
      <c r="EU10" s="8" t="s">
        <v>3869</v>
      </c>
      <c r="EV10" s="8" t="s">
        <v>3870</v>
      </c>
      <c r="EW10" s="8" t="s">
        <v>3871</v>
      </c>
      <c r="EX10" s="8" t="s">
        <v>3872</v>
      </c>
      <c r="EY10" s="8" t="s">
        <v>3873</v>
      </c>
      <c r="EZ10" s="8" t="s">
        <v>3874</v>
      </c>
      <c r="FA10" s="8" t="s">
        <v>3875</v>
      </c>
      <c r="FB10" s="8" t="s">
        <v>3876</v>
      </c>
      <c r="FC10" s="8" t="s">
        <v>3877</v>
      </c>
      <c r="FD10" s="8" t="s">
        <v>3878</v>
      </c>
      <c r="FE10" s="8" t="s">
        <v>3879</v>
      </c>
      <c r="FF10" s="8" t="s">
        <v>3880</v>
      </c>
      <c r="FG10" s="8" t="s">
        <v>3881</v>
      </c>
      <c r="FH10" s="8" t="s">
        <v>3882</v>
      </c>
      <c r="FI10" s="8" t="s">
        <v>3883</v>
      </c>
      <c r="FJ10" s="8" t="s">
        <v>3884</v>
      </c>
      <c r="FK10" s="8" t="s">
        <v>3885</v>
      </c>
      <c r="FL10" s="8" t="s">
        <v>3886</v>
      </c>
      <c r="FM10" s="8" t="s">
        <v>3887</v>
      </c>
      <c r="FN10" s="8" t="s">
        <v>3888</v>
      </c>
      <c r="FO10" s="8" t="s">
        <v>3889</v>
      </c>
      <c r="FP10" s="8" t="s">
        <v>3890</v>
      </c>
      <c r="FQ10" s="8" t="s">
        <v>3891</v>
      </c>
      <c r="FR10" s="8" t="s">
        <v>3892</v>
      </c>
      <c r="FS10" s="8" t="s">
        <v>3893</v>
      </c>
      <c r="FT10" s="8" t="s">
        <v>3894</v>
      </c>
      <c r="FU10" s="8" t="s">
        <v>3895</v>
      </c>
      <c r="FV10" s="8" t="s">
        <v>3896</v>
      </c>
      <c r="FW10" s="8" t="s">
        <v>3897</v>
      </c>
      <c r="FX10" s="8" t="s">
        <v>3898</v>
      </c>
      <c r="FY10" s="8" t="s">
        <v>3899</v>
      </c>
      <c r="FZ10" s="8" t="s">
        <v>3900</v>
      </c>
      <c r="GA10" s="8" t="s">
        <v>3901</v>
      </c>
      <c r="GB10" s="8" t="s">
        <v>3902</v>
      </c>
      <c r="GC10" s="8" t="s">
        <v>3903</v>
      </c>
      <c r="GD10" s="8" t="s">
        <v>3904</v>
      </c>
      <c r="GE10" s="8" t="s">
        <v>3905</v>
      </c>
      <c r="GF10" s="8" t="s">
        <v>3906</v>
      </c>
      <c r="GG10" s="8" t="s">
        <v>3907</v>
      </c>
      <c r="GH10" s="8" t="s">
        <v>3908</v>
      </c>
      <c r="GI10" s="8" t="s">
        <v>3909</v>
      </c>
      <c r="GJ10" s="8" t="s">
        <v>3910</v>
      </c>
      <c r="GK10" s="8" t="s">
        <v>3911</v>
      </c>
      <c r="GL10" s="8" t="s">
        <v>3912</v>
      </c>
      <c r="GM10" s="8" t="s">
        <v>3913</v>
      </c>
      <c r="GN10" s="8" t="s">
        <v>3914</v>
      </c>
      <c r="GO10" s="8" t="s">
        <v>3915</v>
      </c>
      <c r="GP10" s="8" t="s">
        <v>3916</v>
      </c>
      <c r="GQ10" s="8" t="s">
        <v>3917</v>
      </c>
      <c r="GR10" s="8" t="s">
        <v>3918</v>
      </c>
      <c r="GS10" s="8" t="s">
        <v>3919</v>
      </c>
      <c r="GT10" s="8" t="s">
        <v>3920</v>
      </c>
      <c r="GU10" s="8" t="s">
        <v>3921</v>
      </c>
      <c r="GV10" s="8" t="s">
        <v>3922</v>
      </c>
      <c r="GW10" s="8" t="s">
        <v>3923</v>
      </c>
      <c r="GX10" s="8" t="s">
        <v>3924</v>
      </c>
      <c r="GY10" s="8" t="s">
        <v>3925</v>
      </c>
      <c r="GZ10" s="8" t="s">
        <v>3926</v>
      </c>
      <c r="HA10" s="8" t="s">
        <v>3927</v>
      </c>
      <c r="HB10" s="8" t="s">
        <v>3928</v>
      </c>
      <c r="HC10" s="8" t="s">
        <v>3929</v>
      </c>
      <c r="HD10" s="8" t="s">
        <v>3930</v>
      </c>
      <c r="HE10" s="8" t="s">
        <v>3931</v>
      </c>
      <c r="HF10" s="8" t="s">
        <v>3932</v>
      </c>
      <c r="HG10" s="8" t="s">
        <v>3933</v>
      </c>
      <c r="HH10" s="8" t="s">
        <v>3934</v>
      </c>
      <c r="HI10" s="8" t="s">
        <v>3935</v>
      </c>
      <c r="HJ10" s="8" t="s">
        <v>3936</v>
      </c>
      <c r="HK10" s="8" t="s">
        <v>3937</v>
      </c>
      <c r="HL10" s="8" t="s">
        <v>3938</v>
      </c>
      <c r="HM10" s="8" t="s">
        <v>3939</v>
      </c>
      <c r="HN10" s="8" t="s">
        <v>3940</v>
      </c>
      <c r="HO10" s="8" t="s">
        <v>3941</v>
      </c>
      <c r="HP10" s="8" t="s">
        <v>3942</v>
      </c>
      <c r="HQ10" s="8" t="s">
        <v>3943</v>
      </c>
      <c r="HR10" s="8" t="s">
        <v>3944</v>
      </c>
      <c r="HS10" s="8" t="s">
        <v>3945</v>
      </c>
      <c r="HT10" s="8" t="s">
        <v>3946</v>
      </c>
      <c r="HU10" s="8" t="s">
        <v>3947</v>
      </c>
      <c r="HV10" s="8" t="s">
        <v>3948</v>
      </c>
      <c r="HW10" s="8" t="s">
        <v>3949</v>
      </c>
      <c r="HX10" s="8" t="s">
        <v>3950</v>
      </c>
      <c r="HY10" s="8" t="s">
        <v>3951</v>
      </c>
      <c r="HZ10" s="8" t="s">
        <v>3952</v>
      </c>
      <c r="IA10" s="8" t="s">
        <v>3953</v>
      </c>
      <c r="IB10" s="8" t="s">
        <v>3954</v>
      </c>
      <c r="IC10" s="8" t="s">
        <v>3955</v>
      </c>
      <c r="ID10" s="8" t="s">
        <v>3956</v>
      </c>
      <c r="IE10" s="8" t="s">
        <v>3957</v>
      </c>
      <c r="IF10" s="8" t="s">
        <v>3958</v>
      </c>
      <c r="IG10" s="8" t="s">
        <v>3959</v>
      </c>
      <c r="IH10" s="8" t="s">
        <v>3960</v>
      </c>
      <c r="II10" s="8" t="s">
        <v>3961</v>
      </c>
      <c r="IJ10" s="8" t="s">
        <v>3962</v>
      </c>
      <c r="IK10" s="8" t="s">
        <v>3963</v>
      </c>
      <c r="IL10" s="8" t="s">
        <v>3964</v>
      </c>
      <c r="IM10" s="8" t="s">
        <v>3965</v>
      </c>
      <c r="IN10" s="8" t="s">
        <v>3966</v>
      </c>
      <c r="IO10" s="8" t="s">
        <v>3967</v>
      </c>
      <c r="IP10" s="8" t="s">
        <v>3968</v>
      </c>
      <c r="IQ10" s="8" t="s">
        <v>3969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>
        <v>17.198</v>
      </c>
      <c r="Q11" s="9">
        <v>10.074999999999999</v>
      </c>
      <c r="R11" s="9">
        <v>7.1230000000000002</v>
      </c>
      <c r="S11" s="9">
        <v>34.939</v>
      </c>
      <c r="T11" s="9">
        <v>17.591000000000001</v>
      </c>
      <c r="U11" s="9">
        <v>17.347999999999999</v>
      </c>
      <c r="V11" s="9">
        <v>17.198</v>
      </c>
      <c r="W11" s="9">
        <v>10.074999999999999</v>
      </c>
      <c r="X11" s="9">
        <v>7.1230000000000002</v>
      </c>
      <c r="Y11" s="9">
        <v>34.454000000000001</v>
      </c>
      <c r="Z11" s="9">
        <v>17.204000000000001</v>
      </c>
      <c r="AA11" s="9">
        <v>17.25</v>
      </c>
      <c r="AB11" s="9">
        <v>7.1710000000000003</v>
      </c>
      <c r="AC11" s="9">
        <v>4.5910000000000002</v>
      </c>
      <c r="AD11" s="9">
        <v>2.5790000000000002</v>
      </c>
      <c r="AE11" s="9">
        <v>12.244</v>
      </c>
      <c r="AF11" s="9">
        <v>6.0170000000000003</v>
      </c>
      <c r="AG11" s="9">
        <v>6.226</v>
      </c>
      <c r="AH11" s="9">
        <v>6.3840000000000003</v>
      </c>
      <c r="AI11" s="9">
        <v>3.4169999999999998</v>
      </c>
      <c r="AJ11" s="9">
        <v>2.9660000000000002</v>
      </c>
      <c r="AK11" s="9">
        <v>14.071</v>
      </c>
      <c r="AL11" s="9">
        <v>6.4290000000000003</v>
      </c>
      <c r="AM11" s="9">
        <v>7.6420000000000003</v>
      </c>
      <c r="AN11" s="9">
        <v>2.4609999999999999</v>
      </c>
      <c r="AO11" s="9">
        <v>1.2090000000000001</v>
      </c>
      <c r="AP11" s="9">
        <v>1.252</v>
      </c>
      <c r="AQ11" s="9">
        <v>8.734</v>
      </c>
      <c r="AR11" s="9">
        <v>4.3860000000000001</v>
      </c>
      <c r="AS11" s="9">
        <v>4.3479999999999999</v>
      </c>
      <c r="AT11" s="9">
        <v>3.923</v>
      </c>
      <c r="AU11" s="9">
        <v>2.2090000000000001</v>
      </c>
      <c r="AV11" s="9">
        <v>1.714</v>
      </c>
      <c r="AW11" s="9">
        <v>5.3369999999999997</v>
      </c>
      <c r="AX11" s="9">
        <v>2.0419999999999998</v>
      </c>
      <c r="AY11" s="9">
        <v>3.294</v>
      </c>
      <c r="AZ11" s="9">
        <v>3.6429999999999998</v>
      </c>
      <c r="BA11" s="9">
        <v>2.0659999999999998</v>
      </c>
      <c r="BB11" s="9">
        <v>1.5780000000000001</v>
      </c>
      <c r="BC11" s="9">
        <v>8.1389999999999993</v>
      </c>
      <c r="BD11" s="9">
        <v>4.758</v>
      </c>
      <c r="BE11" s="9">
        <v>3.3809999999999998</v>
      </c>
      <c r="BF11" s="9">
        <v>2.153</v>
      </c>
      <c r="BG11" s="9">
        <v>1.2949999999999999</v>
      </c>
      <c r="BH11" s="9">
        <v>0.85799999999999998</v>
      </c>
      <c r="BI11" s="9">
        <v>5.0979999999999999</v>
      </c>
      <c r="BJ11" s="9">
        <v>2.8359999999999999</v>
      </c>
      <c r="BK11" s="9">
        <v>2.2610000000000001</v>
      </c>
      <c r="BL11" s="9">
        <v>1.4910000000000001</v>
      </c>
      <c r="BM11" s="9">
        <v>0.77100000000000002</v>
      </c>
      <c r="BN11" s="9">
        <v>0.72</v>
      </c>
      <c r="BO11" s="9">
        <v>3.0419999999999998</v>
      </c>
      <c r="BP11" s="9">
        <v>1.9219999999999999</v>
      </c>
      <c r="BQ11" s="9">
        <v>1.1200000000000001</v>
      </c>
      <c r="BR11" s="9">
        <v>0</v>
      </c>
      <c r="BS11" s="9">
        <v>0</v>
      </c>
      <c r="BT11" s="9">
        <v>0</v>
      </c>
      <c r="BU11" s="9">
        <v>0.48499999999999999</v>
      </c>
      <c r="BV11" s="9">
        <v>0.38600000000000001</v>
      </c>
      <c r="BW11" s="9">
        <v>9.9000000000000005E-2</v>
      </c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>
        <v>10.611000000000001</v>
      </c>
      <c r="ES11" s="9">
        <v>6.8120000000000003</v>
      </c>
      <c r="ET11" s="9">
        <v>3.8</v>
      </c>
      <c r="EU11" s="9">
        <v>4.9320000000000004</v>
      </c>
      <c r="EV11" s="9">
        <v>2.266</v>
      </c>
      <c r="EW11" s="9">
        <v>2.6659999999999999</v>
      </c>
      <c r="EX11" s="9">
        <v>14.99</v>
      </c>
      <c r="EY11" s="9">
        <v>7.2750000000000004</v>
      </c>
      <c r="EZ11" s="9">
        <v>7.7149999999999999</v>
      </c>
      <c r="FA11" s="9">
        <v>1.363</v>
      </c>
      <c r="FB11" s="9">
        <v>0.70599999999999996</v>
      </c>
      <c r="FC11" s="9">
        <v>0.65800000000000003</v>
      </c>
      <c r="FD11" s="9">
        <v>14.584</v>
      </c>
      <c r="FE11" s="9">
        <v>8.282</v>
      </c>
      <c r="FF11" s="9">
        <v>6.3019999999999996</v>
      </c>
      <c r="FG11" s="9">
        <v>0.29099999999999998</v>
      </c>
      <c r="FH11" s="9">
        <v>0.29099999999999998</v>
      </c>
      <c r="FI11" s="9">
        <v>0</v>
      </c>
      <c r="FJ11" s="9">
        <v>3.254</v>
      </c>
      <c r="FK11" s="9">
        <v>1.24</v>
      </c>
      <c r="FL11" s="9">
        <v>2.0139999999999998</v>
      </c>
      <c r="FM11" s="9">
        <v>0</v>
      </c>
      <c r="FN11" s="9">
        <v>0</v>
      </c>
      <c r="FO11" s="9">
        <v>0</v>
      </c>
      <c r="FP11" s="9">
        <v>2.1120000000000001</v>
      </c>
      <c r="FQ11" s="9">
        <v>0.79300000000000004</v>
      </c>
      <c r="FR11" s="9">
        <v>1.3180000000000001</v>
      </c>
      <c r="FS11" s="9">
        <v>2.3660000000000001</v>
      </c>
      <c r="FT11" s="9">
        <v>0.93</v>
      </c>
      <c r="FU11" s="9">
        <v>1.4359999999999999</v>
      </c>
      <c r="FV11" s="9">
        <v>16.03</v>
      </c>
      <c r="FW11" s="9">
        <v>9.5820000000000007</v>
      </c>
      <c r="FX11" s="9">
        <v>6.4480000000000004</v>
      </c>
      <c r="FY11" s="9">
        <v>5.6870000000000003</v>
      </c>
      <c r="FZ11" s="9">
        <v>2.76</v>
      </c>
      <c r="GA11" s="9">
        <v>2.927</v>
      </c>
      <c r="GB11" s="9">
        <v>11.436</v>
      </c>
      <c r="GC11" s="9">
        <v>7.0709999999999997</v>
      </c>
      <c r="GD11" s="9">
        <v>4.3650000000000002</v>
      </c>
      <c r="GE11" s="9">
        <v>5.5179999999999998</v>
      </c>
      <c r="GF11" s="9">
        <v>2.56</v>
      </c>
      <c r="GG11" s="9">
        <v>2.9580000000000002</v>
      </c>
      <c r="GH11" s="9">
        <v>6.5179999999999998</v>
      </c>
      <c r="GI11" s="9">
        <v>4.2549999999999999</v>
      </c>
      <c r="GJ11" s="9">
        <v>2.2629999999999999</v>
      </c>
      <c r="GK11" s="9">
        <v>3.694</v>
      </c>
      <c r="GL11" s="9">
        <v>1.3839999999999999</v>
      </c>
      <c r="GM11" s="9">
        <v>2.31</v>
      </c>
      <c r="GN11" s="9">
        <v>8.8089999999999993</v>
      </c>
      <c r="GO11" s="9">
        <v>5.2679999999999998</v>
      </c>
      <c r="GP11" s="9">
        <v>3.5409999999999999</v>
      </c>
      <c r="GQ11" s="9">
        <v>5.1559999999999997</v>
      </c>
      <c r="GR11" s="9">
        <v>2.4</v>
      </c>
      <c r="GS11" s="9">
        <v>2.7559999999999998</v>
      </c>
      <c r="GT11" s="9">
        <v>1.472</v>
      </c>
      <c r="GU11" s="9">
        <v>0.98199999999999998</v>
      </c>
      <c r="GV11" s="9">
        <v>0.49</v>
      </c>
      <c r="GW11" s="9">
        <v>1.5169999999999999</v>
      </c>
      <c r="GX11" s="9">
        <v>0.54300000000000004</v>
      </c>
      <c r="GY11" s="9">
        <v>0.97399999999999998</v>
      </c>
      <c r="GZ11" s="9">
        <v>1.0409999999999999</v>
      </c>
      <c r="HA11" s="9">
        <v>0.70599999999999996</v>
      </c>
      <c r="HB11" s="9">
        <v>0.33500000000000002</v>
      </c>
      <c r="HC11" s="9">
        <v>0.59499999999999997</v>
      </c>
      <c r="HD11" s="9">
        <v>0.11799999999999999</v>
      </c>
      <c r="HE11" s="9">
        <v>0.47699999999999998</v>
      </c>
      <c r="HF11" s="9">
        <v>8.5920000000000005</v>
      </c>
      <c r="HG11" s="9">
        <v>5.5</v>
      </c>
      <c r="HH11" s="9">
        <v>3.0920000000000001</v>
      </c>
      <c r="HI11" s="9">
        <v>2.7240000000000002</v>
      </c>
      <c r="HJ11" s="9">
        <v>0.81699999999999995</v>
      </c>
      <c r="HK11" s="9">
        <v>1.9059999999999999</v>
      </c>
      <c r="HL11" s="9">
        <v>2.8839999999999999</v>
      </c>
      <c r="HM11" s="9">
        <v>1.7250000000000001</v>
      </c>
      <c r="HN11" s="9">
        <v>1.1599999999999999</v>
      </c>
      <c r="HO11" s="9">
        <v>1.1000000000000001</v>
      </c>
      <c r="HP11" s="9">
        <v>0.50800000000000001</v>
      </c>
      <c r="HQ11" s="9">
        <v>0.59199999999999997</v>
      </c>
      <c r="HR11" s="9">
        <v>14.91</v>
      </c>
      <c r="HS11" s="9">
        <v>9.093</v>
      </c>
      <c r="HT11" s="9">
        <v>5.8179999999999996</v>
      </c>
      <c r="HU11" s="9">
        <v>6.556</v>
      </c>
      <c r="HV11" s="9">
        <v>3.0259999999999998</v>
      </c>
      <c r="HW11" s="9">
        <v>3.53</v>
      </c>
      <c r="HX11" s="9">
        <v>9.4260000000000002</v>
      </c>
      <c r="HY11" s="9">
        <v>5.9390000000000001</v>
      </c>
      <c r="HZ11" s="9">
        <v>3.4870000000000001</v>
      </c>
      <c r="IA11" s="9">
        <v>2.6970000000000001</v>
      </c>
      <c r="IB11" s="9">
        <v>1.006</v>
      </c>
      <c r="IC11" s="9">
        <v>1.6910000000000001</v>
      </c>
      <c r="ID11" s="9">
        <v>2.5529999999999999</v>
      </c>
      <c r="IE11" s="9">
        <v>1.4139999999999999</v>
      </c>
      <c r="IF11" s="9">
        <v>1.1379999999999999</v>
      </c>
      <c r="IG11" s="9">
        <v>1.2809999999999999</v>
      </c>
      <c r="IH11" s="9">
        <v>0.59199999999999997</v>
      </c>
      <c r="II11" s="9">
        <v>0.68899999999999995</v>
      </c>
      <c r="IJ11" s="9">
        <v>0.184</v>
      </c>
      <c r="IK11" s="9">
        <v>9.2999999999999999E-2</v>
      </c>
      <c r="IL11" s="9">
        <v>9.0999999999999998E-2</v>
      </c>
      <c r="IM11" s="9">
        <v>26.81</v>
      </c>
      <c r="IN11" s="9">
        <v>14.337999999999999</v>
      </c>
      <c r="IO11" s="9">
        <v>12.472</v>
      </c>
      <c r="IP11" s="9"/>
      <c r="IQ11" s="9"/>
    </row>
    <row r="12" spans="1:251">
      <c r="A12" s="10">
        <v>42401</v>
      </c>
      <c r="B12" s="9">
        <v>0.91</v>
      </c>
      <c r="C12" s="9">
        <v>0.34</v>
      </c>
      <c r="D12" s="9">
        <v>1.4550000000000001</v>
      </c>
      <c r="E12" s="9">
        <v>0.86</v>
      </c>
      <c r="F12" s="9">
        <v>0.59499999999999997</v>
      </c>
      <c r="G12" s="9">
        <v>5.0570000000000004</v>
      </c>
      <c r="H12" s="9">
        <v>3.2250000000000001</v>
      </c>
      <c r="I12" s="9">
        <v>1.8320000000000001</v>
      </c>
      <c r="J12" s="9">
        <v>38.340000000000003</v>
      </c>
      <c r="K12" s="9">
        <v>24.524999999999999</v>
      </c>
      <c r="L12" s="9">
        <v>13.815</v>
      </c>
      <c r="M12" s="9">
        <v>81.927999999999997</v>
      </c>
      <c r="N12" s="9">
        <v>39.893000000000001</v>
      </c>
      <c r="O12" s="9">
        <v>42.034999999999997</v>
      </c>
      <c r="P12" s="9">
        <v>16.773</v>
      </c>
      <c r="Q12" s="9">
        <v>9.218</v>
      </c>
      <c r="R12" s="9">
        <v>7.556</v>
      </c>
      <c r="S12" s="9">
        <v>37.514000000000003</v>
      </c>
      <c r="T12" s="9">
        <v>17.805</v>
      </c>
      <c r="U12" s="9">
        <v>19.707999999999998</v>
      </c>
      <c r="V12" s="9">
        <v>16.221</v>
      </c>
      <c r="W12" s="9">
        <v>8.859</v>
      </c>
      <c r="X12" s="9">
        <v>7.3609999999999998</v>
      </c>
      <c r="Y12" s="9">
        <v>37.344000000000001</v>
      </c>
      <c r="Z12" s="9">
        <v>17.722999999999999</v>
      </c>
      <c r="AA12" s="9">
        <v>19.620999999999999</v>
      </c>
      <c r="AB12" s="9">
        <v>6.6959999999999997</v>
      </c>
      <c r="AC12" s="9">
        <v>4.0170000000000003</v>
      </c>
      <c r="AD12" s="9">
        <v>2.6789999999999998</v>
      </c>
      <c r="AE12" s="9">
        <v>14.422000000000001</v>
      </c>
      <c r="AF12" s="9">
        <v>6.6440000000000001</v>
      </c>
      <c r="AG12" s="9">
        <v>7.7779999999999996</v>
      </c>
      <c r="AH12" s="9">
        <v>5.516</v>
      </c>
      <c r="AI12" s="9">
        <v>2.1840000000000002</v>
      </c>
      <c r="AJ12" s="9">
        <v>3.3319999999999999</v>
      </c>
      <c r="AK12" s="9">
        <v>14.965999999999999</v>
      </c>
      <c r="AL12" s="9">
        <v>7.8639999999999999</v>
      </c>
      <c r="AM12" s="9">
        <v>7.1020000000000003</v>
      </c>
      <c r="AN12" s="9">
        <v>3.14</v>
      </c>
      <c r="AO12" s="9">
        <v>1.337</v>
      </c>
      <c r="AP12" s="9">
        <v>1.804</v>
      </c>
      <c r="AQ12" s="9">
        <v>9.3209999999999997</v>
      </c>
      <c r="AR12" s="9">
        <v>5.53</v>
      </c>
      <c r="AS12" s="9">
        <v>3.7909999999999999</v>
      </c>
      <c r="AT12" s="9">
        <v>2.3759999999999999</v>
      </c>
      <c r="AU12" s="9">
        <v>0.84699999999999998</v>
      </c>
      <c r="AV12" s="9">
        <v>1.5289999999999999</v>
      </c>
      <c r="AW12" s="9">
        <v>5.6449999999999996</v>
      </c>
      <c r="AX12" s="9">
        <v>2.3340000000000001</v>
      </c>
      <c r="AY12" s="9">
        <v>3.3109999999999999</v>
      </c>
      <c r="AZ12" s="9">
        <v>4.008</v>
      </c>
      <c r="BA12" s="9">
        <v>2.6589999999999998</v>
      </c>
      <c r="BB12" s="9">
        <v>1.35</v>
      </c>
      <c r="BC12" s="9">
        <v>7.9560000000000004</v>
      </c>
      <c r="BD12" s="9">
        <v>3.2149999999999999</v>
      </c>
      <c r="BE12" s="9">
        <v>4.7409999999999997</v>
      </c>
      <c r="BF12" s="9">
        <v>3.077</v>
      </c>
      <c r="BG12" s="9">
        <v>1.9630000000000001</v>
      </c>
      <c r="BH12" s="9">
        <v>1.1140000000000001</v>
      </c>
      <c r="BI12" s="9">
        <v>5.101</v>
      </c>
      <c r="BJ12" s="9">
        <v>1.5289999999999999</v>
      </c>
      <c r="BK12" s="9">
        <v>3.5720000000000001</v>
      </c>
      <c r="BL12" s="9">
        <v>0.93100000000000005</v>
      </c>
      <c r="BM12" s="9">
        <v>0.69499999999999995</v>
      </c>
      <c r="BN12" s="9">
        <v>0.23499999999999999</v>
      </c>
      <c r="BO12" s="9">
        <v>2.855</v>
      </c>
      <c r="BP12" s="9">
        <v>1.6859999999999999</v>
      </c>
      <c r="BQ12" s="9">
        <v>1.169</v>
      </c>
      <c r="BR12" s="9">
        <v>0.55300000000000005</v>
      </c>
      <c r="BS12" s="9">
        <v>0.35899999999999999</v>
      </c>
      <c r="BT12" s="9">
        <v>0.19400000000000001</v>
      </c>
      <c r="BU12" s="9">
        <v>0.17</v>
      </c>
      <c r="BV12" s="9">
        <v>8.3000000000000004E-2</v>
      </c>
      <c r="BW12" s="9">
        <v>8.6999999999999994E-2</v>
      </c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>
        <v>10.41</v>
      </c>
      <c r="ES12" s="9">
        <v>5.7389999999999999</v>
      </c>
      <c r="ET12" s="9">
        <v>4.67</v>
      </c>
      <c r="EU12" s="9">
        <v>5.4219999999999997</v>
      </c>
      <c r="EV12" s="9">
        <v>3</v>
      </c>
      <c r="EW12" s="9">
        <v>2.4220000000000002</v>
      </c>
      <c r="EX12" s="9">
        <v>17.693000000000001</v>
      </c>
      <c r="EY12" s="9">
        <v>7.8120000000000003</v>
      </c>
      <c r="EZ12" s="9">
        <v>9.8800000000000008</v>
      </c>
      <c r="FA12" s="9">
        <v>0.70499999999999996</v>
      </c>
      <c r="FB12" s="9">
        <v>0.24199999999999999</v>
      </c>
      <c r="FC12" s="9">
        <v>0.46300000000000002</v>
      </c>
      <c r="FD12" s="9">
        <v>14.996</v>
      </c>
      <c r="FE12" s="9">
        <v>7.5419999999999998</v>
      </c>
      <c r="FF12" s="9">
        <v>7.4539999999999997</v>
      </c>
      <c r="FG12" s="9">
        <v>0.23599999999999999</v>
      </c>
      <c r="FH12" s="9">
        <v>0.23599999999999999</v>
      </c>
      <c r="FI12" s="9">
        <v>0</v>
      </c>
      <c r="FJ12" s="9">
        <v>3.5369999999999999</v>
      </c>
      <c r="FK12" s="9">
        <v>1.66</v>
      </c>
      <c r="FL12" s="9">
        <v>1.877</v>
      </c>
      <c r="FM12" s="9">
        <v>0</v>
      </c>
      <c r="FN12" s="9">
        <v>0</v>
      </c>
      <c r="FO12" s="9">
        <v>0</v>
      </c>
      <c r="FP12" s="9">
        <v>1.288</v>
      </c>
      <c r="FQ12" s="9">
        <v>0.79100000000000004</v>
      </c>
      <c r="FR12" s="9">
        <v>0.497</v>
      </c>
      <c r="FS12" s="9">
        <v>3.347</v>
      </c>
      <c r="FT12" s="9">
        <v>2.0609999999999999</v>
      </c>
      <c r="FU12" s="9">
        <v>1.286</v>
      </c>
      <c r="FV12" s="9">
        <v>14.852</v>
      </c>
      <c r="FW12" s="9">
        <v>8.1959999999999997</v>
      </c>
      <c r="FX12" s="9">
        <v>6.6559999999999997</v>
      </c>
      <c r="FY12" s="9">
        <v>6.0780000000000003</v>
      </c>
      <c r="FZ12" s="9">
        <v>3.0760000000000001</v>
      </c>
      <c r="GA12" s="9">
        <v>3.0019999999999998</v>
      </c>
      <c r="GB12" s="9">
        <v>13.27</v>
      </c>
      <c r="GC12" s="9">
        <v>7.2110000000000003</v>
      </c>
      <c r="GD12" s="9">
        <v>6.0590000000000002</v>
      </c>
      <c r="GE12" s="9">
        <v>4.4240000000000004</v>
      </c>
      <c r="GF12" s="9">
        <v>2.4550000000000001</v>
      </c>
      <c r="GG12" s="9">
        <v>1.9690000000000001</v>
      </c>
      <c r="GH12" s="9">
        <v>4.8710000000000004</v>
      </c>
      <c r="GI12" s="9">
        <v>2.2559999999999998</v>
      </c>
      <c r="GJ12" s="9">
        <v>2.6160000000000001</v>
      </c>
      <c r="GK12" s="9">
        <v>3.3460000000000001</v>
      </c>
      <c r="GL12" s="9">
        <v>1.407</v>
      </c>
      <c r="GM12" s="9">
        <v>1.9390000000000001</v>
      </c>
      <c r="GN12" s="9">
        <v>7.6020000000000003</v>
      </c>
      <c r="GO12" s="9">
        <v>4.4189999999999996</v>
      </c>
      <c r="GP12" s="9">
        <v>3.1829999999999998</v>
      </c>
      <c r="GQ12" s="9">
        <v>4.8140000000000001</v>
      </c>
      <c r="GR12" s="9">
        <v>2.907</v>
      </c>
      <c r="GS12" s="9">
        <v>1.907</v>
      </c>
      <c r="GT12" s="9">
        <v>0.503</v>
      </c>
      <c r="GU12" s="9">
        <v>0.14099999999999999</v>
      </c>
      <c r="GV12" s="9">
        <v>0.36199999999999999</v>
      </c>
      <c r="GW12" s="9">
        <v>0.82399999999999995</v>
      </c>
      <c r="GX12" s="9">
        <v>0.55700000000000005</v>
      </c>
      <c r="GY12" s="9">
        <v>0.26700000000000002</v>
      </c>
      <c r="GZ12" s="9">
        <v>0.57799999999999996</v>
      </c>
      <c r="HA12" s="9">
        <v>0.22900000000000001</v>
      </c>
      <c r="HB12" s="9">
        <v>0.35</v>
      </c>
      <c r="HC12" s="9">
        <v>2.1019999999999999</v>
      </c>
      <c r="HD12" s="9">
        <v>1.4319999999999999</v>
      </c>
      <c r="HE12" s="9">
        <v>0.67</v>
      </c>
      <c r="HF12" s="9">
        <v>7.72</v>
      </c>
      <c r="HG12" s="9">
        <v>4.218</v>
      </c>
      <c r="HH12" s="9">
        <v>3.5019999999999998</v>
      </c>
      <c r="HI12" s="9">
        <v>2.0750000000000002</v>
      </c>
      <c r="HJ12" s="9">
        <v>1.363</v>
      </c>
      <c r="HK12" s="9">
        <v>0.71099999999999997</v>
      </c>
      <c r="HL12" s="9">
        <v>3.1419999999999999</v>
      </c>
      <c r="HM12" s="9">
        <v>1.6659999999999999</v>
      </c>
      <c r="HN12" s="9">
        <v>1.476</v>
      </c>
      <c r="HO12" s="9">
        <v>1.3560000000000001</v>
      </c>
      <c r="HP12" s="9">
        <v>0.495</v>
      </c>
      <c r="HQ12" s="9">
        <v>0.86099999999999999</v>
      </c>
      <c r="HR12" s="9">
        <v>15.615</v>
      </c>
      <c r="HS12" s="9">
        <v>8.5749999999999993</v>
      </c>
      <c r="HT12" s="9">
        <v>7.04</v>
      </c>
      <c r="HU12" s="9">
        <v>7.258</v>
      </c>
      <c r="HV12" s="9">
        <v>4.1890000000000001</v>
      </c>
      <c r="HW12" s="9">
        <v>3.069</v>
      </c>
      <c r="HX12" s="9">
        <v>7.6459999999999999</v>
      </c>
      <c r="HY12" s="9">
        <v>4.0039999999999996</v>
      </c>
      <c r="HZ12" s="9">
        <v>3.6419999999999999</v>
      </c>
      <c r="IA12" s="9">
        <v>1.9610000000000001</v>
      </c>
      <c r="IB12" s="9">
        <v>1.2629999999999999</v>
      </c>
      <c r="IC12" s="9">
        <v>0.69799999999999995</v>
      </c>
      <c r="ID12" s="9">
        <v>3.5419999999999998</v>
      </c>
      <c r="IE12" s="9">
        <v>1.9379999999999999</v>
      </c>
      <c r="IF12" s="9">
        <v>1.6040000000000001</v>
      </c>
      <c r="IG12" s="9">
        <v>1.605</v>
      </c>
      <c r="IH12" s="9">
        <v>0.64600000000000002</v>
      </c>
      <c r="II12" s="9">
        <v>0.95899999999999996</v>
      </c>
      <c r="IJ12" s="9">
        <v>0.374</v>
      </c>
      <c r="IK12" s="9">
        <v>0.23300000000000001</v>
      </c>
      <c r="IL12" s="9">
        <v>0.14099999999999999</v>
      </c>
      <c r="IM12" s="9">
        <v>28.196000000000002</v>
      </c>
      <c r="IN12" s="9">
        <v>12.73</v>
      </c>
      <c r="IO12" s="9">
        <v>15.465999999999999</v>
      </c>
      <c r="IP12" s="9">
        <v>7.9649999999999999</v>
      </c>
      <c r="IQ12" s="9">
        <v>3.7450000000000001</v>
      </c>
    </row>
    <row r="13" spans="1:251">
      <c r="A13" s="10">
        <v>42767</v>
      </c>
      <c r="B13" s="9">
        <v>1.1870000000000001</v>
      </c>
      <c r="C13" s="9">
        <v>1.3260000000000001</v>
      </c>
      <c r="D13" s="9">
        <v>1.821</v>
      </c>
      <c r="E13" s="9">
        <v>0.749</v>
      </c>
      <c r="F13" s="9">
        <v>1.073</v>
      </c>
      <c r="G13" s="9">
        <v>1.532</v>
      </c>
      <c r="H13" s="9">
        <v>0.40799999999999997</v>
      </c>
      <c r="I13" s="9">
        <v>1.1240000000000001</v>
      </c>
      <c r="J13" s="9">
        <v>38.609000000000002</v>
      </c>
      <c r="K13" s="9">
        <v>23.440999999999999</v>
      </c>
      <c r="L13" s="9">
        <v>15.167</v>
      </c>
      <c r="M13" s="9">
        <v>88.832999999999998</v>
      </c>
      <c r="N13" s="9">
        <v>49.421999999999997</v>
      </c>
      <c r="O13" s="9">
        <v>39.411000000000001</v>
      </c>
      <c r="P13" s="9">
        <v>15.346</v>
      </c>
      <c r="Q13" s="9">
        <v>8.0960000000000001</v>
      </c>
      <c r="R13" s="9">
        <v>7.2510000000000003</v>
      </c>
      <c r="S13" s="9">
        <v>40.584000000000003</v>
      </c>
      <c r="T13" s="9">
        <v>21.452999999999999</v>
      </c>
      <c r="U13" s="9">
        <v>19.13</v>
      </c>
      <c r="V13" s="9">
        <v>15.196</v>
      </c>
      <c r="W13" s="9">
        <v>7.9459999999999997</v>
      </c>
      <c r="X13" s="9">
        <v>7.2510000000000003</v>
      </c>
      <c r="Y13" s="9">
        <v>40.311999999999998</v>
      </c>
      <c r="Z13" s="9">
        <v>21.181000000000001</v>
      </c>
      <c r="AA13" s="9">
        <v>19.13</v>
      </c>
      <c r="AB13" s="9">
        <v>6.0590000000000002</v>
      </c>
      <c r="AC13" s="9">
        <v>3.43</v>
      </c>
      <c r="AD13" s="9">
        <v>2.629</v>
      </c>
      <c r="AE13" s="9">
        <v>14.196</v>
      </c>
      <c r="AF13" s="9">
        <v>7.4850000000000003</v>
      </c>
      <c r="AG13" s="9">
        <v>6.7119999999999997</v>
      </c>
      <c r="AH13" s="9">
        <v>5.6269999999999998</v>
      </c>
      <c r="AI13" s="9">
        <v>3.1760000000000002</v>
      </c>
      <c r="AJ13" s="9">
        <v>2.4510000000000001</v>
      </c>
      <c r="AK13" s="9">
        <v>17.364000000000001</v>
      </c>
      <c r="AL13" s="9">
        <v>9.5570000000000004</v>
      </c>
      <c r="AM13" s="9">
        <v>7.8070000000000004</v>
      </c>
      <c r="AN13" s="9">
        <v>3.7879999999999998</v>
      </c>
      <c r="AO13" s="9">
        <v>2.4140000000000001</v>
      </c>
      <c r="AP13" s="9">
        <v>1.3740000000000001</v>
      </c>
      <c r="AQ13" s="9">
        <v>10.263</v>
      </c>
      <c r="AR13" s="9">
        <v>5.62</v>
      </c>
      <c r="AS13" s="9">
        <v>4.6429999999999998</v>
      </c>
      <c r="AT13" s="9">
        <v>1.839</v>
      </c>
      <c r="AU13" s="9">
        <v>0.76200000000000001</v>
      </c>
      <c r="AV13" s="9">
        <v>1.077</v>
      </c>
      <c r="AW13" s="9">
        <v>7.101</v>
      </c>
      <c r="AX13" s="9">
        <v>3.9369999999999998</v>
      </c>
      <c r="AY13" s="9">
        <v>3.1640000000000001</v>
      </c>
      <c r="AZ13" s="9">
        <v>3.5110000000000001</v>
      </c>
      <c r="BA13" s="9">
        <v>1.339</v>
      </c>
      <c r="BB13" s="9">
        <v>2.1709999999999998</v>
      </c>
      <c r="BC13" s="9">
        <v>8.7509999999999994</v>
      </c>
      <c r="BD13" s="9">
        <v>4.1390000000000002</v>
      </c>
      <c r="BE13" s="9">
        <v>4.6109999999999998</v>
      </c>
      <c r="BF13" s="9">
        <v>2.004</v>
      </c>
      <c r="BG13" s="9">
        <v>0.26300000000000001</v>
      </c>
      <c r="BH13" s="9">
        <v>1.7410000000000001</v>
      </c>
      <c r="BI13" s="9">
        <v>5.2140000000000004</v>
      </c>
      <c r="BJ13" s="9">
        <v>2.496</v>
      </c>
      <c r="BK13" s="9">
        <v>2.718</v>
      </c>
      <c r="BL13" s="9">
        <v>1.506</v>
      </c>
      <c r="BM13" s="9">
        <v>1.0760000000000001</v>
      </c>
      <c r="BN13" s="9">
        <v>0.43</v>
      </c>
      <c r="BO13" s="9">
        <v>3.5369999999999999</v>
      </c>
      <c r="BP13" s="9">
        <v>1.6439999999999999</v>
      </c>
      <c r="BQ13" s="9">
        <v>1.8939999999999999</v>
      </c>
      <c r="BR13" s="9">
        <v>0.15</v>
      </c>
      <c r="BS13" s="9">
        <v>0.15</v>
      </c>
      <c r="BT13" s="9">
        <v>0</v>
      </c>
      <c r="BU13" s="9">
        <v>0.27200000000000002</v>
      </c>
      <c r="BV13" s="9">
        <v>0.27200000000000002</v>
      </c>
      <c r="BW13" s="9">
        <v>0</v>
      </c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>
        <v>8.9789999999999992</v>
      </c>
      <c r="ES13" s="9">
        <v>4.6349999999999998</v>
      </c>
      <c r="ET13" s="9">
        <v>4.3440000000000003</v>
      </c>
      <c r="EU13" s="9">
        <v>4.9450000000000003</v>
      </c>
      <c r="EV13" s="9">
        <v>2.3359999999999999</v>
      </c>
      <c r="EW13" s="9">
        <v>2.609</v>
      </c>
      <c r="EX13" s="9">
        <v>20.404</v>
      </c>
      <c r="EY13" s="9">
        <v>10.497999999999999</v>
      </c>
      <c r="EZ13" s="9">
        <v>9.9060000000000006</v>
      </c>
      <c r="FA13" s="9">
        <v>1.1020000000000001</v>
      </c>
      <c r="FB13" s="9">
        <v>0.80400000000000005</v>
      </c>
      <c r="FC13" s="9">
        <v>0.29699999999999999</v>
      </c>
      <c r="FD13" s="9">
        <v>15.863</v>
      </c>
      <c r="FE13" s="9">
        <v>8.8160000000000007</v>
      </c>
      <c r="FF13" s="9">
        <v>7.0469999999999997</v>
      </c>
      <c r="FG13" s="9">
        <v>0</v>
      </c>
      <c r="FH13" s="9">
        <v>0</v>
      </c>
      <c r="FI13" s="9">
        <v>0</v>
      </c>
      <c r="FJ13" s="9">
        <v>3.2090000000000001</v>
      </c>
      <c r="FK13" s="9">
        <v>1.5840000000000001</v>
      </c>
      <c r="FL13" s="9">
        <v>1.625</v>
      </c>
      <c r="FM13" s="9">
        <v>0.32100000000000001</v>
      </c>
      <c r="FN13" s="9">
        <v>0.32100000000000001</v>
      </c>
      <c r="FO13" s="9">
        <v>0</v>
      </c>
      <c r="FP13" s="9">
        <v>1.107</v>
      </c>
      <c r="FQ13" s="9">
        <v>0.55500000000000005</v>
      </c>
      <c r="FR13" s="9">
        <v>0.55200000000000005</v>
      </c>
      <c r="FS13" s="9">
        <v>3.52</v>
      </c>
      <c r="FT13" s="9">
        <v>1.6830000000000001</v>
      </c>
      <c r="FU13" s="9">
        <v>1.837</v>
      </c>
      <c r="FV13" s="9">
        <v>13.96</v>
      </c>
      <c r="FW13" s="9">
        <v>7.63</v>
      </c>
      <c r="FX13" s="9">
        <v>6.3310000000000004</v>
      </c>
      <c r="FY13" s="9">
        <v>7.02</v>
      </c>
      <c r="FZ13" s="9">
        <v>3.984</v>
      </c>
      <c r="GA13" s="9">
        <v>3.036</v>
      </c>
      <c r="GB13" s="9">
        <v>11.113</v>
      </c>
      <c r="GC13" s="9">
        <v>6.3869999999999996</v>
      </c>
      <c r="GD13" s="9">
        <v>4.7249999999999996</v>
      </c>
      <c r="GE13" s="9">
        <v>5.6669999999999998</v>
      </c>
      <c r="GF13" s="9">
        <v>3.3450000000000002</v>
      </c>
      <c r="GG13" s="9">
        <v>2.3220000000000001</v>
      </c>
      <c r="GH13" s="9">
        <v>4.4950000000000001</v>
      </c>
      <c r="GI13" s="9">
        <v>2.7360000000000002</v>
      </c>
      <c r="GJ13" s="9">
        <v>1.7589999999999999</v>
      </c>
      <c r="GK13" s="9">
        <v>4.8339999999999996</v>
      </c>
      <c r="GL13" s="9">
        <v>3.024</v>
      </c>
      <c r="GM13" s="9">
        <v>1.8109999999999999</v>
      </c>
      <c r="GN13" s="9">
        <v>6.5129999999999999</v>
      </c>
      <c r="GO13" s="9">
        <v>3.4489999999999998</v>
      </c>
      <c r="GP13" s="9">
        <v>3.0640000000000001</v>
      </c>
      <c r="GQ13" s="9">
        <v>4.4809999999999999</v>
      </c>
      <c r="GR13" s="9">
        <v>2.4369999999999998</v>
      </c>
      <c r="GS13" s="9">
        <v>2.044</v>
      </c>
      <c r="GT13" s="9">
        <v>0.52100000000000002</v>
      </c>
      <c r="GU13" s="9">
        <v>0.41399999999999998</v>
      </c>
      <c r="GV13" s="9">
        <v>0.107</v>
      </c>
      <c r="GW13" s="9">
        <v>1.1479999999999999</v>
      </c>
      <c r="GX13" s="9">
        <v>0.70499999999999996</v>
      </c>
      <c r="GY13" s="9">
        <v>0.443</v>
      </c>
      <c r="GZ13" s="9">
        <v>1.625</v>
      </c>
      <c r="HA13" s="9">
        <v>0.95199999999999996</v>
      </c>
      <c r="HB13" s="9">
        <v>0.67200000000000004</v>
      </c>
      <c r="HC13" s="9">
        <v>1.139</v>
      </c>
      <c r="HD13" s="9">
        <v>0.58099999999999996</v>
      </c>
      <c r="HE13" s="9">
        <v>0.55900000000000005</v>
      </c>
      <c r="HF13" s="9">
        <v>7.2809999999999997</v>
      </c>
      <c r="HG13" s="9">
        <v>4.5</v>
      </c>
      <c r="HH13" s="9">
        <v>2.78</v>
      </c>
      <c r="HI13" s="9">
        <v>1.883</v>
      </c>
      <c r="HJ13" s="9">
        <v>0.88600000000000001</v>
      </c>
      <c r="HK13" s="9">
        <v>0.996</v>
      </c>
      <c r="HL13" s="9">
        <v>2.863</v>
      </c>
      <c r="HM13" s="9">
        <v>1.6919999999999999</v>
      </c>
      <c r="HN13" s="9">
        <v>1.171</v>
      </c>
      <c r="HO13" s="9">
        <v>1.24</v>
      </c>
      <c r="HP13" s="9">
        <v>0.78900000000000003</v>
      </c>
      <c r="HQ13" s="9">
        <v>0.45</v>
      </c>
      <c r="HR13" s="9">
        <v>13.843</v>
      </c>
      <c r="HS13" s="9">
        <v>7.7350000000000003</v>
      </c>
      <c r="HT13" s="9">
        <v>6.1070000000000002</v>
      </c>
      <c r="HU13" s="9">
        <v>8.2420000000000009</v>
      </c>
      <c r="HV13" s="9">
        <v>4.9169999999999998</v>
      </c>
      <c r="HW13" s="9">
        <v>3.3250000000000002</v>
      </c>
      <c r="HX13" s="9">
        <v>6.9649999999999999</v>
      </c>
      <c r="HY13" s="9">
        <v>4.1589999999999998</v>
      </c>
      <c r="HZ13" s="9">
        <v>2.806</v>
      </c>
      <c r="IA13" s="9">
        <v>1.996</v>
      </c>
      <c r="IB13" s="9">
        <v>0.999</v>
      </c>
      <c r="IC13" s="9">
        <v>0.996</v>
      </c>
      <c r="ID13" s="9">
        <v>2.42</v>
      </c>
      <c r="IE13" s="9">
        <v>1.458</v>
      </c>
      <c r="IF13" s="9">
        <v>0.96199999999999997</v>
      </c>
      <c r="IG13" s="9">
        <v>1.899</v>
      </c>
      <c r="IH13" s="9">
        <v>1.37</v>
      </c>
      <c r="II13" s="9">
        <v>0.52900000000000003</v>
      </c>
      <c r="IJ13" s="9">
        <v>0.34799999999999998</v>
      </c>
      <c r="IK13" s="9">
        <v>0</v>
      </c>
      <c r="IL13" s="9">
        <v>0.34799999999999998</v>
      </c>
      <c r="IM13" s="9">
        <v>31.562999999999999</v>
      </c>
      <c r="IN13" s="9">
        <v>16.036999999999999</v>
      </c>
      <c r="IO13" s="9">
        <v>15.525</v>
      </c>
      <c r="IP13" s="9">
        <v>6.0759999999999996</v>
      </c>
      <c r="IQ13" s="9">
        <v>2.4430000000000001</v>
      </c>
    </row>
    <row r="14" spans="1:251">
      <c r="A14" s="10">
        <v>43132</v>
      </c>
      <c r="B14" s="9">
        <v>0.46899999999999997</v>
      </c>
      <c r="C14" s="9">
        <v>0</v>
      </c>
      <c r="D14" s="9">
        <v>2.1850000000000001</v>
      </c>
      <c r="E14" s="9">
        <v>1.5660000000000001</v>
      </c>
      <c r="F14" s="9">
        <v>0.61899999999999999</v>
      </c>
      <c r="G14" s="9">
        <v>4.1900000000000004</v>
      </c>
      <c r="H14" s="9">
        <v>2.5750000000000002</v>
      </c>
      <c r="I14" s="9">
        <v>1.615</v>
      </c>
      <c r="J14" s="9">
        <v>41.923000000000002</v>
      </c>
      <c r="K14" s="9">
        <v>23.504000000000001</v>
      </c>
      <c r="L14" s="9">
        <v>18.417999999999999</v>
      </c>
      <c r="M14" s="9">
        <v>99.043000000000006</v>
      </c>
      <c r="N14" s="9">
        <v>53.320999999999998</v>
      </c>
      <c r="O14" s="9">
        <v>45.722000000000001</v>
      </c>
      <c r="P14" s="9">
        <v>16.355</v>
      </c>
      <c r="Q14" s="9">
        <v>9.1769999999999996</v>
      </c>
      <c r="R14" s="9">
        <v>7.1769999999999996</v>
      </c>
      <c r="S14" s="9">
        <v>47.921999999999997</v>
      </c>
      <c r="T14" s="9">
        <v>24.07</v>
      </c>
      <c r="U14" s="9">
        <v>23.852</v>
      </c>
      <c r="V14" s="9">
        <v>16.355</v>
      </c>
      <c r="W14" s="9">
        <v>9.1769999999999996</v>
      </c>
      <c r="X14" s="9">
        <v>7.1769999999999996</v>
      </c>
      <c r="Y14" s="9">
        <v>47.356000000000002</v>
      </c>
      <c r="Z14" s="9">
        <v>23.838999999999999</v>
      </c>
      <c r="AA14" s="9">
        <v>23.518000000000001</v>
      </c>
      <c r="AB14" s="9">
        <v>6.7930000000000001</v>
      </c>
      <c r="AC14" s="9">
        <v>4.1070000000000002</v>
      </c>
      <c r="AD14" s="9">
        <v>2.6859999999999999</v>
      </c>
      <c r="AE14" s="9">
        <v>15.285</v>
      </c>
      <c r="AF14" s="9">
        <v>8.2050000000000001</v>
      </c>
      <c r="AG14" s="9">
        <v>7.08</v>
      </c>
      <c r="AH14" s="9">
        <v>5.91</v>
      </c>
      <c r="AI14" s="9">
        <v>2.5110000000000001</v>
      </c>
      <c r="AJ14" s="9">
        <v>3.399</v>
      </c>
      <c r="AK14" s="9">
        <v>22.300999999999998</v>
      </c>
      <c r="AL14" s="9">
        <v>10.821999999999999</v>
      </c>
      <c r="AM14" s="9">
        <v>11.478999999999999</v>
      </c>
      <c r="AN14" s="9">
        <v>3.4550000000000001</v>
      </c>
      <c r="AO14" s="9">
        <v>1.08</v>
      </c>
      <c r="AP14" s="9">
        <v>2.375</v>
      </c>
      <c r="AQ14" s="9">
        <v>13.095000000000001</v>
      </c>
      <c r="AR14" s="9">
        <v>6.8019999999999996</v>
      </c>
      <c r="AS14" s="9">
        <v>6.2930000000000001</v>
      </c>
      <c r="AT14" s="9">
        <v>2.4550000000000001</v>
      </c>
      <c r="AU14" s="9">
        <v>1.431</v>
      </c>
      <c r="AV14" s="9">
        <v>1.024</v>
      </c>
      <c r="AW14" s="9">
        <v>9.2059999999999995</v>
      </c>
      <c r="AX14" s="9">
        <v>4.0190000000000001</v>
      </c>
      <c r="AY14" s="9">
        <v>5.1859999999999999</v>
      </c>
      <c r="AZ14" s="9">
        <v>3.6509999999999998</v>
      </c>
      <c r="BA14" s="9">
        <v>2.5590000000000002</v>
      </c>
      <c r="BB14" s="9">
        <v>1.0920000000000001</v>
      </c>
      <c r="BC14" s="9">
        <v>9.7710000000000008</v>
      </c>
      <c r="BD14" s="9">
        <v>4.8120000000000003</v>
      </c>
      <c r="BE14" s="9">
        <v>4.9589999999999996</v>
      </c>
      <c r="BF14" s="9">
        <v>2.8010000000000002</v>
      </c>
      <c r="BG14" s="9">
        <v>2.0960000000000001</v>
      </c>
      <c r="BH14" s="9">
        <v>0.70499999999999996</v>
      </c>
      <c r="BI14" s="9">
        <v>5.923</v>
      </c>
      <c r="BJ14" s="9">
        <v>2.44</v>
      </c>
      <c r="BK14" s="9">
        <v>3.484</v>
      </c>
      <c r="BL14" s="9">
        <v>0.85</v>
      </c>
      <c r="BM14" s="9">
        <v>0.46300000000000002</v>
      </c>
      <c r="BN14" s="9">
        <v>0.38800000000000001</v>
      </c>
      <c r="BO14" s="9">
        <v>3.847</v>
      </c>
      <c r="BP14" s="9">
        <v>2.3719999999999999</v>
      </c>
      <c r="BQ14" s="9">
        <v>1.4750000000000001</v>
      </c>
      <c r="BR14" s="9">
        <v>0</v>
      </c>
      <c r="BS14" s="9">
        <v>0</v>
      </c>
      <c r="BT14" s="9">
        <v>0</v>
      </c>
      <c r="BU14" s="9">
        <v>0.56599999999999995</v>
      </c>
      <c r="BV14" s="9">
        <v>0.23200000000000001</v>
      </c>
      <c r="BW14" s="9">
        <v>0.33400000000000002</v>
      </c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>
        <v>9.5289999999999999</v>
      </c>
      <c r="ES14" s="9">
        <v>5.6710000000000003</v>
      </c>
      <c r="ET14" s="9">
        <v>3.8580000000000001</v>
      </c>
      <c r="EU14" s="9">
        <v>4.7649999999999997</v>
      </c>
      <c r="EV14" s="9">
        <v>2.4860000000000002</v>
      </c>
      <c r="EW14" s="9">
        <v>2.2789999999999999</v>
      </c>
      <c r="EX14" s="9">
        <v>22.922999999999998</v>
      </c>
      <c r="EY14" s="9">
        <v>11.747</v>
      </c>
      <c r="EZ14" s="9">
        <v>11.176</v>
      </c>
      <c r="FA14" s="9">
        <v>1.669</v>
      </c>
      <c r="FB14" s="9">
        <v>0.75</v>
      </c>
      <c r="FC14" s="9">
        <v>0.91900000000000004</v>
      </c>
      <c r="FD14" s="9">
        <v>20.457000000000001</v>
      </c>
      <c r="FE14" s="9">
        <v>10.013</v>
      </c>
      <c r="FF14" s="9">
        <v>10.445</v>
      </c>
      <c r="FG14" s="9">
        <v>0.122</v>
      </c>
      <c r="FH14" s="9">
        <v>0</v>
      </c>
      <c r="FI14" s="9">
        <v>0.122</v>
      </c>
      <c r="FJ14" s="9">
        <v>3.7010000000000001</v>
      </c>
      <c r="FK14" s="9">
        <v>1.9530000000000001</v>
      </c>
      <c r="FL14" s="9">
        <v>1.748</v>
      </c>
      <c r="FM14" s="9">
        <v>0.27</v>
      </c>
      <c r="FN14" s="9">
        <v>0.27</v>
      </c>
      <c r="FO14" s="9">
        <v>0</v>
      </c>
      <c r="FP14" s="9">
        <v>0.84199999999999997</v>
      </c>
      <c r="FQ14" s="9">
        <v>0.35799999999999998</v>
      </c>
      <c r="FR14" s="9">
        <v>0.48299999999999998</v>
      </c>
      <c r="FS14" s="9">
        <v>3.0270000000000001</v>
      </c>
      <c r="FT14" s="9">
        <v>1</v>
      </c>
      <c r="FU14" s="9">
        <v>2.0270000000000001</v>
      </c>
      <c r="FV14" s="9">
        <v>15.199</v>
      </c>
      <c r="FW14" s="9">
        <v>8.3919999999999995</v>
      </c>
      <c r="FX14" s="9">
        <v>6.8070000000000004</v>
      </c>
      <c r="FY14" s="9">
        <v>7.5570000000000004</v>
      </c>
      <c r="FZ14" s="9">
        <v>3.3119999999999998</v>
      </c>
      <c r="GA14" s="9">
        <v>4.2460000000000004</v>
      </c>
      <c r="GB14" s="9">
        <v>12.311999999999999</v>
      </c>
      <c r="GC14" s="9">
        <v>7.0129999999999999</v>
      </c>
      <c r="GD14" s="9">
        <v>5.298</v>
      </c>
      <c r="GE14" s="9">
        <v>5.6459999999999999</v>
      </c>
      <c r="GF14" s="9">
        <v>2.198</v>
      </c>
      <c r="GG14" s="9">
        <v>3.448</v>
      </c>
      <c r="GH14" s="9">
        <v>6.8289999999999997</v>
      </c>
      <c r="GI14" s="9">
        <v>3.5430000000000001</v>
      </c>
      <c r="GJ14" s="9">
        <v>3.2850000000000001</v>
      </c>
      <c r="GK14" s="9">
        <v>4.7359999999999998</v>
      </c>
      <c r="GL14" s="9">
        <v>1.976</v>
      </c>
      <c r="GM14" s="9">
        <v>2.76</v>
      </c>
      <c r="GN14" s="9">
        <v>8.2479999999999993</v>
      </c>
      <c r="GO14" s="9">
        <v>5.3029999999999999</v>
      </c>
      <c r="GP14" s="9">
        <v>2.9449999999999998</v>
      </c>
      <c r="GQ14" s="9">
        <v>4.0069999999999997</v>
      </c>
      <c r="GR14" s="9">
        <v>1.643</v>
      </c>
      <c r="GS14" s="9">
        <v>2.3650000000000002</v>
      </c>
      <c r="GT14" s="9">
        <v>0.92500000000000004</v>
      </c>
      <c r="GU14" s="9">
        <v>0.85499999999999998</v>
      </c>
      <c r="GV14" s="9">
        <v>7.0000000000000007E-2</v>
      </c>
      <c r="GW14" s="9">
        <v>1.6080000000000001</v>
      </c>
      <c r="GX14" s="9">
        <v>0.94699999999999995</v>
      </c>
      <c r="GY14" s="9">
        <v>0.66100000000000003</v>
      </c>
      <c r="GZ14" s="9">
        <v>1.927</v>
      </c>
      <c r="HA14" s="9">
        <v>1.2050000000000001</v>
      </c>
      <c r="HB14" s="9">
        <v>0.72299999999999998</v>
      </c>
      <c r="HC14" s="9">
        <v>1.1519999999999999</v>
      </c>
      <c r="HD14" s="9">
        <v>0.59</v>
      </c>
      <c r="HE14" s="9">
        <v>0.56200000000000006</v>
      </c>
      <c r="HF14" s="9">
        <v>8.8569999999999993</v>
      </c>
      <c r="HG14" s="9">
        <v>5.2060000000000004</v>
      </c>
      <c r="HH14" s="9">
        <v>3.6509999999999998</v>
      </c>
      <c r="HI14" s="9">
        <v>2.6339999999999999</v>
      </c>
      <c r="HJ14" s="9">
        <v>1.127</v>
      </c>
      <c r="HK14" s="9">
        <v>1.5069999999999999</v>
      </c>
      <c r="HL14" s="9">
        <v>3.5640000000000001</v>
      </c>
      <c r="HM14" s="9">
        <v>2.4609999999999999</v>
      </c>
      <c r="HN14" s="9">
        <v>1.1020000000000001</v>
      </c>
      <c r="HO14" s="9">
        <v>0.92900000000000005</v>
      </c>
      <c r="HP14" s="9">
        <v>0.22800000000000001</v>
      </c>
      <c r="HQ14" s="9">
        <v>0.70099999999999996</v>
      </c>
      <c r="HR14" s="9">
        <v>15.018000000000001</v>
      </c>
      <c r="HS14" s="9">
        <v>8.4380000000000006</v>
      </c>
      <c r="HT14" s="9">
        <v>6.58</v>
      </c>
      <c r="HU14" s="9">
        <v>7.9909999999999997</v>
      </c>
      <c r="HV14" s="9">
        <v>3.306</v>
      </c>
      <c r="HW14" s="9">
        <v>4.6849999999999996</v>
      </c>
      <c r="HX14" s="9">
        <v>9.4280000000000008</v>
      </c>
      <c r="HY14" s="9">
        <v>5.9169999999999998</v>
      </c>
      <c r="HZ14" s="9">
        <v>3.512</v>
      </c>
      <c r="IA14" s="9">
        <v>2.3159999999999998</v>
      </c>
      <c r="IB14" s="9">
        <v>0.97299999999999998</v>
      </c>
      <c r="IC14" s="9">
        <v>1.343</v>
      </c>
      <c r="ID14" s="9">
        <v>2.7429999999999999</v>
      </c>
      <c r="IE14" s="9">
        <v>1.716</v>
      </c>
      <c r="IF14" s="9">
        <v>1.0269999999999999</v>
      </c>
      <c r="IG14" s="9">
        <v>1.746</v>
      </c>
      <c r="IH14" s="9">
        <v>0.73899999999999999</v>
      </c>
      <c r="II14" s="9">
        <v>1.0069999999999999</v>
      </c>
      <c r="IJ14" s="9">
        <v>0</v>
      </c>
      <c r="IK14" s="9">
        <v>0</v>
      </c>
      <c r="IL14" s="9">
        <v>0</v>
      </c>
      <c r="IM14" s="9">
        <v>38.250999999999998</v>
      </c>
      <c r="IN14" s="9">
        <v>19.928999999999998</v>
      </c>
      <c r="IO14" s="9">
        <v>18.321999999999999</v>
      </c>
      <c r="IP14" s="9">
        <v>8.4499999999999993</v>
      </c>
      <c r="IQ14" s="9">
        <v>4.0720000000000001</v>
      </c>
    </row>
    <row r="15" spans="1:251">
      <c r="A15" s="10">
        <v>43497</v>
      </c>
      <c r="B15" s="9">
        <v>1.163</v>
      </c>
      <c r="C15" s="9">
        <v>2.3519999999999999</v>
      </c>
      <c r="D15" s="9">
        <v>2.8039999999999998</v>
      </c>
      <c r="E15" s="9">
        <v>1.2949999999999999</v>
      </c>
      <c r="F15" s="9">
        <v>1.5089999999999999</v>
      </c>
      <c r="G15" s="9">
        <v>8.2899999999999991</v>
      </c>
      <c r="H15" s="9">
        <v>6.6449999999999996</v>
      </c>
      <c r="I15" s="9">
        <v>1.645</v>
      </c>
      <c r="J15" s="9">
        <v>37.661000000000001</v>
      </c>
      <c r="K15" s="9">
        <v>20.135999999999999</v>
      </c>
      <c r="L15" s="9">
        <v>17.524999999999999</v>
      </c>
      <c r="M15" s="9">
        <v>92.352999999999994</v>
      </c>
      <c r="N15" s="9">
        <v>54.530999999999999</v>
      </c>
      <c r="O15" s="9">
        <v>37.822000000000003</v>
      </c>
      <c r="P15" s="9">
        <v>18.178999999999998</v>
      </c>
      <c r="Q15" s="9">
        <v>8.7430000000000003</v>
      </c>
      <c r="R15" s="9">
        <v>9.4369999999999994</v>
      </c>
      <c r="S15" s="9">
        <v>46.86</v>
      </c>
      <c r="T15" s="9">
        <v>25.521000000000001</v>
      </c>
      <c r="U15" s="9">
        <v>21.338999999999999</v>
      </c>
      <c r="V15" s="9">
        <v>17.916</v>
      </c>
      <c r="W15" s="9">
        <v>8.4789999999999992</v>
      </c>
      <c r="X15" s="9">
        <v>9.4369999999999994</v>
      </c>
      <c r="Y15" s="9">
        <v>46.081000000000003</v>
      </c>
      <c r="Z15" s="9">
        <v>24.981999999999999</v>
      </c>
      <c r="AA15" s="9">
        <v>21.099</v>
      </c>
      <c r="AB15" s="9">
        <v>7.0129999999999999</v>
      </c>
      <c r="AC15" s="9">
        <v>4.0250000000000004</v>
      </c>
      <c r="AD15" s="9">
        <v>2.988</v>
      </c>
      <c r="AE15" s="9">
        <v>14.784000000000001</v>
      </c>
      <c r="AF15" s="9">
        <v>7.6509999999999998</v>
      </c>
      <c r="AG15" s="9">
        <v>7.133</v>
      </c>
      <c r="AH15" s="9">
        <v>6.9240000000000004</v>
      </c>
      <c r="AI15" s="9">
        <v>2.8010000000000002</v>
      </c>
      <c r="AJ15" s="9">
        <v>4.1230000000000002</v>
      </c>
      <c r="AK15" s="9">
        <v>21.137</v>
      </c>
      <c r="AL15" s="9">
        <v>12.143000000000001</v>
      </c>
      <c r="AM15" s="9">
        <v>8.9939999999999998</v>
      </c>
      <c r="AN15" s="9">
        <v>4.5640000000000001</v>
      </c>
      <c r="AO15" s="9">
        <v>1.637</v>
      </c>
      <c r="AP15" s="9">
        <v>2.927</v>
      </c>
      <c r="AQ15" s="9">
        <v>14.231999999999999</v>
      </c>
      <c r="AR15" s="9">
        <v>8.1880000000000006</v>
      </c>
      <c r="AS15" s="9">
        <v>6.0439999999999996</v>
      </c>
      <c r="AT15" s="9">
        <v>2.36</v>
      </c>
      <c r="AU15" s="9">
        <v>1.1639999999999999</v>
      </c>
      <c r="AV15" s="9">
        <v>1.196</v>
      </c>
      <c r="AW15" s="9">
        <v>6.9050000000000002</v>
      </c>
      <c r="AX15" s="9">
        <v>3.9550000000000001</v>
      </c>
      <c r="AY15" s="9">
        <v>2.95</v>
      </c>
      <c r="AZ15" s="9">
        <v>3.9790000000000001</v>
      </c>
      <c r="BA15" s="9">
        <v>1.653</v>
      </c>
      <c r="BB15" s="9">
        <v>2.3260000000000001</v>
      </c>
      <c r="BC15" s="9">
        <v>10.161</v>
      </c>
      <c r="BD15" s="9">
        <v>5.1879999999999997</v>
      </c>
      <c r="BE15" s="9">
        <v>4.9720000000000004</v>
      </c>
      <c r="BF15" s="9">
        <v>1.8560000000000001</v>
      </c>
      <c r="BG15" s="9">
        <v>0.74399999999999999</v>
      </c>
      <c r="BH15" s="9">
        <v>1.113</v>
      </c>
      <c r="BI15" s="9">
        <v>7.1639999999999997</v>
      </c>
      <c r="BJ15" s="9">
        <v>3.6469999999999998</v>
      </c>
      <c r="BK15" s="9">
        <v>3.5169999999999999</v>
      </c>
      <c r="BL15" s="9">
        <v>2.1230000000000002</v>
      </c>
      <c r="BM15" s="9">
        <v>0.90900000000000003</v>
      </c>
      <c r="BN15" s="9">
        <v>1.214</v>
      </c>
      <c r="BO15" s="9">
        <v>2.996</v>
      </c>
      <c r="BP15" s="9">
        <v>1.5409999999999999</v>
      </c>
      <c r="BQ15" s="9">
        <v>1.4550000000000001</v>
      </c>
      <c r="BR15" s="9">
        <v>0.26300000000000001</v>
      </c>
      <c r="BS15" s="9">
        <v>0.26300000000000001</v>
      </c>
      <c r="BT15" s="9">
        <v>0</v>
      </c>
      <c r="BU15" s="9">
        <v>0.77800000000000002</v>
      </c>
      <c r="BV15" s="9">
        <v>0.53800000000000003</v>
      </c>
      <c r="BW15" s="9">
        <v>0.24</v>
      </c>
      <c r="BX15" s="9">
        <v>13.707000000000001</v>
      </c>
      <c r="BY15" s="9">
        <v>6.133</v>
      </c>
      <c r="BZ15" s="9">
        <v>7.5750000000000002</v>
      </c>
      <c r="CA15" s="9">
        <v>40.612000000000002</v>
      </c>
      <c r="CB15" s="9">
        <v>21.956</v>
      </c>
      <c r="CC15" s="9">
        <v>18.655999999999999</v>
      </c>
      <c r="CD15" s="9">
        <v>5.59</v>
      </c>
      <c r="CE15" s="9">
        <v>2.101</v>
      </c>
      <c r="CF15" s="9">
        <v>3.4889999999999999</v>
      </c>
      <c r="CG15" s="9">
        <v>23.353999999999999</v>
      </c>
      <c r="CH15" s="9">
        <v>12.946</v>
      </c>
      <c r="CI15" s="9">
        <v>10.407999999999999</v>
      </c>
      <c r="CJ15" s="9">
        <v>2.335</v>
      </c>
      <c r="CK15" s="9">
        <v>0.65800000000000003</v>
      </c>
      <c r="CL15" s="9">
        <v>1.677</v>
      </c>
      <c r="CM15" s="9">
        <v>11.86</v>
      </c>
      <c r="CN15" s="9">
        <v>6.4850000000000003</v>
      </c>
      <c r="CO15" s="9">
        <v>5.375</v>
      </c>
      <c r="CP15" s="9">
        <v>3.2549999999999999</v>
      </c>
      <c r="CQ15" s="9">
        <v>1.4430000000000001</v>
      </c>
      <c r="CR15" s="9">
        <v>1.8120000000000001</v>
      </c>
      <c r="CS15" s="9">
        <v>11.494999999999999</v>
      </c>
      <c r="CT15" s="9">
        <v>6.4610000000000003</v>
      </c>
      <c r="CU15" s="9">
        <v>5.0330000000000004</v>
      </c>
      <c r="CV15" s="9">
        <v>1.452</v>
      </c>
      <c r="CW15" s="9">
        <v>0</v>
      </c>
      <c r="CX15" s="9">
        <v>1.452</v>
      </c>
      <c r="CY15" s="9">
        <v>2.6360000000000001</v>
      </c>
      <c r="CZ15" s="9">
        <v>1.238</v>
      </c>
      <c r="DA15" s="9">
        <v>1.3979999999999999</v>
      </c>
      <c r="DB15" s="9">
        <v>1.819</v>
      </c>
      <c r="DC15" s="9">
        <v>0.98499999999999999</v>
      </c>
      <c r="DD15" s="9">
        <v>0.83399999999999996</v>
      </c>
      <c r="DE15" s="9">
        <v>5.35</v>
      </c>
      <c r="DF15" s="9">
        <v>2.1859999999999999</v>
      </c>
      <c r="DG15" s="9">
        <v>3.1629999999999998</v>
      </c>
      <c r="DH15" s="9">
        <v>3.2280000000000002</v>
      </c>
      <c r="DI15" s="9">
        <v>2.1850000000000001</v>
      </c>
      <c r="DJ15" s="9">
        <v>1.0429999999999999</v>
      </c>
      <c r="DK15" s="9">
        <v>7.7670000000000003</v>
      </c>
      <c r="DL15" s="9">
        <v>4.5490000000000004</v>
      </c>
      <c r="DM15" s="9">
        <v>3.2170000000000001</v>
      </c>
      <c r="DN15" s="9">
        <v>1.6180000000000001</v>
      </c>
      <c r="DO15" s="9">
        <v>0.86199999999999999</v>
      </c>
      <c r="DP15" s="9">
        <v>0.75700000000000001</v>
      </c>
      <c r="DQ15" s="9">
        <v>1.5049999999999999</v>
      </c>
      <c r="DR15" s="9">
        <v>1.036</v>
      </c>
      <c r="DS15" s="9">
        <v>0.46899999999999997</v>
      </c>
      <c r="DT15" s="9">
        <v>4.3079999999999998</v>
      </c>
      <c r="DU15" s="9">
        <v>2.4460000000000002</v>
      </c>
      <c r="DV15" s="9">
        <v>1.8620000000000001</v>
      </c>
      <c r="DW15" s="9">
        <v>5.6289999999999996</v>
      </c>
      <c r="DX15" s="9">
        <v>3.3889999999999998</v>
      </c>
      <c r="DY15" s="9">
        <v>2.2400000000000002</v>
      </c>
      <c r="DZ15" s="9">
        <v>2.1080000000000001</v>
      </c>
      <c r="EA15" s="9">
        <v>1.4119999999999999</v>
      </c>
      <c r="EB15" s="9">
        <v>0.69599999999999995</v>
      </c>
      <c r="EC15" s="9">
        <v>2.4609999999999999</v>
      </c>
      <c r="ED15" s="9">
        <v>1.7370000000000001</v>
      </c>
      <c r="EE15" s="9">
        <v>0.72399999999999998</v>
      </c>
      <c r="EF15" s="9">
        <v>2.2000000000000002</v>
      </c>
      <c r="EG15" s="9">
        <v>1.034</v>
      </c>
      <c r="EH15" s="9">
        <v>1.1659999999999999</v>
      </c>
      <c r="EI15" s="9">
        <v>3.1680000000000001</v>
      </c>
      <c r="EJ15" s="9">
        <v>1.6519999999999999</v>
      </c>
      <c r="EK15" s="9">
        <v>1.5149999999999999</v>
      </c>
      <c r="EL15" s="9">
        <v>0.16400000000000001</v>
      </c>
      <c r="EM15" s="9">
        <v>0.16400000000000001</v>
      </c>
      <c r="EN15" s="9">
        <v>0</v>
      </c>
      <c r="EO15" s="9">
        <v>0.61899999999999999</v>
      </c>
      <c r="EP15" s="9">
        <v>0.17599999999999999</v>
      </c>
      <c r="EQ15" s="9">
        <v>0.443</v>
      </c>
      <c r="ER15" s="9">
        <v>11.705</v>
      </c>
      <c r="ES15" s="9">
        <v>5.6210000000000004</v>
      </c>
      <c r="ET15" s="9">
        <v>6.0839999999999996</v>
      </c>
      <c r="EU15" s="9">
        <v>5.1509999999999998</v>
      </c>
      <c r="EV15" s="9">
        <v>2.661</v>
      </c>
      <c r="EW15" s="9">
        <v>2.4900000000000002</v>
      </c>
      <c r="EX15" s="9">
        <v>20.475999999999999</v>
      </c>
      <c r="EY15" s="9">
        <v>10.161</v>
      </c>
      <c r="EZ15" s="9">
        <v>10.315</v>
      </c>
      <c r="FA15" s="9">
        <v>0.82899999999999996</v>
      </c>
      <c r="FB15" s="9">
        <v>0.35299999999999998</v>
      </c>
      <c r="FC15" s="9">
        <v>0.47699999999999998</v>
      </c>
      <c r="FD15" s="9">
        <v>21.478999999999999</v>
      </c>
      <c r="FE15" s="9">
        <v>13.066000000000001</v>
      </c>
      <c r="FF15" s="9">
        <v>8.4130000000000003</v>
      </c>
      <c r="FG15" s="9">
        <v>0.49399999999999999</v>
      </c>
      <c r="FH15" s="9">
        <v>0.108</v>
      </c>
      <c r="FI15" s="9">
        <v>0.38700000000000001</v>
      </c>
      <c r="FJ15" s="9">
        <v>3.2120000000000002</v>
      </c>
      <c r="FK15" s="9">
        <v>1.575</v>
      </c>
      <c r="FL15" s="9">
        <v>1.637</v>
      </c>
      <c r="FM15" s="9">
        <v>0</v>
      </c>
      <c r="FN15" s="9">
        <v>0</v>
      </c>
      <c r="FO15" s="9">
        <v>0</v>
      </c>
      <c r="FP15" s="9">
        <v>1.6930000000000001</v>
      </c>
      <c r="FQ15" s="9">
        <v>0.71899999999999997</v>
      </c>
      <c r="FR15" s="9">
        <v>0.97399999999999998</v>
      </c>
      <c r="FS15" s="9">
        <v>3.2959999999999998</v>
      </c>
      <c r="FT15" s="9">
        <v>1.367</v>
      </c>
      <c r="FU15" s="9">
        <v>1.929</v>
      </c>
      <c r="FV15" s="9">
        <v>16.408000000000001</v>
      </c>
      <c r="FW15" s="9">
        <v>7.8920000000000003</v>
      </c>
      <c r="FX15" s="9">
        <v>8.5169999999999995</v>
      </c>
      <c r="FY15" s="9">
        <v>6.5060000000000002</v>
      </c>
      <c r="FZ15" s="9">
        <v>2.6989999999999998</v>
      </c>
      <c r="GA15" s="9">
        <v>3.8069999999999999</v>
      </c>
      <c r="GB15" s="9">
        <v>13.635</v>
      </c>
      <c r="GC15" s="9">
        <v>6.9210000000000003</v>
      </c>
      <c r="GD15" s="9">
        <v>6.7149999999999999</v>
      </c>
      <c r="GE15" s="9">
        <v>5.8</v>
      </c>
      <c r="GF15" s="9">
        <v>2.415</v>
      </c>
      <c r="GG15" s="9">
        <v>3.3860000000000001</v>
      </c>
      <c r="GH15" s="9">
        <v>6.2990000000000004</v>
      </c>
      <c r="GI15" s="9">
        <v>3.2360000000000002</v>
      </c>
      <c r="GJ15" s="9">
        <v>3.0630000000000002</v>
      </c>
      <c r="GK15" s="9">
        <v>5.2809999999999997</v>
      </c>
      <c r="GL15" s="9">
        <v>2.4209999999999998</v>
      </c>
      <c r="GM15" s="9">
        <v>2.86</v>
      </c>
      <c r="GN15" s="9">
        <v>8.5229999999999997</v>
      </c>
      <c r="GO15" s="9">
        <v>3.4790000000000001</v>
      </c>
      <c r="GP15" s="9">
        <v>5.0439999999999996</v>
      </c>
      <c r="GQ15" s="9">
        <v>4.016</v>
      </c>
      <c r="GR15" s="9">
        <v>1.875</v>
      </c>
      <c r="GS15" s="9">
        <v>2.141</v>
      </c>
      <c r="GT15" s="9">
        <v>0.76100000000000001</v>
      </c>
      <c r="GU15" s="9">
        <v>0</v>
      </c>
      <c r="GV15" s="9">
        <v>0.76100000000000001</v>
      </c>
      <c r="GW15" s="9">
        <v>1.079</v>
      </c>
      <c r="GX15" s="9">
        <v>0.29199999999999998</v>
      </c>
      <c r="GY15" s="9">
        <v>0.78700000000000003</v>
      </c>
      <c r="GZ15" s="9">
        <v>1.2849999999999999</v>
      </c>
      <c r="HA15" s="9">
        <v>0.17799999999999999</v>
      </c>
      <c r="HB15" s="9">
        <v>1.107</v>
      </c>
      <c r="HC15" s="9">
        <v>0.81100000000000005</v>
      </c>
      <c r="HD15" s="9">
        <v>0.41099999999999998</v>
      </c>
      <c r="HE15" s="9">
        <v>0.40100000000000002</v>
      </c>
      <c r="HF15" s="9">
        <v>8.5329999999999995</v>
      </c>
      <c r="HG15" s="9">
        <v>4.5759999999999996</v>
      </c>
      <c r="HH15" s="9">
        <v>3.9569999999999999</v>
      </c>
      <c r="HI15" s="9">
        <v>2.073</v>
      </c>
      <c r="HJ15" s="9">
        <v>0.755</v>
      </c>
      <c r="HK15" s="9">
        <v>1.3180000000000001</v>
      </c>
      <c r="HL15" s="9">
        <v>2.3650000000000002</v>
      </c>
      <c r="HM15" s="9">
        <v>1.6080000000000001</v>
      </c>
      <c r="HN15" s="9">
        <v>0.75800000000000001</v>
      </c>
      <c r="HO15" s="9">
        <v>1.7390000000000001</v>
      </c>
      <c r="HP15" s="9">
        <v>0.95699999999999996</v>
      </c>
      <c r="HQ15" s="9">
        <v>0.78300000000000003</v>
      </c>
      <c r="HR15" s="9">
        <v>16.459</v>
      </c>
      <c r="HS15" s="9">
        <v>8.1820000000000004</v>
      </c>
      <c r="HT15" s="9">
        <v>8.2769999999999992</v>
      </c>
      <c r="HU15" s="9">
        <v>7.87</v>
      </c>
      <c r="HV15" s="9">
        <v>3.55</v>
      </c>
      <c r="HW15" s="9">
        <v>4.32</v>
      </c>
      <c r="HX15" s="9">
        <v>9.4629999999999992</v>
      </c>
      <c r="HY15" s="9">
        <v>5.1909999999999998</v>
      </c>
      <c r="HZ15" s="9">
        <v>4.2720000000000002</v>
      </c>
      <c r="IA15" s="9">
        <v>2.0310000000000001</v>
      </c>
      <c r="IB15" s="9">
        <v>1.089</v>
      </c>
      <c r="IC15" s="9">
        <v>0.94199999999999995</v>
      </c>
      <c r="ID15" s="9">
        <v>4.5209999999999999</v>
      </c>
      <c r="IE15" s="9">
        <v>2.0179999999999998</v>
      </c>
      <c r="IF15" s="9">
        <v>2.5030000000000001</v>
      </c>
      <c r="IG15" s="9">
        <v>2.74</v>
      </c>
      <c r="IH15" s="9">
        <v>1.276</v>
      </c>
      <c r="II15" s="9">
        <v>1.464</v>
      </c>
      <c r="IJ15" s="9">
        <v>0.28199999999999997</v>
      </c>
      <c r="IK15" s="9">
        <v>0.14000000000000001</v>
      </c>
      <c r="IL15" s="9">
        <v>0.14099999999999999</v>
      </c>
      <c r="IM15" s="9">
        <v>37.427999999999997</v>
      </c>
      <c r="IN15" s="9">
        <v>21.05</v>
      </c>
      <c r="IO15" s="9">
        <v>16.378</v>
      </c>
      <c r="IP15" s="9">
        <v>9.1159999999999997</v>
      </c>
      <c r="IQ15" s="9">
        <v>4.0119999999999996</v>
      </c>
    </row>
    <row r="16" spans="1:251">
      <c r="A16" s="10">
        <v>43862</v>
      </c>
      <c r="B16" s="9">
        <v>0</v>
      </c>
      <c r="C16" s="9">
        <v>0.41299999999999998</v>
      </c>
      <c r="D16" s="9">
        <v>1.5780000000000001</v>
      </c>
      <c r="E16" s="9">
        <v>1.1850000000000001</v>
      </c>
      <c r="F16" s="9">
        <v>0.39200000000000002</v>
      </c>
      <c r="G16" s="9">
        <v>5.375</v>
      </c>
      <c r="H16" s="9">
        <v>2.6760000000000002</v>
      </c>
      <c r="I16" s="9">
        <v>2.6989999999999998</v>
      </c>
      <c r="J16" s="9">
        <v>35.204000000000001</v>
      </c>
      <c r="K16" s="9">
        <v>19.036000000000001</v>
      </c>
      <c r="L16" s="9">
        <v>16.167000000000002</v>
      </c>
      <c r="M16" s="9">
        <v>96.686999999999998</v>
      </c>
      <c r="N16" s="9">
        <v>53.564999999999998</v>
      </c>
      <c r="O16" s="9">
        <v>43.122</v>
      </c>
      <c r="P16" s="9">
        <v>17.056999999999999</v>
      </c>
      <c r="Q16" s="9">
        <v>8.9149999999999991</v>
      </c>
      <c r="R16" s="9">
        <v>8.1419999999999995</v>
      </c>
      <c r="S16" s="9">
        <v>48.097000000000001</v>
      </c>
      <c r="T16" s="9">
        <v>25.984000000000002</v>
      </c>
      <c r="U16" s="9">
        <v>22.113</v>
      </c>
      <c r="V16" s="9">
        <v>16.427</v>
      </c>
      <c r="W16" s="9">
        <v>8.4700000000000006</v>
      </c>
      <c r="X16" s="9">
        <v>7.9569999999999999</v>
      </c>
      <c r="Y16" s="9">
        <v>47.543999999999997</v>
      </c>
      <c r="Z16" s="9">
        <v>25.634</v>
      </c>
      <c r="AA16" s="9">
        <v>21.91</v>
      </c>
      <c r="AB16" s="9">
        <v>6.8579999999999997</v>
      </c>
      <c r="AC16" s="9">
        <v>4.4409999999999998</v>
      </c>
      <c r="AD16" s="9">
        <v>2.4159999999999999</v>
      </c>
      <c r="AE16" s="9">
        <v>16.146999999999998</v>
      </c>
      <c r="AF16" s="9">
        <v>8.4890000000000008</v>
      </c>
      <c r="AG16" s="9">
        <v>7.6580000000000004</v>
      </c>
      <c r="AH16" s="9">
        <v>6.0730000000000004</v>
      </c>
      <c r="AI16" s="9">
        <v>2.6480000000000001</v>
      </c>
      <c r="AJ16" s="9">
        <v>3.4249999999999998</v>
      </c>
      <c r="AK16" s="9">
        <v>20.138999999999999</v>
      </c>
      <c r="AL16" s="9">
        <v>10.974</v>
      </c>
      <c r="AM16" s="9">
        <v>9.1649999999999991</v>
      </c>
      <c r="AN16" s="9">
        <v>3.6339999999999999</v>
      </c>
      <c r="AO16" s="9">
        <v>1.4970000000000001</v>
      </c>
      <c r="AP16" s="9">
        <v>2.137</v>
      </c>
      <c r="AQ16" s="9">
        <v>12.695</v>
      </c>
      <c r="AR16" s="9">
        <v>6.7460000000000004</v>
      </c>
      <c r="AS16" s="9">
        <v>5.9489999999999998</v>
      </c>
      <c r="AT16" s="9">
        <v>2.4390000000000001</v>
      </c>
      <c r="AU16" s="9">
        <v>1.151</v>
      </c>
      <c r="AV16" s="9">
        <v>1.288</v>
      </c>
      <c r="AW16" s="9">
        <v>7.444</v>
      </c>
      <c r="AX16" s="9">
        <v>4.2279999999999998</v>
      </c>
      <c r="AY16" s="9">
        <v>3.2160000000000002</v>
      </c>
      <c r="AZ16" s="9">
        <v>3.4969999999999999</v>
      </c>
      <c r="BA16" s="9">
        <v>1.381</v>
      </c>
      <c r="BB16" s="9">
        <v>2.1150000000000002</v>
      </c>
      <c r="BC16" s="9">
        <v>11.257999999999999</v>
      </c>
      <c r="BD16" s="9">
        <v>6.1710000000000003</v>
      </c>
      <c r="BE16" s="9">
        <v>5.0869999999999997</v>
      </c>
      <c r="BF16" s="9">
        <v>1.837</v>
      </c>
      <c r="BG16" s="9">
        <v>0.46600000000000003</v>
      </c>
      <c r="BH16" s="9">
        <v>1.371</v>
      </c>
      <c r="BI16" s="9">
        <v>7.1070000000000002</v>
      </c>
      <c r="BJ16" s="9">
        <v>3.5910000000000002</v>
      </c>
      <c r="BK16" s="9">
        <v>3.516</v>
      </c>
      <c r="BL16" s="9">
        <v>1.659</v>
      </c>
      <c r="BM16" s="9">
        <v>0.91500000000000004</v>
      </c>
      <c r="BN16" s="9">
        <v>0.74399999999999999</v>
      </c>
      <c r="BO16" s="9">
        <v>4.1509999999999998</v>
      </c>
      <c r="BP16" s="9">
        <v>2.58</v>
      </c>
      <c r="BQ16" s="9">
        <v>1.571</v>
      </c>
      <c r="BR16" s="9">
        <v>0.629</v>
      </c>
      <c r="BS16" s="9">
        <v>0.44400000000000001</v>
      </c>
      <c r="BT16" s="9">
        <v>0.185</v>
      </c>
      <c r="BU16" s="9">
        <v>0.55300000000000005</v>
      </c>
      <c r="BV16" s="9">
        <v>0.35</v>
      </c>
      <c r="BW16" s="9">
        <v>0.20399999999999999</v>
      </c>
      <c r="BX16" s="9">
        <v>13.635</v>
      </c>
      <c r="BY16" s="9">
        <v>7.1879999999999997</v>
      </c>
      <c r="BZ16" s="9">
        <v>6.4470000000000001</v>
      </c>
      <c r="CA16" s="9">
        <v>38.994999999999997</v>
      </c>
      <c r="CB16" s="9">
        <v>20.97</v>
      </c>
      <c r="CC16" s="9">
        <v>18.024999999999999</v>
      </c>
      <c r="CD16" s="9">
        <v>5.2439999999999998</v>
      </c>
      <c r="CE16" s="9">
        <v>2.6850000000000001</v>
      </c>
      <c r="CF16" s="9">
        <v>2.5590000000000002</v>
      </c>
      <c r="CG16" s="9">
        <v>22.606999999999999</v>
      </c>
      <c r="CH16" s="9">
        <v>12.236000000000001</v>
      </c>
      <c r="CI16" s="9">
        <v>10.371</v>
      </c>
      <c r="CJ16" s="9">
        <v>1.593</v>
      </c>
      <c r="CK16" s="9">
        <v>0.64400000000000002</v>
      </c>
      <c r="CL16" s="9">
        <v>0.94899999999999995</v>
      </c>
      <c r="CM16" s="9">
        <v>11.565</v>
      </c>
      <c r="CN16" s="9">
        <v>5.9050000000000002</v>
      </c>
      <c r="CO16" s="9">
        <v>5.66</v>
      </c>
      <c r="CP16" s="9">
        <v>3.6509999999999998</v>
      </c>
      <c r="CQ16" s="9">
        <v>2.0419999999999998</v>
      </c>
      <c r="CR16" s="9">
        <v>1.61</v>
      </c>
      <c r="CS16" s="9">
        <v>11.042</v>
      </c>
      <c r="CT16" s="9">
        <v>6.3310000000000004</v>
      </c>
      <c r="CU16" s="9">
        <v>4.7110000000000003</v>
      </c>
      <c r="CV16" s="9">
        <v>1.694</v>
      </c>
      <c r="CW16" s="9">
        <v>0.316</v>
      </c>
      <c r="CX16" s="9">
        <v>1.377</v>
      </c>
      <c r="CY16" s="9">
        <v>1.976</v>
      </c>
      <c r="CZ16" s="9">
        <v>0.58699999999999997</v>
      </c>
      <c r="DA16" s="9">
        <v>1.389</v>
      </c>
      <c r="DB16" s="9">
        <v>3.093</v>
      </c>
      <c r="DC16" s="9">
        <v>1.7749999999999999</v>
      </c>
      <c r="DD16" s="9">
        <v>1.3180000000000001</v>
      </c>
      <c r="DE16" s="9">
        <v>5.3719999999999999</v>
      </c>
      <c r="DF16" s="9">
        <v>2.3490000000000002</v>
      </c>
      <c r="DG16" s="9">
        <v>3.0230000000000001</v>
      </c>
      <c r="DH16" s="9">
        <v>2.6019999999999999</v>
      </c>
      <c r="DI16" s="9">
        <v>2.1110000000000002</v>
      </c>
      <c r="DJ16" s="9">
        <v>0.49</v>
      </c>
      <c r="DK16" s="9">
        <v>8.0220000000000002</v>
      </c>
      <c r="DL16" s="9">
        <v>4.9370000000000003</v>
      </c>
      <c r="DM16" s="9">
        <v>3.0840000000000001</v>
      </c>
      <c r="DN16" s="9">
        <v>1.002</v>
      </c>
      <c r="DO16" s="9">
        <v>0.3</v>
      </c>
      <c r="DP16" s="9">
        <v>0.70199999999999996</v>
      </c>
      <c r="DQ16" s="9">
        <v>1.0189999999999999</v>
      </c>
      <c r="DR16" s="9">
        <v>0.86099999999999999</v>
      </c>
      <c r="DS16" s="9">
        <v>0.159</v>
      </c>
      <c r="DT16" s="9">
        <v>2.9220000000000002</v>
      </c>
      <c r="DU16" s="9">
        <v>1.4419999999999999</v>
      </c>
      <c r="DV16" s="9">
        <v>1.48</v>
      </c>
      <c r="DW16" s="9">
        <v>7.8070000000000004</v>
      </c>
      <c r="DX16" s="9">
        <v>4.13</v>
      </c>
      <c r="DY16" s="9">
        <v>3.677</v>
      </c>
      <c r="DZ16" s="9">
        <v>2.06</v>
      </c>
      <c r="EA16" s="9">
        <v>0.99399999999999999</v>
      </c>
      <c r="EB16" s="9">
        <v>1.0660000000000001</v>
      </c>
      <c r="EC16" s="9">
        <v>3.6890000000000001</v>
      </c>
      <c r="ED16" s="9">
        <v>1.827</v>
      </c>
      <c r="EE16" s="9">
        <v>1.8620000000000001</v>
      </c>
      <c r="EF16" s="9">
        <v>0.86199999999999999</v>
      </c>
      <c r="EG16" s="9">
        <v>0.44800000000000001</v>
      </c>
      <c r="EH16" s="9">
        <v>0.41399999999999998</v>
      </c>
      <c r="EI16" s="9">
        <v>4.1180000000000003</v>
      </c>
      <c r="EJ16" s="9">
        <v>2.3029999999999999</v>
      </c>
      <c r="EK16" s="9">
        <v>1.8149999999999999</v>
      </c>
      <c r="EL16" s="9">
        <v>0.5</v>
      </c>
      <c r="EM16" s="9">
        <v>0.28499999999999998</v>
      </c>
      <c r="EN16" s="9">
        <v>0.215</v>
      </c>
      <c r="EO16" s="9">
        <v>1.296</v>
      </c>
      <c r="EP16" s="9">
        <v>0.88500000000000001</v>
      </c>
      <c r="EQ16" s="9">
        <v>0.41099999999999998</v>
      </c>
      <c r="ER16" s="9">
        <v>10.122</v>
      </c>
      <c r="ES16" s="9">
        <v>4.4539999999999997</v>
      </c>
      <c r="ET16" s="9">
        <v>5.6669999999999998</v>
      </c>
      <c r="EU16" s="9">
        <v>5.0540000000000003</v>
      </c>
      <c r="EV16" s="9">
        <v>3.3250000000000002</v>
      </c>
      <c r="EW16" s="9">
        <v>1.73</v>
      </c>
      <c r="EX16" s="9">
        <v>21.963000000000001</v>
      </c>
      <c r="EY16" s="9">
        <v>11.446</v>
      </c>
      <c r="EZ16" s="9">
        <v>10.516999999999999</v>
      </c>
      <c r="FA16" s="9">
        <v>1.35</v>
      </c>
      <c r="FB16" s="9">
        <v>0.60499999999999998</v>
      </c>
      <c r="FC16" s="9">
        <v>0.745</v>
      </c>
      <c r="FD16" s="9">
        <v>20.547000000000001</v>
      </c>
      <c r="FE16" s="9">
        <v>11.154</v>
      </c>
      <c r="FF16" s="9">
        <v>9.3930000000000007</v>
      </c>
      <c r="FG16" s="9">
        <v>0.28000000000000003</v>
      </c>
      <c r="FH16" s="9">
        <v>0.28000000000000003</v>
      </c>
      <c r="FI16" s="9">
        <v>0</v>
      </c>
      <c r="FJ16" s="9">
        <v>4.649</v>
      </c>
      <c r="FK16" s="9">
        <v>2.8559999999999999</v>
      </c>
      <c r="FL16" s="9">
        <v>1.7929999999999999</v>
      </c>
      <c r="FM16" s="9">
        <v>0.25</v>
      </c>
      <c r="FN16" s="9">
        <v>0.25</v>
      </c>
      <c r="FO16" s="9">
        <v>0</v>
      </c>
      <c r="FP16" s="9">
        <v>0.93799999999999994</v>
      </c>
      <c r="FQ16" s="9">
        <v>0.52700000000000002</v>
      </c>
      <c r="FR16" s="9">
        <v>0.41</v>
      </c>
      <c r="FS16" s="9">
        <v>4.4269999999999996</v>
      </c>
      <c r="FT16" s="9">
        <v>1.897</v>
      </c>
      <c r="FU16" s="9">
        <v>2.5299999999999998</v>
      </c>
      <c r="FV16" s="9">
        <v>14.37</v>
      </c>
      <c r="FW16" s="9">
        <v>7.702</v>
      </c>
      <c r="FX16" s="9">
        <v>6.6680000000000001</v>
      </c>
      <c r="FY16" s="9">
        <v>8.6489999999999991</v>
      </c>
      <c r="FZ16" s="9">
        <v>4.5449999999999999</v>
      </c>
      <c r="GA16" s="9">
        <v>4.1050000000000004</v>
      </c>
      <c r="GB16" s="9">
        <v>11.193</v>
      </c>
      <c r="GC16" s="9">
        <v>5.9640000000000004</v>
      </c>
      <c r="GD16" s="9">
        <v>5.2290000000000001</v>
      </c>
      <c r="GE16" s="9">
        <v>7.7069999999999999</v>
      </c>
      <c r="GF16" s="9">
        <v>3.6989999999999998</v>
      </c>
      <c r="GG16" s="9">
        <v>4.0069999999999997</v>
      </c>
      <c r="GH16" s="9">
        <v>4.8289999999999997</v>
      </c>
      <c r="GI16" s="9">
        <v>2.7559999999999998</v>
      </c>
      <c r="GJ16" s="9">
        <v>2.073</v>
      </c>
      <c r="GK16" s="9">
        <v>5.2130000000000001</v>
      </c>
      <c r="GL16" s="9">
        <v>2.6309999999999998</v>
      </c>
      <c r="GM16" s="9">
        <v>2.581</v>
      </c>
      <c r="GN16" s="9">
        <v>8.6829999999999998</v>
      </c>
      <c r="GO16" s="9">
        <v>4.6680000000000001</v>
      </c>
      <c r="GP16" s="9">
        <v>4.0149999999999997</v>
      </c>
      <c r="GQ16" s="9">
        <v>5.7560000000000002</v>
      </c>
      <c r="GR16" s="9">
        <v>3.5270000000000001</v>
      </c>
      <c r="GS16" s="9">
        <v>2.2290000000000001</v>
      </c>
      <c r="GT16" s="9">
        <v>0.92700000000000005</v>
      </c>
      <c r="GU16" s="9">
        <v>0.62</v>
      </c>
      <c r="GV16" s="9">
        <v>0.307</v>
      </c>
      <c r="GW16" s="9">
        <v>0.65600000000000003</v>
      </c>
      <c r="GX16" s="9">
        <v>0.65600000000000003</v>
      </c>
      <c r="GY16" s="9">
        <v>0</v>
      </c>
      <c r="GZ16" s="9">
        <v>1.0980000000000001</v>
      </c>
      <c r="HA16" s="9">
        <v>1.006</v>
      </c>
      <c r="HB16" s="9">
        <v>9.1999999999999998E-2</v>
      </c>
      <c r="HC16" s="9">
        <v>1.47</v>
      </c>
      <c r="HD16" s="9">
        <v>1.0429999999999999</v>
      </c>
      <c r="HE16" s="9">
        <v>0.42699999999999999</v>
      </c>
      <c r="HF16" s="9">
        <v>7.0609999999999999</v>
      </c>
      <c r="HG16" s="9">
        <v>3.1269999999999998</v>
      </c>
      <c r="HH16" s="9">
        <v>3.9340000000000002</v>
      </c>
      <c r="HI16" s="9">
        <v>2.9820000000000002</v>
      </c>
      <c r="HJ16" s="9">
        <v>1.29</v>
      </c>
      <c r="HK16" s="9">
        <v>1.6910000000000001</v>
      </c>
      <c r="HL16" s="9">
        <v>3.7639999999999998</v>
      </c>
      <c r="HM16" s="9">
        <v>2.036</v>
      </c>
      <c r="HN16" s="9">
        <v>1.7270000000000001</v>
      </c>
      <c r="HO16" s="9">
        <v>2.3199999999999998</v>
      </c>
      <c r="HP16" s="9">
        <v>1.0549999999999999</v>
      </c>
      <c r="HQ16" s="9">
        <v>1.266</v>
      </c>
      <c r="HR16" s="9">
        <v>14.114000000000001</v>
      </c>
      <c r="HS16" s="9">
        <v>7.61</v>
      </c>
      <c r="HT16" s="9">
        <v>6.5039999999999996</v>
      </c>
      <c r="HU16" s="9">
        <v>9.4009999999999998</v>
      </c>
      <c r="HV16" s="9">
        <v>4.8780000000000001</v>
      </c>
      <c r="HW16" s="9">
        <v>4.5229999999999997</v>
      </c>
      <c r="HX16" s="9">
        <v>6.4690000000000003</v>
      </c>
      <c r="HY16" s="9">
        <v>2.673</v>
      </c>
      <c r="HZ16" s="9">
        <v>3.7959999999999998</v>
      </c>
      <c r="IA16" s="9">
        <v>2.8780000000000001</v>
      </c>
      <c r="IB16" s="9">
        <v>1.165</v>
      </c>
      <c r="IC16" s="9">
        <v>1.714</v>
      </c>
      <c r="ID16" s="9">
        <v>3.5049999999999999</v>
      </c>
      <c r="IE16" s="9">
        <v>2.1469999999999998</v>
      </c>
      <c r="IF16" s="9">
        <v>1.3580000000000001</v>
      </c>
      <c r="IG16" s="9">
        <v>2.254</v>
      </c>
      <c r="IH16" s="9">
        <v>1.079</v>
      </c>
      <c r="II16" s="9">
        <v>1.175</v>
      </c>
      <c r="IJ16" s="9">
        <v>0.64700000000000002</v>
      </c>
      <c r="IK16" s="9">
        <v>0.251</v>
      </c>
      <c r="IL16" s="9">
        <v>0.39600000000000002</v>
      </c>
      <c r="IM16" s="9">
        <v>36.607999999999997</v>
      </c>
      <c r="IN16" s="9">
        <v>19.475000000000001</v>
      </c>
      <c r="IO16" s="9">
        <v>17.132000000000001</v>
      </c>
      <c r="IP16" s="9">
        <v>8.4149999999999991</v>
      </c>
      <c r="IQ16" s="9">
        <v>3.5289999999999999</v>
      </c>
    </row>
    <row r="17" spans="1:251">
      <c r="A17" s="10">
        <v>44228</v>
      </c>
      <c r="B17" s="9">
        <v>2.165</v>
      </c>
      <c r="C17" s="9">
        <v>0.79800000000000004</v>
      </c>
      <c r="D17" s="9">
        <v>0</v>
      </c>
      <c r="E17" s="9">
        <v>0</v>
      </c>
      <c r="F17" s="9">
        <v>0</v>
      </c>
      <c r="G17" s="9">
        <v>2.62</v>
      </c>
      <c r="H17" s="9">
        <v>1.635</v>
      </c>
      <c r="I17" s="9">
        <v>0.98499999999999999</v>
      </c>
      <c r="J17" s="9">
        <v>43.790999999999997</v>
      </c>
      <c r="K17" s="9">
        <v>26.512</v>
      </c>
      <c r="L17" s="9">
        <v>17.279</v>
      </c>
      <c r="M17" s="9">
        <v>94.001999999999995</v>
      </c>
      <c r="N17" s="9">
        <v>49.334000000000003</v>
      </c>
      <c r="O17" s="9">
        <v>44.667999999999999</v>
      </c>
      <c r="P17" s="9">
        <v>18.062000000000001</v>
      </c>
      <c r="Q17" s="9">
        <v>10.282999999999999</v>
      </c>
      <c r="R17" s="9">
        <v>7.7789999999999999</v>
      </c>
      <c r="S17" s="9">
        <v>50.484999999999999</v>
      </c>
      <c r="T17" s="9">
        <v>26.056999999999999</v>
      </c>
      <c r="U17" s="9">
        <v>24.428000000000001</v>
      </c>
      <c r="V17" s="9">
        <v>17.863</v>
      </c>
      <c r="W17" s="9">
        <v>10.16</v>
      </c>
      <c r="X17" s="9">
        <v>7.7030000000000003</v>
      </c>
      <c r="Y17" s="9">
        <v>49.77</v>
      </c>
      <c r="Z17" s="9">
        <v>25.55</v>
      </c>
      <c r="AA17" s="9">
        <v>24.219000000000001</v>
      </c>
      <c r="AB17" s="9">
        <v>5.8959999999999999</v>
      </c>
      <c r="AC17" s="9">
        <v>3.8170000000000002</v>
      </c>
      <c r="AD17" s="9">
        <v>2.0790000000000002</v>
      </c>
      <c r="AE17" s="9">
        <v>16.024000000000001</v>
      </c>
      <c r="AF17" s="9">
        <v>8.7810000000000006</v>
      </c>
      <c r="AG17" s="9">
        <v>7.2430000000000003</v>
      </c>
      <c r="AH17" s="9">
        <v>6.6230000000000002</v>
      </c>
      <c r="AI17" s="9">
        <v>3.411</v>
      </c>
      <c r="AJ17" s="9">
        <v>3.2120000000000002</v>
      </c>
      <c r="AK17" s="9">
        <v>21.88</v>
      </c>
      <c r="AL17" s="9">
        <v>10.271000000000001</v>
      </c>
      <c r="AM17" s="9">
        <v>11.609</v>
      </c>
      <c r="AN17" s="9">
        <v>3.9380000000000002</v>
      </c>
      <c r="AO17" s="9">
        <v>2.13</v>
      </c>
      <c r="AP17" s="9">
        <v>1.8080000000000001</v>
      </c>
      <c r="AQ17" s="9">
        <v>16.013999999999999</v>
      </c>
      <c r="AR17" s="9">
        <v>7.4770000000000003</v>
      </c>
      <c r="AS17" s="9">
        <v>8.5370000000000008</v>
      </c>
      <c r="AT17" s="9">
        <v>2.6840000000000002</v>
      </c>
      <c r="AU17" s="9">
        <v>1.2809999999999999</v>
      </c>
      <c r="AV17" s="9">
        <v>1.4039999999999999</v>
      </c>
      <c r="AW17" s="9">
        <v>5.8659999999999997</v>
      </c>
      <c r="AX17" s="9">
        <v>2.794</v>
      </c>
      <c r="AY17" s="9">
        <v>3.0710000000000002</v>
      </c>
      <c r="AZ17" s="9">
        <v>5.3449999999999998</v>
      </c>
      <c r="BA17" s="9">
        <v>2.9319999999999999</v>
      </c>
      <c r="BB17" s="9">
        <v>2.4119999999999999</v>
      </c>
      <c r="BC17" s="9">
        <v>11.866</v>
      </c>
      <c r="BD17" s="9">
        <v>6.4980000000000002</v>
      </c>
      <c r="BE17" s="9">
        <v>5.3680000000000003</v>
      </c>
      <c r="BF17" s="9">
        <v>2.3860000000000001</v>
      </c>
      <c r="BG17" s="9">
        <v>1.3859999999999999</v>
      </c>
      <c r="BH17" s="9">
        <v>1</v>
      </c>
      <c r="BI17" s="9">
        <v>7.6849999999999996</v>
      </c>
      <c r="BJ17" s="9">
        <v>4.2670000000000003</v>
      </c>
      <c r="BK17" s="9">
        <v>3.4180000000000001</v>
      </c>
      <c r="BL17" s="9">
        <v>2.9580000000000002</v>
      </c>
      <c r="BM17" s="9">
        <v>1.546</v>
      </c>
      <c r="BN17" s="9">
        <v>1.4119999999999999</v>
      </c>
      <c r="BO17" s="9">
        <v>4.181</v>
      </c>
      <c r="BP17" s="9">
        <v>2.23</v>
      </c>
      <c r="BQ17" s="9">
        <v>1.95</v>
      </c>
      <c r="BR17" s="9">
        <v>0.19900000000000001</v>
      </c>
      <c r="BS17" s="9">
        <v>0.123</v>
      </c>
      <c r="BT17" s="9">
        <v>7.5999999999999998E-2</v>
      </c>
      <c r="BU17" s="9">
        <v>0.71499999999999997</v>
      </c>
      <c r="BV17" s="9">
        <v>0.50700000000000001</v>
      </c>
      <c r="BW17" s="9">
        <v>0.20799999999999999</v>
      </c>
      <c r="BX17" s="9">
        <v>14.212999999999999</v>
      </c>
      <c r="BY17" s="9">
        <v>8.1720000000000006</v>
      </c>
      <c r="BZ17" s="9">
        <v>6.0410000000000004</v>
      </c>
      <c r="CA17" s="9">
        <v>42.347000000000001</v>
      </c>
      <c r="CB17" s="9">
        <v>23.030999999999999</v>
      </c>
      <c r="CC17" s="9">
        <v>19.315999999999999</v>
      </c>
      <c r="CD17" s="9">
        <v>6.1429999999999998</v>
      </c>
      <c r="CE17" s="9">
        <v>3.3969999999999998</v>
      </c>
      <c r="CF17" s="9">
        <v>2.746</v>
      </c>
      <c r="CG17" s="9">
        <v>24.747</v>
      </c>
      <c r="CH17" s="9">
        <v>13.013</v>
      </c>
      <c r="CI17" s="9">
        <v>11.734</v>
      </c>
      <c r="CJ17" s="9">
        <v>2.629</v>
      </c>
      <c r="CK17" s="9">
        <v>1.5549999999999999</v>
      </c>
      <c r="CL17" s="9">
        <v>1.075</v>
      </c>
      <c r="CM17" s="9">
        <v>11.215999999999999</v>
      </c>
      <c r="CN17" s="9">
        <v>7.44</v>
      </c>
      <c r="CO17" s="9">
        <v>3.7759999999999998</v>
      </c>
      <c r="CP17" s="9">
        <v>3.5129999999999999</v>
      </c>
      <c r="CQ17" s="9">
        <v>1.8420000000000001</v>
      </c>
      <c r="CR17" s="9">
        <v>1.6719999999999999</v>
      </c>
      <c r="CS17" s="9">
        <v>13.531000000000001</v>
      </c>
      <c r="CT17" s="9">
        <v>5.5730000000000004</v>
      </c>
      <c r="CU17" s="9">
        <v>7.9569999999999999</v>
      </c>
      <c r="CV17" s="9">
        <v>1.95</v>
      </c>
      <c r="CW17" s="9">
        <v>0.32400000000000001</v>
      </c>
      <c r="CX17" s="9">
        <v>1.6259999999999999</v>
      </c>
      <c r="CY17" s="9">
        <v>2.2389999999999999</v>
      </c>
      <c r="CZ17" s="9">
        <v>0.36799999999999999</v>
      </c>
      <c r="DA17" s="9">
        <v>1.871</v>
      </c>
      <c r="DB17" s="9">
        <v>2.23</v>
      </c>
      <c r="DC17" s="9">
        <v>1.1779999999999999</v>
      </c>
      <c r="DD17" s="9">
        <v>1.052</v>
      </c>
      <c r="DE17" s="9">
        <v>5.73</v>
      </c>
      <c r="DF17" s="9">
        <v>3.0830000000000002</v>
      </c>
      <c r="DG17" s="9">
        <v>2.6459999999999999</v>
      </c>
      <c r="DH17" s="9">
        <v>3.3159999999999998</v>
      </c>
      <c r="DI17" s="9">
        <v>2.6989999999999998</v>
      </c>
      <c r="DJ17" s="9">
        <v>0.61699999999999999</v>
      </c>
      <c r="DK17" s="9">
        <v>8.6750000000000007</v>
      </c>
      <c r="DL17" s="9">
        <v>5.7249999999999996</v>
      </c>
      <c r="DM17" s="9">
        <v>2.95</v>
      </c>
      <c r="DN17" s="9">
        <v>0.57399999999999995</v>
      </c>
      <c r="DO17" s="9">
        <v>0.57399999999999995</v>
      </c>
      <c r="DP17" s="9">
        <v>0</v>
      </c>
      <c r="DQ17" s="9">
        <v>0.95699999999999996</v>
      </c>
      <c r="DR17" s="9">
        <v>0.84299999999999997</v>
      </c>
      <c r="DS17" s="9">
        <v>0.115</v>
      </c>
      <c r="DT17" s="9">
        <v>3.8490000000000002</v>
      </c>
      <c r="DU17" s="9">
        <v>2.1110000000000002</v>
      </c>
      <c r="DV17" s="9">
        <v>1.738</v>
      </c>
      <c r="DW17" s="9">
        <v>6.9489999999999998</v>
      </c>
      <c r="DX17" s="9">
        <v>2.6419999999999999</v>
      </c>
      <c r="DY17" s="9">
        <v>4.3070000000000004</v>
      </c>
      <c r="DZ17" s="9">
        <v>3.4430000000000001</v>
      </c>
      <c r="EA17" s="9">
        <v>2.0179999999999998</v>
      </c>
      <c r="EB17" s="9">
        <v>1.425</v>
      </c>
      <c r="EC17" s="9">
        <v>2.8290000000000002</v>
      </c>
      <c r="ED17" s="9">
        <v>1.2350000000000001</v>
      </c>
      <c r="EE17" s="9">
        <v>1.5940000000000001</v>
      </c>
      <c r="EF17" s="9">
        <v>0.40600000000000003</v>
      </c>
      <c r="EG17" s="9">
        <v>9.2999999999999999E-2</v>
      </c>
      <c r="EH17" s="9">
        <v>0.314</v>
      </c>
      <c r="EI17" s="9">
        <v>4.12</v>
      </c>
      <c r="EJ17" s="9">
        <v>1.4079999999999999</v>
      </c>
      <c r="EK17" s="9">
        <v>2.7120000000000002</v>
      </c>
      <c r="EL17" s="9">
        <v>0</v>
      </c>
      <c r="EM17" s="9">
        <v>0</v>
      </c>
      <c r="EN17" s="9">
        <v>0</v>
      </c>
      <c r="EO17" s="9">
        <v>1.1890000000000001</v>
      </c>
      <c r="EP17" s="9">
        <v>0.38300000000000001</v>
      </c>
      <c r="EQ17" s="9">
        <v>0.80500000000000005</v>
      </c>
      <c r="ER17" s="9">
        <v>13.462</v>
      </c>
      <c r="ES17" s="9">
        <v>7.7450000000000001</v>
      </c>
      <c r="ET17" s="9">
        <v>5.7169999999999996</v>
      </c>
      <c r="EU17" s="9">
        <v>3.6179999999999999</v>
      </c>
      <c r="EV17" s="9">
        <v>1.923</v>
      </c>
      <c r="EW17" s="9">
        <v>1.6950000000000001</v>
      </c>
      <c r="EX17" s="9">
        <v>23.015000000000001</v>
      </c>
      <c r="EY17" s="9">
        <v>11.706</v>
      </c>
      <c r="EZ17" s="9">
        <v>11.308999999999999</v>
      </c>
      <c r="FA17" s="9">
        <v>0.89200000000000002</v>
      </c>
      <c r="FB17" s="9">
        <v>0.61399999999999999</v>
      </c>
      <c r="FC17" s="9">
        <v>0.27700000000000002</v>
      </c>
      <c r="FD17" s="9">
        <v>21.893999999999998</v>
      </c>
      <c r="FE17" s="9">
        <v>11.42</v>
      </c>
      <c r="FF17" s="9">
        <v>10.474</v>
      </c>
      <c r="FG17" s="9">
        <v>0.09</v>
      </c>
      <c r="FH17" s="9">
        <v>0</v>
      </c>
      <c r="FI17" s="9">
        <v>0.09</v>
      </c>
      <c r="FJ17" s="9">
        <v>3.9969999999999999</v>
      </c>
      <c r="FK17" s="9">
        <v>2.1949999999999998</v>
      </c>
      <c r="FL17" s="9">
        <v>1.802</v>
      </c>
      <c r="FM17" s="9">
        <v>0</v>
      </c>
      <c r="FN17" s="9">
        <v>0</v>
      </c>
      <c r="FO17" s="9">
        <v>0</v>
      </c>
      <c r="FP17" s="9">
        <v>1.579</v>
      </c>
      <c r="FQ17" s="9">
        <v>0.73599999999999999</v>
      </c>
      <c r="FR17" s="9">
        <v>0.84299999999999997</v>
      </c>
      <c r="FS17" s="9">
        <v>4.5190000000000001</v>
      </c>
      <c r="FT17" s="9">
        <v>2.0449999999999999</v>
      </c>
      <c r="FU17" s="9">
        <v>2.4740000000000002</v>
      </c>
      <c r="FV17" s="9">
        <v>16.521000000000001</v>
      </c>
      <c r="FW17" s="9">
        <v>9.5739999999999998</v>
      </c>
      <c r="FX17" s="9">
        <v>6.9470000000000001</v>
      </c>
      <c r="FY17" s="9">
        <v>9.6300000000000008</v>
      </c>
      <c r="FZ17" s="9">
        <v>4.4530000000000003</v>
      </c>
      <c r="GA17" s="9">
        <v>5.1769999999999996</v>
      </c>
      <c r="GB17" s="9">
        <v>13.398999999999999</v>
      </c>
      <c r="GC17" s="9">
        <v>8.1820000000000004</v>
      </c>
      <c r="GD17" s="9">
        <v>5.2169999999999996</v>
      </c>
      <c r="GE17" s="9">
        <v>9.7129999999999992</v>
      </c>
      <c r="GF17" s="9">
        <v>4.157</v>
      </c>
      <c r="GG17" s="9">
        <v>5.556</v>
      </c>
      <c r="GH17" s="9">
        <v>7.0170000000000003</v>
      </c>
      <c r="GI17" s="9">
        <v>3.8879999999999999</v>
      </c>
      <c r="GJ17" s="9">
        <v>3.1280000000000001</v>
      </c>
      <c r="GK17" s="9">
        <v>6.2030000000000003</v>
      </c>
      <c r="GL17" s="9">
        <v>3.2639999999999998</v>
      </c>
      <c r="GM17" s="9">
        <v>2.9390000000000001</v>
      </c>
      <c r="GN17" s="9">
        <v>10.500999999999999</v>
      </c>
      <c r="GO17" s="9">
        <v>5.9249999999999998</v>
      </c>
      <c r="GP17" s="9">
        <v>4.5759999999999996</v>
      </c>
      <c r="GQ17" s="9">
        <v>6.4269999999999996</v>
      </c>
      <c r="GR17" s="9">
        <v>2.907</v>
      </c>
      <c r="GS17" s="9">
        <v>3.52</v>
      </c>
      <c r="GT17" s="9">
        <v>0.52200000000000002</v>
      </c>
      <c r="GU17" s="9">
        <v>0.255</v>
      </c>
      <c r="GV17" s="9">
        <v>0.26700000000000002</v>
      </c>
      <c r="GW17" s="9">
        <v>0.95499999999999996</v>
      </c>
      <c r="GX17" s="9">
        <v>0.35599999999999998</v>
      </c>
      <c r="GY17" s="9">
        <v>0.59899999999999998</v>
      </c>
      <c r="GZ17" s="9">
        <v>1.2749999999999999</v>
      </c>
      <c r="HA17" s="9">
        <v>0.72699999999999998</v>
      </c>
      <c r="HB17" s="9">
        <v>0.54800000000000004</v>
      </c>
      <c r="HC17" s="9">
        <v>1.34</v>
      </c>
      <c r="HD17" s="9">
        <v>0.26600000000000001</v>
      </c>
      <c r="HE17" s="9">
        <v>1.0740000000000001</v>
      </c>
      <c r="HF17" s="9">
        <v>10.295</v>
      </c>
      <c r="HG17" s="9">
        <v>6.4059999999999997</v>
      </c>
      <c r="HH17" s="9">
        <v>3.8889999999999998</v>
      </c>
      <c r="HI17" s="9">
        <v>3.3340000000000001</v>
      </c>
      <c r="HJ17" s="9">
        <v>1.431</v>
      </c>
      <c r="HK17" s="9">
        <v>1.903</v>
      </c>
      <c r="HL17" s="9">
        <v>4.6779999999999999</v>
      </c>
      <c r="HM17" s="9">
        <v>2.8919999999999999</v>
      </c>
      <c r="HN17" s="9">
        <v>1.786</v>
      </c>
      <c r="HO17" s="9">
        <v>2.7429999999999999</v>
      </c>
      <c r="HP17" s="9">
        <v>0.82499999999999996</v>
      </c>
      <c r="HQ17" s="9">
        <v>1.9179999999999999</v>
      </c>
      <c r="HR17" s="9">
        <v>15.547000000000001</v>
      </c>
      <c r="HS17" s="9">
        <v>9.0709999999999997</v>
      </c>
      <c r="HT17" s="9">
        <v>6.476</v>
      </c>
      <c r="HU17" s="9">
        <v>11.285</v>
      </c>
      <c r="HV17" s="9">
        <v>5.3259999999999996</v>
      </c>
      <c r="HW17" s="9">
        <v>5.9589999999999996</v>
      </c>
      <c r="HX17" s="9">
        <v>11.298</v>
      </c>
      <c r="HY17" s="9">
        <v>6.7489999999999997</v>
      </c>
      <c r="HZ17" s="9">
        <v>4.5490000000000004</v>
      </c>
      <c r="IA17" s="9">
        <v>4.2350000000000003</v>
      </c>
      <c r="IB17" s="9">
        <v>1.964</v>
      </c>
      <c r="IC17" s="9">
        <v>2.2709999999999999</v>
      </c>
      <c r="ID17" s="9">
        <v>3.8759999999999999</v>
      </c>
      <c r="IE17" s="9">
        <v>2.3860000000000001</v>
      </c>
      <c r="IF17" s="9">
        <v>1.49</v>
      </c>
      <c r="IG17" s="9">
        <v>2.9950000000000001</v>
      </c>
      <c r="IH17" s="9">
        <v>1.694</v>
      </c>
      <c r="II17" s="9">
        <v>1.3009999999999999</v>
      </c>
      <c r="IJ17" s="9">
        <v>6.5000000000000002E-2</v>
      </c>
      <c r="IK17" s="9">
        <v>0</v>
      </c>
      <c r="IL17" s="9">
        <v>6.5000000000000002E-2</v>
      </c>
      <c r="IM17" s="9">
        <v>36.72</v>
      </c>
      <c r="IN17" s="9">
        <v>18.978999999999999</v>
      </c>
      <c r="IO17" s="9">
        <v>17.739999999999998</v>
      </c>
      <c r="IP17" s="9">
        <v>7.8460000000000001</v>
      </c>
      <c r="IQ17" s="9">
        <v>3.669</v>
      </c>
    </row>
    <row r="18" spans="1:251">
      <c r="A18" s="10">
        <v>44593</v>
      </c>
      <c r="B18" s="9">
        <v>1.8140000000000001</v>
      </c>
      <c r="C18" s="9">
        <v>1.9830000000000001</v>
      </c>
      <c r="D18" s="9">
        <v>1.5049999999999999</v>
      </c>
      <c r="E18" s="9">
        <v>0.29699999999999999</v>
      </c>
      <c r="F18" s="9">
        <v>1.208</v>
      </c>
      <c r="G18" s="9">
        <v>6.101</v>
      </c>
      <c r="H18" s="9">
        <v>1.35</v>
      </c>
      <c r="I18" s="9">
        <v>4.7510000000000003</v>
      </c>
      <c r="J18" s="9">
        <v>25.655999999999999</v>
      </c>
      <c r="K18" s="9">
        <v>12.337</v>
      </c>
      <c r="L18" s="9">
        <v>13.319000000000001</v>
      </c>
      <c r="M18" s="9">
        <v>111.047</v>
      </c>
      <c r="N18" s="9">
        <v>59.927999999999997</v>
      </c>
      <c r="O18" s="9">
        <v>51.119</v>
      </c>
      <c r="P18" s="9">
        <v>11.805</v>
      </c>
      <c r="Q18" s="9">
        <v>6.7729999999999997</v>
      </c>
      <c r="R18" s="9">
        <v>5.0330000000000004</v>
      </c>
      <c r="S18" s="9">
        <v>55.591999999999999</v>
      </c>
      <c r="T18" s="9">
        <v>27.181000000000001</v>
      </c>
      <c r="U18" s="9">
        <v>28.411000000000001</v>
      </c>
      <c r="V18" s="9">
        <v>11.805</v>
      </c>
      <c r="W18" s="9">
        <v>6.7729999999999997</v>
      </c>
      <c r="X18" s="9">
        <v>5.0330000000000004</v>
      </c>
      <c r="Y18" s="9">
        <v>54.531999999999996</v>
      </c>
      <c r="Z18" s="9">
        <v>26.32</v>
      </c>
      <c r="AA18" s="9">
        <v>28.210999999999999</v>
      </c>
      <c r="AB18" s="9">
        <v>4.32</v>
      </c>
      <c r="AC18" s="9">
        <v>2.4430000000000001</v>
      </c>
      <c r="AD18" s="9">
        <v>1.877</v>
      </c>
      <c r="AE18" s="9">
        <v>14.43</v>
      </c>
      <c r="AF18" s="9">
        <v>6.532</v>
      </c>
      <c r="AG18" s="9">
        <v>7.8979999999999997</v>
      </c>
      <c r="AH18" s="9">
        <v>4.359</v>
      </c>
      <c r="AI18" s="9">
        <v>2.504</v>
      </c>
      <c r="AJ18" s="9">
        <v>1.855</v>
      </c>
      <c r="AK18" s="9">
        <v>29.088999999999999</v>
      </c>
      <c r="AL18" s="9">
        <v>13.946</v>
      </c>
      <c r="AM18" s="9">
        <v>15.143000000000001</v>
      </c>
      <c r="AN18" s="9">
        <v>2.383</v>
      </c>
      <c r="AO18" s="9">
        <v>1.387</v>
      </c>
      <c r="AP18" s="9">
        <v>0.996</v>
      </c>
      <c r="AQ18" s="9">
        <v>19.245999999999999</v>
      </c>
      <c r="AR18" s="9">
        <v>9.1669999999999998</v>
      </c>
      <c r="AS18" s="9">
        <v>10.079000000000001</v>
      </c>
      <c r="AT18" s="9">
        <v>1.976</v>
      </c>
      <c r="AU18" s="9">
        <v>1.117</v>
      </c>
      <c r="AV18" s="9">
        <v>0.85899999999999999</v>
      </c>
      <c r="AW18" s="9">
        <v>9.843</v>
      </c>
      <c r="AX18" s="9">
        <v>4.7789999999999999</v>
      </c>
      <c r="AY18" s="9">
        <v>5.0640000000000001</v>
      </c>
      <c r="AZ18" s="9">
        <v>3.1259999999999999</v>
      </c>
      <c r="BA18" s="9">
        <v>1.825</v>
      </c>
      <c r="BB18" s="9">
        <v>1.3</v>
      </c>
      <c r="BC18" s="9">
        <v>11.012</v>
      </c>
      <c r="BD18" s="9">
        <v>5.8419999999999996</v>
      </c>
      <c r="BE18" s="9">
        <v>5.17</v>
      </c>
      <c r="BF18" s="9">
        <v>1.2609999999999999</v>
      </c>
      <c r="BG18" s="9">
        <v>0.8</v>
      </c>
      <c r="BH18" s="9">
        <v>0.46</v>
      </c>
      <c r="BI18" s="9">
        <v>5.6</v>
      </c>
      <c r="BJ18" s="9">
        <v>2.8839999999999999</v>
      </c>
      <c r="BK18" s="9">
        <v>2.7170000000000001</v>
      </c>
      <c r="BL18" s="9">
        <v>1.865</v>
      </c>
      <c r="BM18" s="9">
        <v>1.0249999999999999</v>
      </c>
      <c r="BN18" s="9">
        <v>0.84</v>
      </c>
      <c r="BO18" s="9">
        <v>5.4119999999999999</v>
      </c>
      <c r="BP18" s="9">
        <v>2.9580000000000002</v>
      </c>
      <c r="BQ18" s="9">
        <v>2.4529999999999998</v>
      </c>
      <c r="BR18" s="9">
        <v>0</v>
      </c>
      <c r="BS18" s="9">
        <v>0</v>
      </c>
      <c r="BT18" s="9">
        <v>0</v>
      </c>
      <c r="BU18" s="9">
        <v>1.06</v>
      </c>
      <c r="BV18" s="9">
        <v>0.86099999999999999</v>
      </c>
      <c r="BW18" s="9">
        <v>0.2</v>
      </c>
      <c r="BX18" s="9">
        <v>8.6449999999999996</v>
      </c>
      <c r="BY18" s="9">
        <v>4.8929999999999998</v>
      </c>
      <c r="BZ18" s="9">
        <v>3.7519999999999998</v>
      </c>
      <c r="CA18" s="9">
        <v>44.543999999999997</v>
      </c>
      <c r="CB18" s="9">
        <v>21.03</v>
      </c>
      <c r="CC18" s="9">
        <v>23.513999999999999</v>
      </c>
      <c r="CD18" s="9">
        <v>3.0569999999999999</v>
      </c>
      <c r="CE18" s="9">
        <v>0.92</v>
      </c>
      <c r="CF18" s="9">
        <v>2.1379999999999999</v>
      </c>
      <c r="CG18" s="9">
        <v>30.721</v>
      </c>
      <c r="CH18" s="9">
        <v>14.945</v>
      </c>
      <c r="CI18" s="9">
        <v>15.776</v>
      </c>
      <c r="CJ18" s="9">
        <v>0.98399999999999999</v>
      </c>
      <c r="CK18" s="9">
        <v>0.40600000000000003</v>
      </c>
      <c r="CL18" s="9">
        <v>0.57799999999999996</v>
      </c>
      <c r="CM18" s="9">
        <v>13.712</v>
      </c>
      <c r="CN18" s="9">
        <v>6.6319999999999997</v>
      </c>
      <c r="CO18" s="9">
        <v>7.0789999999999997</v>
      </c>
      <c r="CP18" s="9">
        <v>2.073</v>
      </c>
      <c r="CQ18" s="9">
        <v>0.51400000000000001</v>
      </c>
      <c r="CR18" s="9">
        <v>1.56</v>
      </c>
      <c r="CS18" s="9">
        <v>17.009</v>
      </c>
      <c r="CT18" s="9">
        <v>8.3130000000000006</v>
      </c>
      <c r="CU18" s="9">
        <v>8.6959999999999997</v>
      </c>
      <c r="CV18" s="9">
        <v>0.78300000000000003</v>
      </c>
      <c r="CW18" s="9">
        <v>0.63500000000000001</v>
      </c>
      <c r="CX18" s="9">
        <v>0.14799999999999999</v>
      </c>
      <c r="CY18" s="9">
        <v>2.351</v>
      </c>
      <c r="CZ18" s="9">
        <v>0.129</v>
      </c>
      <c r="DA18" s="9">
        <v>2.222</v>
      </c>
      <c r="DB18" s="9">
        <v>2.3010000000000002</v>
      </c>
      <c r="DC18" s="9">
        <v>1.3480000000000001</v>
      </c>
      <c r="DD18" s="9">
        <v>0.95299999999999996</v>
      </c>
      <c r="DE18" s="9">
        <v>4.7320000000000002</v>
      </c>
      <c r="DF18" s="9">
        <v>1.81</v>
      </c>
      <c r="DG18" s="9">
        <v>2.9209999999999998</v>
      </c>
      <c r="DH18" s="9">
        <v>2.2010000000000001</v>
      </c>
      <c r="DI18" s="9">
        <v>1.8360000000000001</v>
      </c>
      <c r="DJ18" s="9">
        <v>0.36499999999999999</v>
      </c>
      <c r="DK18" s="9">
        <v>6.1440000000000001</v>
      </c>
      <c r="DL18" s="9">
        <v>3.948</v>
      </c>
      <c r="DM18" s="9">
        <v>2.1960000000000002</v>
      </c>
      <c r="DN18" s="9">
        <v>0.30299999999999999</v>
      </c>
      <c r="DO18" s="9">
        <v>0.154</v>
      </c>
      <c r="DP18" s="9">
        <v>0.15</v>
      </c>
      <c r="DQ18" s="9">
        <v>0.59699999999999998</v>
      </c>
      <c r="DR18" s="9">
        <v>0.19800000000000001</v>
      </c>
      <c r="DS18" s="9">
        <v>0.39900000000000002</v>
      </c>
      <c r="DT18" s="9">
        <v>2.8180000000000001</v>
      </c>
      <c r="DU18" s="9">
        <v>1.879</v>
      </c>
      <c r="DV18" s="9">
        <v>0.93899999999999995</v>
      </c>
      <c r="DW18" s="9">
        <v>9.8529999999999998</v>
      </c>
      <c r="DX18" s="9">
        <v>5.5579999999999998</v>
      </c>
      <c r="DY18" s="9">
        <v>4.2949999999999999</v>
      </c>
      <c r="DZ18" s="9">
        <v>2.0630000000000002</v>
      </c>
      <c r="EA18" s="9">
        <v>1.5189999999999999</v>
      </c>
      <c r="EB18" s="9">
        <v>0.54400000000000004</v>
      </c>
      <c r="EC18" s="9">
        <v>5.1310000000000002</v>
      </c>
      <c r="ED18" s="9">
        <v>3.15</v>
      </c>
      <c r="EE18" s="9">
        <v>1.9810000000000001</v>
      </c>
      <c r="EF18" s="9">
        <v>0.755</v>
      </c>
      <c r="EG18" s="9">
        <v>0.36</v>
      </c>
      <c r="EH18" s="9">
        <v>0.39500000000000002</v>
      </c>
      <c r="EI18" s="9">
        <v>4.7220000000000004</v>
      </c>
      <c r="EJ18" s="9">
        <v>2.4089999999999998</v>
      </c>
      <c r="EK18" s="9">
        <v>2.3140000000000001</v>
      </c>
      <c r="EL18" s="9">
        <v>0.34200000000000003</v>
      </c>
      <c r="EM18" s="9">
        <v>0</v>
      </c>
      <c r="EN18" s="9">
        <v>0.34200000000000003</v>
      </c>
      <c r="EO18" s="9">
        <v>1.194</v>
      </c>
      <c r="EP18" s="9">
        <v>0.59199999999999997</v>
      </c>
      <c r="EQ18" s="9">
        <v>0.60199999999999998</v>
      </c>
      <c r="ER18" s="9">
        <v>7.3209999999999997</v>
      </c>
      <c r="ES18" s="9">
        <v>4.8449999999999998</v>
      </c>
      <c r="ET18" s="9">
        <v>2.476</v>
      </c>
      <c r="EU18" s="9">
        <v>2.4910000000000001</v>
      </c>
      <c r="EV18" s="9">
        <v>1.1379999999999999</v>
      </c>
      <c r="EW18" s="9">
        <v>1.353</v>
      </c>
      <c r="EX18" s="9">
        <v>26.975999999999999</v>
      </c>
      <c r="EY18" s="9">
        <v>11.983000000000001</v>
      </c>
      <c r="EZ18" s="9">
        <v>14.993</v>
      </c>
      <c r="FA18" s="9">
        <v>1.2829999999999999</v>
      </c>
      <c r="FB18" s="9">
        <v>0.66300000000000003</v>
      </c>
      <c r="FC18" s="9">
        <v>0.62</v>
      </c>
      <c r="FD18" s="9">
        <v>23.221</v>
      </c>
      <c r="FE18" s="9">
        <v>12.414</v>
      </c>
      <c r="FF18" s="9">
        <v>10.807</v>
      </c>
      <c r="FG18" s="9">
        <v>0.38800000000000001</v>
      </c>
      <c r="FH18" s="9">
        <v>0.127</v>
      </c>
      <c r="FI18" s="9">
        <v>0.26100000000000001</v>
      </c>
      <c r="FJ18" s="9">
        <v>4.7670000000000003</v>
      </c>
      <c r="FK18" s="9">
        <v>2.4860000000000002</v>
      </c>
      <c r="FL18" s="9">
        <v>2.2810000000000001</v>
      </c>
      <c r="FM18" s="9">
        <v>0.32200000000000001</v>
      </c>
      <c r="FN18" s="9">
        <v>0</v>
      </c>
      <c r="FO18" s="9">
        <v>0.32200000000000001</v>
      </c>
      <c r="FP18" s="9">
        <v>0.628</v>
      </c>
      <c r="FQ18" s="9">
        <v>0.29799999999999999</v>
      </c>
      <c r="FR18" s="9">
        <v>0.33</v>
      </c>
      <c r="FS18" s="9">
        <v>1.853</v>
      </c>
      <c r="FT18" s="9">
        <v>0.94599999999999995</v>
      </c>
      <c r="FU18" s="9">
        <v>0.90800000000000003</v>
      </c>
      <c r="FV18" s="9">
        <v>10.074</v>
      </c>
      <c r="FW18" s="9">
        <v>5.98</v>
      </c>
      <c r="FX18" s="9">
        <v>4.093</v>
      </c>
      <c r="FY18" s="9">
        <v>6.86</v>
      </c>
      <c r="FZ18" s="9">
        <v>3.085</v>
      </c>
      <c r="GA18" s="9">
        <v>3.774</v>
      </c>
      <c r="GB18" s="9">
        <v>7.7569999999999997</v>
      </c>
      <c r="GC18" s="9">
        <v>4.2069999999999999</v>
      </c>
      <c r="GD18" s="9">
        <v>3.55</v>
      </c>
      <c r="GE18" s="9">
        <v>4.9640000000000004</v>
      </c>
      <c r="GF18" s="9">
        <v>2.1960000000000002</v>
      </c>
      <c r="GG18" s="9">
        <v>2.7690000000000001</v>
      </c>
      <c r="GH18" s="9">
        <v>4.4749999999999996</v>
      </c>
      <c r="GI18" s="9">
        <v>2.2450000000000001</v>
      </c>
      <c r="GJ18" s="9">
        <v>2.23</v>
      </c>
      <c r="GK18" s="9">
        <v>5.2</v>
      </c>
      <c r="GL18" s="9">
        <v>2.391</v>
      </c>
      <c r="GM18" s="9">
        <v>2.8079999999999998</v>
      </c>
      <c r="GN18" s="9">
        <v>5.2539999999999996</v>
      </c>
      <c r="GO18" s="9">
        <v>2.738</v>
      </c>
      <c r="GP18" s="9">
        <v>2.516</v>
      </c>
      <c r="GQ18" s="9">
        <v>3.9420000000000002</v>
      </c>
      <c r="GR18" s="9">
        <v>2.98</v>
      </c>
      <c r="GS18" s="9">
        <v>0.96199999999999997</v>
      </c>
      <c r="GT18" s="9">
        <v>0.51600000000000001</v>
      </c>
      <c r="GU18" s="9">
        <v>0.51600000000000001</v>
      </c>
      <c r="GV18" s="9">
        <v>0</v>
      </c>
      <c r="GW18" s="9">
        <v>0.83899999999999997</v>
      </c>
      <c r="GX18" s="9">
        <v>0.52800000000000002</v>
      </c>
      <c r="GY18" s="9">
        <v>0.311</v>
      </c>
      <c r="GZ18" s="9">
        <v>1.097</v>
      </c>
      <c r="HA18" s="9">
        <v>0.42099999999999999</v>
      </c>
      <c r="HB18" s="9">
        <v>0.67600000000000005</v>
      </c>
      <c r="HC18" s="9">
        <v>0.91700000000000004</v>
      </c>
      <c r="HD18" s="9">
        <v>0.56399999999999995</v>
      </c>
      <c r="HE18" s="9">
        <v>0.35299999999999998</v>
      </c>
      <c r="HF18" s="9">
        <v>4.9809999999999999</v>
      </c>
      <c r="HG18" s="9">
        <v>3.0659999999999998</v>
      </c>
      <c r="HH18" s="9">
        <v>1.915</v>
      </c>
      <c r="HI18" s="9">
        <v>1.179</v>
      </c>
      <c r="HJ18" s="9">
        <v>0.57699999999999996</v>
      </c>
      <c r="HK18" s="9">
        <v>0.60199999999999998</v>
      </c>
      <c r="HL18" s="9">
        <v>2.335</v>
      </c>
      <c r="HM18" s="9">
        <v>1.871</v>
      </c>
      <c r="HN18" s="9">
        <v>0.46400000000000002</v>
      </c>
      <c r="HO18" s="9">
        <v>1.9339999999999999</v>
      </c>
      <c r="HP18" s="9">
        <v>1.0509999999999999</v>
      </c>
      <c r="HQ18" s="9">
        <v>0.88300000000000001</v>
      </c>
      <c r="HR18" s="9">
        <v>8.8420000000000005</v>
      </c>
      <c r="HS18" s="9">
        <v>5.1790000000000003</v>
      </c>
      <c r="HT18" s="9">
        <v>3.6629999999999998</v>
      </c>
      <c r="HU18" s="9">
        <v>7.117</v>
      </c>
      <c r="HV18" s="9">
        <v>3.4830000000000001</v>
      </c>
      <c r="HW18" s="9">
        <v>3.6339999999999999</v>
      </c>
      <c r="HX18" s="9">
        <v>5.8689999999999998</v>
      </c>
      <c r="HY18" s="9">
        <v>3.698</v>
      </c>
      <c r="HZ18" s="9">
        <v>2.1709999999999998</v>
      </c>
      <c r="IA18" s="9">
        <v>1.6990000000000001</v>
      </c>
      <c r="IB18" s="9">
        <v>0.82699999999999996</v>
      </c>
      <c r="IC18" s="9">
        <v>0.872</v>
      </c>
      <c r="ID18" s="9">
        <v>3.2850000000000001</v>
      </c>
      <c r="IE18" s="9">
        <v>2.2570000000000001</v>
      </c>
      <c r="IF18" s="9">
        <v>1.028</v>
      </c>
      <c r="IG18" s="9">
        <v>1.7789999999999999</v>
      </c>
      <c r="IH18" s="9">
        <v>1.288</v>
      </c>
      <c r="II18" s="9">
        <v>0.49099999999999999</v>
      </c>
      <c r="IJ18" s="9">
        <v>0.45</v>
      </c>
      <c r="IK18" s="9">
        <v>0</v>
      </c>
      <c r="IL18" s="9">
        <v>0.45</v>
      </c>
      <c r="IM18" s="9">
        <v>46.932000000000002</v>
      </c>
      <c r="IN18" s="9">
        <v>22.677</v>
      </c>
      <c r="IO18" s="9">
        <v>24.254999999999999</v>
      </c>
      <c r="IP18" s="9">
        <v>5.9240000000000004</v>
      </c>
      <c r="IQ18" s="9">
        <v>3.3159999999999998</v>
      </c>
    </row>
    <row r="19" spans="1:251">
      <c r="A19" s="10">
        <v>44958</v>
      </c>
      <c r="B19" s="9">
        <v>1.867</v>
      </c>
      <c r="C19" s="9">
        <v>0.439</v>
      </c>
      <c r="D19" s="9">
        <v>1.1240000000000001</v>
      </c>
      <c r="E19" s="9">
        <v>0</v>
      </c>
      <c r="F19" s="9">
        <v>1.1240000000000001</v>
      </c>
      <c r="G19" s="9">
        <v>7.298</v>
      </c>
      <c r="H19" s="9">
        <v>4.71</v>
      </c>
      <c r="I19" s="9">
        <v>2.5880000000000001</v>
      </c>
      <c r="J19" s="9">
        <v>35.438000000000002</v>
      </c>
      <c r="K19" s="9">
        <v>21.401</v>
      </c>
      <c r="L19" s="9">
        <v>14.037000000000001</v>
      </c>
      <c r="M19" s="9">
        <v>119.542</v>
      </c>
      <c r="N19" s="9">
        <v>66.77</v>
      </c>
      <c r="O19" s="9">
        <v>52.771999999999998</v>
      </c>
      <c r="P19" s="9">
        <v>11.18</v>
      </c>
      <c r="Q19" s="9">
        <v>5.9649999999999999</v>
      </c>
      <c r="R19" s="9">
        <v>5.2149999999999999</v>
      </c>
      <c r="S19" s="9">
        <v>62.545999999999999</v>
      </c>
      <c r="T19" s="9">
        <v>30.484000000000002</v>
      </c>
      <c r="U19" s="9">
        <v>32.061999999999998</v>
      </c>
      <c r="V19" s="9">
        <v>11.18</v>
      </c>
      <c r="W19" s="9">
        <v>5.9649999999999999</v>
      </c>
      <c r="X19" s="9">
        <v>5.2149999999999999</v>
      </c>
      <c r="Y19" s="9">
        <v>61.094999999999999</v>
      </c>
      <c r="Z19" s="9">
        <v>29.905999999999999</v>
      </c>
      <c r="AA19" s="9">
        <v>31.189</v>
      </c>
      <c r="AB19" s="9">
        <v>4.109</v>
      </c>
      <c r="AC19" s="9">
        <v>2.851</v>
      </c>
      <c r="AD19" s="9">
        <v>1.258</v>
      </c>
      <c r="AE19" s="9">
        <v>18.821000000000002</v>
      </c>
      <c r="AF19" s="9">
        <v>9.0820000000000007</v>
      </c>
      <c r="AG19" s="9">
        <v>9.7390000000000008</v>
      </c>
      <c r="AH19" s="9">
        <v>3.82</v>
      </c>
      <c r="AI19" s="9">
        <v>1.643</v>
      </c>
      <c r="AJ19" s="9">
        <v>2.1779999999999999</v>
      </c>
      <c r="AK19" s="9">
        <v>29.585999999999999</v>
      </c>
      <c r="AL19" s="9">
        <v>15.292999999999999</v>
      </c>
      <c r="AM19" s="9">
        <v>14.292999999999999</v>
      </c>
      <c r="AN19" s="9">
        <v>2.3980000000000001</v>
      </c>
      <c r="AO19" s="9">
        <v>1.1120000000000001</v>
      </c>
      <c r="AP19" s="9">
        <v>1.286</v>
      </c>
      <c r="AQ19" s="9">
        <v>17.722000000000001</v>
      </c>
      <c r="AR19" s="9">
        <v>9.39</v>
      </c>
      <c r="AS19" s="9">
        <v>8.3330000000000002</v>
      </c>
      <c r="AT19" s="9">
        <v>1.4219999999999999</v>
      </c>
      <c r="AU19" s="9">
        <v>0.53100000000000003</v>
      </c>
      <c r="AV19" s="9">
        <v>0.89200000000000002</v>
      </c>
      <c r="AW19" s="9">
        <v>11.863</v>
      </c>
      <c r="AX19" s="9">
        <v>5.9039999999999999</v>
      </c>
      <c r="AY19" s="9">
        <v>5.96</v>
      </c>
      <c r="AZ19" s="9">
        <v>3.2509999999999999</v>
      </c>
      <c r="BA19" s="9">
        <v>1.4710000000000001</v>
      </c>
      <c r="BB19" s="9">
        <v>1.78</v>
      </c>
      <c r="BC19" s="9">
        <v>12.688000000000001</v>
      </c>
      <c r="BD19" s="9">
        <v>5.5309999999999997</v>
      </c>
      <c r="BE19" s="9">
        <v>7.157</v>
      </c>
      <c r="BF19" s="9">
        <v>1.7130000000000001</v>
      </c>
      <c r="BG19" s="9">
        <v>1.008</v>
      </c>
      <c r="BH19" s="9">
        <v>0.70499999999999996</v>
      </c>
      <c r="BI19" s="9">
        <v>6.7649999999999997</v>
      </c>
      <c r="BJ19" s="9">
        <v>1.956</v>
      </c>
      <c r="BK19" s="9">
        <v>4.8090000000000002</v>
      </c>
      <c r="BL19" s="9">
        <v>1.538</v>
      </c>
      <c r="BM19" s="9">
        <v>0.46300000000000002</v>
      </c>
      <c r="BN19" s="9">
        <v>1.075</v>
      </c>
      <c r="BO19" s="9">
        <v>5.923</v>
      </c>
      <c r="BP19" s="9">
        <v>3.5750000000000002</v>
      </c>
      <c r="BQ19" s="9">
        <v>2.3479999999999999</v>
      </c>
      <c r="BR19" s="9">
        <v>0</v>
      </c>
      <c r="BS19" s="9">
        <v>0</v>
      </c>
      <c r="BT19" s="9">
        <v>0</v>
      </c>
      <c r="BU19" s="9">
        <v>1.4510000000000001</v>
      </c>
      <c r="BV19" s="9">
        <v>0.57799999999999996</v>
      </c>
      <c r="BW19" s="9">
        <v>0.873</v>
      </c>
      <c r="BX19" s="9">
        <v>8.7550000000000008</v>
      </c>
      <c r="BY19" s="9">
        <v>4.3170000000000002</v>
      </c>
      <c r="BZ19" s="9">
        <v>4.4370000000000003</v>
      </c>
      <c r="CA19" s="9">
        <v>54.003999999999998</v>
      </c>
      <c r="CB19" s="9">
        <v>26.364000000000001</v>
      </c>
      <c r="CC19" s="9">
        <v>27.64</v>
      </c>
      <c r="CD19" s="9">
        <v>4.1109999999999998</v>
      </c>
      <c r="CE19" s="9">
        <v>1.77</v>
      </c>
      <c r="CF19" s="9">
        <v>2.3410000000000002</v>
      </c>
      <c r="CG19" s="9">
        <v>33.372999999999998</v>
      </c>
      <c r="CH19" s="9">
        <v>15.718</v>
      </c>
      <c r="CI19" s="9">
        <v>17.655000000000001</v>
      </c>
      <c r="CJ19" s="9">
        <v>1.794</v>
      </c>
      <c r="CK19" s="9">
        <v>0.59799999999999998</v>
      </c>
      <c r="CL19" s="9">
        <v>1.196</v>
      </c>
      <c r="CM19" s="9">
        <v>14.278</v>
      </c>
      <c r="CN19" s="9">
        <v>7.0730000000000004</v>
      </c>
      <c r="CO19" s="9">
        <v>7.2050000000000001</v>
      </c>
      <c r="CP19" s="9">
        <v>2.3170000000000002</v>
      </c>
      <c r="CQ19" s="9">
        <v>1.1719999999999999</v>
      </c>
      <c r="CR19" s="9">
        <v>1.145</v>
      </c>
      <c r="CS19" s="9">
        <v>19.094999999999999</v>
      </c>
      <c r="CT19" s="9">
        <v>8.6449999999999996</v>
      </c>
      <c r="CU19" s="9">
        <v>10.45</v>
      </c>
      <c r="CV19" s="9">
        <v>0.93100000000000005</v>
      </c>
      <c r="CW19" s="9">
        <v>0.25600000000000001</v>
      </c>
      <c r="CX19" s="9">
        <v>0.67400000000000004</v>
      </c>
      <c r="CY19" s="9">
        <v>2.52</v>
      </c>
      <c r="CZ19" s="9">
        <v>0.69199999999999995</v>
      </c>
      <c r="DA19" s="9">
        <v>1.8280000000000001</v>
      </c>
      <c r="DB19" s="9">
        <v>1.546</v>
      </c>
      <c r="DC19" s="9">
        <v>0.80500000000000005</v>
      </c>
      <c r="DD19" s="9">
        <v>0.74</v>
      </c>
      <c r="DE19" s="9">
        <v>7.3730000000000002</v>
      </c>
      <c r="DF19" s="9">
        <v>2.9020000000000001</v>
      </c>
      <c r="DG19" s="9">
        <v>4.47</v>
      </c>
      <c r="DH19" s="9">
        <v>2.0470000000000002</v>
      </c>
      <c r="DI19" s="9">
        <v>1.365</v>
      </c>
      <c r="DJ19" s="9">
        <v>0.68200000000000005</v>
      </c>
      <c r="DK19" s="9">
        <v>8.8800000000000008</v>
      </c>
      <c r="DL19" s="9">
        <v>5.6539999999999999</v>
      </c>
      <c r="DM19" s="9">
        <v>3.226</v>
      </c>
      <c r="DN19" s="9">
        <v>0.121</v>
      </c>
      <c r="DO19" s="9">
        <v>0.121</v>
      </c>
      <c r="DP19" s="9">
        <v>0</v>
      </c>
      <c r="DQ19" s="9">
        <v>1.859</v>
      </c>
      <c r="DR19" s="9">
        <v>1.3979999999999999</v>
      </c>
      <c r="DS19" s="9">
        <v>0.46100000000000002</v>
      </c>
      <c r="DT19" s="9">
        <v>2.4260000000000002</v>
      </c>
      <c r="DU19" s="9">
        <v>1.6479999999999999</v>
      </c>
      <c r="DV19" s="9">
        <v>0.77800000000000002</v>
      </c>
      <c r="DW19" s="9">
        <v>8.0920000000000005</v>
      </c>
      <c r="DX19" s="9">
        <v>3.67</v>
      </c>
      <c r="DY19" s="9">
        <v>4.4219999999999997</v>
      </c>
      <c r="DZ19" s="9">
        <v>1.3640000000000001</v>
      </c>
      <c r="EA19" s="9">
        <v>0.72899999999999998</v>
      </c>
      <c r="EB19" s="9">
        <v>0.63500000000000001</v>
      </c>
      <c r="EC19" s="9">
        <v>3.8170000000000002</v>
      </c>
      <c r="ED19" s="9">
        <v>2.2530000000000001</v>
      </c>
      <c r="EE19" s="9">
        <v>1.5640000000000001</v>
      </c>
      <c r="EF19" s="9">
        <v>1.0620000000000001</v>
      </c>
      <c r="EG19" s="9">
        <v>0.91800000000000004</v>
      </c>
      <c r="EH19" s="9">
        <v>0.14299999999999999</v>
      </c>
      <c r="EI19" s="9">
        <v>4.2750000000000004</v>
      </c>
      <c r="EJ19" s="9">
        <v>1.417</v>
      </c>
      <c r="EK19" s="9">
        <v>2.8580000000000001</v>
      </c>
      <c r="EL19" s="9">
        <v>0</v>
      </c>
      <c r="EM19" s="9">
        <v>0</v>
      </c>
      <c r="EN19" s="9">
        <v>0</v>
      </c>
      <c r="EO19" s="9">
        <v>0.45</v>
      </c>
      <c r="EP19" s="9">
        <v>0.45</v>
      </c>
      <c r="EQ19" s="9">
        <v>0</v>
      </c>
      <c r="ER19" s="9">
        <v>5.4320000000000004</v>
      </c>
      <c r="ES19" s="9">
        <v>2.4889999999999999</v>
      </c>
      <c r="ET19" s="9">
        <v>2.9430000000000001</v>
      </c>
      <c r="EU19" s="9">
        <v>4.9470000000000001</v>
      </c>
      <c r="EV19" s="9">
        <v>3.2679999999999998</v>
      </c>
      <c r="EW19" s="9">
        <v>1.68</v>
      </c>
      <c r="EX19" s="9">
        <v>28.209</v>
      </c>
      <c r="EY19" s="9">
        <v>13.3</v>
      </c>
      <c r="EZ19" s="9">
        <v>14.91</v>
      </c>
      <c r="FA19" s="9">
        <v>0.20799999999999999</v>
      </c>
      <c r="FB19" s="9">
        <v>0.20799999999999999</v>
      </c>
      <c r="FC19" s="9">
        <v>0</v>
      </c>
      <c r="FD19" s="9">
        <v>26.068999999999999</v>
      </c>
      <c r="FE19" s="9">
        <v>13.064</v>
      </c>
      <c r="FF19" s="9">
        <v>13.005000000000001</v>
      </c>
      <c r="FG19" s="9">
        <v>0.47</v>
      </c>
      <c r="FH19" s="9">
        <v>0</v>
      </c>
      <c r="FI19" s="9">
        <v>0.47</v>
      </c>
      <c r="FJ19" s="9">
        <v>6.6</v>
      </c>
      <c r="FK19" s="9">
        <v>3.4289999999999998</v>
      </c>
      <c r="FL19" s="9">
        <v>3.1709999999999998</v>
      </c>
      <c r="FM19" s="9">
        <v>0.123</v>
      </c>
      <c r="FN19" s="9">
        <v>0</v>
      </c>
      <c r="FO19" s="9">
        <v>0.123</v>
      </c>
      <c r="FP19" s="9">
        <v>1.6679999999999999</v>
      </c>
      <c r="FQ19" s="9">
        <v>0.69099999999999995</v>
      </c>
      <c r="FR19" s="9">
        <v>0.97599999999999998</v>
      </c>
      <c r="FS19" s="9">
        <v>2.4569999999999999</v>
      </c>
      <c r="FT19" s="9">
        <v>0.97399999999999998</v>
      </c>
      <c r="FU19" s="9">
        <v>1.4830000000000001</v>
      </c>
      <c r="FV19" s="9">
        <v>10.031000000000001</v>
      </c>
      <c r="FW19" s="9">
        <v>5.2169999999999996</v>
      </c>
      <c r="FX19" s="9">
        <v>4.8140000000000001</v>
      </c>
      <c r="FY19" s="9">
        <v>6.3559999999999999</v>
      </c>
      <c r="FZ19" s="9">
        <v>3.19</v>
      </c>
      <c r="GA19" s="9">
        <v>3.1659999999999999</v>
      </c>
      <c r="GB19" s="9">
        <v>8.0220000000000002</v>
      </c>
      <c r="GC19" s="9">
        <v>3.8170000000000002</v>
      </c>
      <c r="GD19" s="9">
        <v>4.2050000000000001</v>
      </c>
      <c r="GE19" s="9">
        <v>6.0739999999999998</v>
      </c>
      <c r="GF19" s="9">
        <v>3.0859999999999999</v>
      </c>
      <c r="GG19" s="9">
        <v>2.988</v>
      </c>
      <c r="GH19" s="9">
        <v>4.774</v>
      </c>
      <c r="GI19" s="9">
        <v>2.4809999999999999</v>
      </c>
      <c r="GJ19" s="9">
        <v>2.2930000000000001</v>
      </c>
      <c r="GK19" s="9">
        <v>3.988</v>
      </c>
      <c r="GL19" s="9">
        <v>1.75</v>
      </c>
      <c r="GM19" s="9">
        <v>2.238</v>
      </c>
      <c r="GN19" s="9">
        <v>6.7409999999999997</v>
      </c>
      <c r="GO19" s="9">
        <v>3.7109999999999999</v>
      </c>
      <c r="GP19" s="9">
        <v>3.03</v>
      </c>
      <c r="GQ19" s="9">
        <v>4.01</v>
      </c>
      <c r="GR19" s="9">
        <v>2.0939999999999999</v>
      </c>
      <c r="GS19" s="9">
        <v>1.917</v>
      </c>
      <c r="GT19" s="9">
        <v>0.89300000000000002</v>
      </c>
      <c r="GU19" s="9">
        <v>0.89300000000000002</v>
      </c>
      <c r="GV19" s="9">
        <v>0</v>
      </c>
      <c r="GW19" s="9">
        <v>2.0350000000000001</v>
      </c>
      <c r="GX19" s="9">
        <v>0.82099999999999995</v>
      </c>
      <c r="GY19" s="9">
        <v>1.214</v>
      </c>
      <c r="GZ19" s="9">
        <v>0.91700000000000004</v>
      </c>
      <c r="HA19" s="9">
        <v>0.432</v>
      </c>
      <c r="HB19" s="9">
        <v>0.48599999999999999</v>
      </c>
      <c r="HC19" s="9">
        <v>0.65200000000000002</v>
      </c>
      <c r="HD19" s="9">
        <v>0.51900000000000002</v>
      </c>
      <c r="HE19" s="9">
        <v>0.13200000000000001</v>
      </c>
      <c r="HF19" s="9">
        <v>3.8260000000000001</v>
      </c>
      <c r="HG19" s="9">
        <v>1.5820000000000001</v>
      </c>
      <c r="HH19" s="9">
        <v>2.2440000000000002</v>
      </c>
      <c r="HI19" s="9">
        <v>1.4710000000000001</v>
      </c>
      <c r="HJ19" s="9">
        <v>0.90200000000000002</v>
      </c>
      <c r="HK19" s="9">
        <v>0.56899999999999995</v>
      </c>
      <c r="HL19" s="9">
        <v>2.238</v>
      </c>
      <c r="HM19" s="9">
        <v>1.266</v>
      </c>
      <c r="HN19" s="9">
        <v>0.97099999999999997</v>
      </c>
      <c r="HO19" s="9">
        <v>0.78200000000000003</v>
      </c>
      <c r="HP19" s="9">
        <v>0.503</v>
      </c>
      <c r="HQ19" s="9">
        <v>0.27900000000000003</v>
      </c>
      <c r="HR19" s="9">
        <v>9.4600000000000009</v>
      </c>
      <c r="HS19" s="9">
        <v>4.7</v>
      </c>
      <c r="HT19" s="9">
        <v>4.76</v>
      </c>
      <c r="HU19" s="9">
        <v>7.9790000000000001</v>
      </c>
      <c r="HV19" s="9">
        <v>3.7320000000000002</v>
      </c>
      <c r="HW19" s="9">
        <v>4.2469999999999999</v>
      </c>
      <c r="HX19" s="9">
        <v>4.2060000000000004</v>
      </c>
      <c r="HY19" s="9">
        <v>1.7090000000000001</v>
      </c>
      <c r="HZ19" s="9">
        <v>2.496</v>
      </c>
      <c r="IA19" s="9">
        <v>1.367</v>
      </c>
      <c r="IB19" s="9">
        <v>0.85699999999999998</v>
      </c>
      <c r="IC19" s="9">
        <v>0.51</v>
      </c>
      <c r="ID19" s="9">
        <v>2.57</v>
      </c>
      <c r="IE19" s="9">
        <v>1.2030000000000001</v>
      </c>
      <c r="IF19" s="9">
        <v>1.3680000000000001</v>
      </c>
      <c r="IG19" s="9">
        <v>2.0350000000000001</v>
      </c>
      <c r="IH19" s="9">
        <v>1.0549999999999999</v>
      </c>
      <c r="II19" s="9">
        <v>0.98</v>
      </c>
      <c r="IJ19" s="9">
        <v>0.13500000000000001</v>
      </c>
      <c r="IK19" s="9">
        <v>0.13500000000000001</v>
      </c>
      <c r="IL19" s="9">
        <v>0</v>
      </c>
      <c r="IM19" s="9">
        <v>53.304000000000002</v>
      </c>
      <c r="IN19" s="9">
        <v>25.748000000000001</v>
      </c>
      <c r="IO19" s="9">
        <v>27.556999999999999</v>
      </c>
      <c r="IP19" s="9">
        <v>4.7510000000000003</v>
      </c>
      <c r="IQ19" s="9">
        <v>2.31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3970</v>
      </c>
      <c r="C1" s="3" t="s">
        <v>3971</v>
      </c>
      <c r="D1" s="3" t="s">
        <v>3972</v>
      </c>
      <c r="E1" s="3" t="s">
        <v>3973</v>
      </c>
      <c r="F1" s="3" t="s">
        <v>3974</v>
      </c>
      <c r="G1" s="3" t="s">
        <v>3975</v>
      </c>
      <c r="H1" s="3" t="s">
        <v>3976</v>
      </c>
      <c r="I1" s="3" t="s">
        <v>3977</v>
      </c>
      <c r="J1" s="3" t="s">
        <v>3978</v>
      </c>
      <c r="K1" s="3" t="s">
        <v>3979</v>
      </c>
      <c r="L1" s="3" t="s">
        <v>3980</v>
      </c>
      <c r="M1" s="3" t="s">
        <v>3981</v>
      </c>
      <c r="N1" s="3" t="s">
        <v>3982</v>
      </c>
      <c r="O1" s="3" t="s">
        <v>3983</v>
      </c>
      <c r="P1" s="3" t="s">
        <v>3984</v>
      </c>
      <c r="Q1" s="3" t="s">
        <v>3985</v>
      </c>
      <c r="R1" s="3" t="s">
        <v>3986</v>
      </c>
      <c r="S1" s="3" t="s">
        <v>3987</v>
      </c>
      <c r="T1" s="3" t="s">
        <v>3988</v>
      </c>
      <c r="U1" s="3" t="s">
        <v>3989</v>
      </c>
      <c r="V1" s="3" t="s">
        <v>3990</v>
      </c>
      <c r="W1" s="3" t="s">
        <v>3991</v>
      </c>
      <c r="X1" s="3" t="s">
        <v>3992</v>
      </c>
      <c r="Y1" s="3" t="s">
        <v>3993</v>
      </c>
      <c r="Z1" s="3" t="s">
        <v>3994</v>
      </c>
      <c r="AA1" s="3" t="s">
        <v>3995</v>
      </c>
      <c r="AB1" s="3" t="s">
        <v>3996</v>
      </c>
      <c r="AC1" s="3" t="s">
        <v>3997</v>
      </c>
      <c r="AD1" s="3" t="s">
        <v>3998</v>
      </c>
      <c r="AE1" s="3" t="s">
        <v>3999</v>
      </c>
      <c r="AF1" s="3" t="s">
        <v>4000</v>
      </c>
      <c r="AG1" s="3" t="s">
        <v>4001</v>
      </c>
      <c r="AH1" s="3" t="s">
        <v>4002</v>
      </c>
      <c r="AI1" s="3" t="s">
        <v>4003</v>
      </c>
      <c r="AJ1" s="3" t="s">
        <v>4004</v>
      </c>
      <c r="AK1" s="3" t="s">
        <v>4005</v>
      </c>
      <c r="AL1" s="3" t="s">
        <v>4006</v>
      </c>
      <c r="AM1" s="3" t="s">
        <v>4007</v>
      </c>
      <c r="AN1" s="3" t="s">
        <v>4008</v>
      </c>
      <c r="AO1" s="3" t="s">
        <v>4009</v>
      </c>
      <c r="AP1" s="3" t="s">
        <v>4010</v>
      </c>
      <c r="AQ1" s="3" t="s">
        <v>4011</v>
      </c>
      <c r="AR1" s="3" t="s">
        <v>4012</v>
      </c>
      <c r="AS1" s="3" t="s">
        <v>4013</v>
      </c>
      <c r="AT1" s="3" t="s">
        <v>4014</v>
      </c>
      <c r="AU1" s="3" t="s">
        <v>4015</v>
      </c>
      <c r="AV1" s="3" t="s">
        <v>4016</v>
      </c>
      <c r="AW1" s="3" t="s">
        <v>4017</v>
      </c>
      <c r="AX1" s="3" t="s">
        <v>4018</v>
      </c>
      <c r="AY1" s="3" t="s">
        <v>4019</v>
      </c>
      <c r="AZ1" s="3" t="s">
        <v>4020</v>
      </c>
      <c r="BA1" s="3" t="s">
        <v>4021</v>
      </c>
      <c r="BB1" s="3" t="s">
        <v>4022</v>
      </c>
      <c r="BC1" s="3" t="s">
        <v>4023</v>
      </c>
      <c r="BD1" s="3" t="s">
        <v>4024</v>
      </c>
      <c r="BE1" s="3" t="s">
        <v>4025</v>
      </c>
      <c r="BF1" s="3" t="s">
        <v>4026</v>
      </c>
      <c r="BG1" s="3" t="s">
        <v>4027</v>
      </c>
      <c r="BH1" s="3" t="s">
        <v>4028</v>
      </c>
      <c r="BI1" s="3" t="s">
        <v>4029</v>
      </c>
      <c r="BJ1" s="3" t="s">
        <v>4030</v>
      </c>
      <c r="BK1" s="3" t="s">
        <v>4031</v>
      </c>
      <c r="BL1" s="3" t="s">
        <v>4032</v>
      </c>
      <c r="BM1" s="3" t="s">
        <v>4033</v>
      </c>
      <c r="BN1" s="3" t="s">
        <v>4034</v>
      </c>
      <c r="BO1" s="3" t="s">
        <v>4035</v>
      </c>
      <c r="BP1" s="3" t="s">
        <v>4036</v>
      </c>
      <c r="BQ1" s="3" t="s">
        <v>4037</v>
      </c>
      <c r="BR1" s="3" t="s">
        <v>4038</v>
      </c>
      <c r="BS1" s="3" t="s">
        <v>4039</v>
      </c>
      <c r="BT1" s="3" t="s">
        <v>4040</v>
      </c>
      <c r="BU1" s="3" t="s">
        <v>4041</v>
      </c>
      <c r="BV1" s="3" t="s">
        <v>4042</v>
      </c>
      <c r="BW1" s="3" t="s">
        <v>4043</v>
      </c>
      <c r="BX1" s="3" t="s">
        <v>4044</v>
      </c>
      <c r="BY1" s="3" t="s">
        <v>4045</v>
      </c>
      <c r="BZ1" s="3" t="s">
        <v>4046</v>
      </c>
      <c r="CA1" s="3" t="s">
        <v>4047</v>
      </c>
      <c r="CB1" s="3" t="s">
        <v>4048</v>
      </c>
      <c r="CC1" s="3" t="s">
        <v>4049</v>
      </c>
      <c r="CD1" s="3" t="s">
        <v>4050</v>
      </c>
      <c r="CE1" s="3" t="s">
        <v>4051</v>
      </c>
      <c r="CF1" s="3" t="s">
        <v>4052</v>
      </c>
      <c r="CG1" s="3" t="s">
        <v>4053</v>
      </c>
      <c r="CH1" s="3" t="s">
        <v>4054</v>
      </c>
      <c r="CI1" s="3" t="s">
        <v>4055</v>
      </c>
      <c r="CJ1" s="3" t="s">
        <v>4056</v>
      </c>
      <c r="CK1" s="3" t="s">
        <v>4057</v>
      </c>
      <c r="CL1" s="3" t="s">
        <v>4058</v>
      </c>
      <c r="CM1" s="3" t="s">
        <v>4059</v>
      </c>
      <c r="CN1" s="3" t="s">
        <v>4060</v>
      </c>
      <c r="CO1" s="3" t="s">
        <v>4061</v>
      </c>
      <c r="CP1" s="3" t="s">
        <v>4062</v>
      </c>
      <c r="CQ1" s="3" t="s">
        <v>4063</v>
      </c>
      <c r="CR1" s="3" t="s">
        <v>4064</v>
      </c>
      <c r="CS1" s="3" t="s">
        <v>4065</v>
      </c>
      <c r="CT1" s="3" t="s">
        <v>4066</v>
      </c>
      <c r="CU1" s="3" t="s">
        <v>4067</v>
      </c>
      <c r="CV1" s="3" t="s">
        <v>4068</v>
      </c>
      <c r="CW1" s="3" t="s">
        <v>4069</v>
      </c>
      <c r="CX1" s="3" t="s">
        <v>4070</v>
      </c>
      <c r="CY1" s="3" t="s">
        <v>4071</v>
      </c>
      <c r="CZ1" s="3" t="s">
        <v>4072</v>
      </c>
      <c r="DA1" s="3" t="s">
        <v>4073</v>
      </c>
      <c r="DB1" s="3" t="s">
        <v>4074</v>
      </c>
      <c r="DC1" s="3" t="s">
        <v>4075</v>
      </c>
      <c r="DD1" s="3" t="s">
        <v>4076</v>
      </c>
      <c r="DE1" s="3" t="s">
        <v>4077</v>
      </c>
      <c r="DF1" s="3" t="s">
        <v>4078</v>
      </c>
      <c r="DG1" s="3" t="s">
        <v>4079</v>
      </c>
      <c r="DH1" s="3" t="s">
        <v>4080</v>
      </c>
      <c r="DI1" s="3" t="s">
        <v>4081</v>
      </c>
      <c r="DJ1" s="3" t="s">
        <v>4082</v>
      </c>
      <c r="DK1" s="3" t="s">
        <v>4083</v>
      </c>
      <c r="DL1" s="3" t="s">
        <v>4084</v>
      </c>
      <c r="DM1" s="3" t="s">
        <v>4085</v>
      </c>
      <c r="DN1" s="3" t="s">
        <v>4086</v>
      </c>
      <c r="DO1" s="3" t="s">
        <v>4087</v>
      </c>
      <c r="DP1" s="3" t="s">
        <v>4088</v>
      </c>
      <c r="DQ1" s="3" t="s">
        <v>4089</v>
      </c>
      <c r="DR1" s="3" t="s">
        <v>4090</v>
      </c>
      <c r="DS1" s="3" t="s">
        <v>4091</v>
      </c>
      <c r="DT1" s="3" t="s">
        <v>4092</v>
      </c>
      <c r="DU1" s="3" t="s">
        <v>4093</v>
      </c>
      <c r="DV1" s="3" t="s">
        <v>4094</v>
      </c>
      <c r="DW1" s="3" t="s">
        <v>4095</v>
      </c>
      <c r="DX1" s="3" t="s">
        <v>4096</v>
      </c>
      <c r="DY1" s="3" t="s">
        <v>4097</v>
      </c>
      <c r="DZ1" s="3" t="s">
        <v>4098</v>
      </c>
      <c r="EA1" s="3" t="s">
        <v>4099</v>
      </c>
      <c r="EB1" s="3" t="s">
        <v>4100</v>
      </c>
      <c r="EC1" s="3" t="s">
        <v>4101</v>
      </c>
      <c r="ED1" s="3" t="s">
        <v>4102</v>
      </c>
      <c r="EE1" s="3" t="s">
        <v>4103</v>
      </c>
      <c r="EF1" s="3" t="s">
        <v>4104</v>
      </c>
      <c r="EG1" s="3" t="s">
        <v>4105</v>
      </c>
      <c r="EH1" s="3" t="s">
        <v>4106</v>
      </c>
      <c r="EI1" s="3" t="s">
        <v>4107</v>
      </c>
      <c r="EJ1" s="3" t="s">
        <v>4108</v>
      </c>
      <c r="EK1" s="3" t="s">
        <v>4109</v>
      </c>
      <c r="EL1" s="3" t="s">
        <v>4110</v>
      </c>
      <c r="EM1" s="3" t="s">
        <v>4111</v>
      </c>
      <c r="EN1" s="3" t="s">
        <v>4112</v>
      </c>
      <c r="EO1" s="3" t="s">
        <v>4113</v>
      </c>
      <c r="EP1" s="3" t="s">
        <v>4114</v>
      </c>
      <c r="EQ1" s="3" t="s">
        <v>4115</v>
      </c>
      <c r="ER1" s="3" t="s">
        <v>4116</v>
      </c>
      <c r="ES1" s="3" t="s">
        <v>4117</v>
      </c>
      <c r="ET1" s="3" t="s">
        <v>4118</v>
      </c>
      <c r="EU1" s="3" t="s">
        <v>4119</v>
      </c>
      <c r="EV1" s="3" t="s">
        <v>4120</v>
      </c>
      <c r="EW1" s="3" t="s">
        <v>4121</v>
      </c>
      <c r="EX1" s="3" t="s">
        <v>4122</v>
      </c>
      <c r="EY1" s="3" t="s">
        <v>4123</v>
      </c>
      <c r="EZ1" s="3" t="s">
        <v>4124</v>
      </c>
      <c r="FA1" s="3" t="s">
        <v>4125</v>
      </c>
      <c r="FB1" s="3" t="s">
        <v>4126</v>
      </c>
      <c r="FC1" s="3" t="s">
        <v>4127</v>
      </c>
      <c r="FD1" s="3" t="s">
        <v>4128</v>
      </c>
      <c r="FE1" s="3" t="s">
        <v>4129</v>
      </c>
      <c r="FF1" s="3" t="s">
        <v>4130</v>
      </c>
      <c r="FG1" s="3" t="s">
        <v>4131</v>
      </c>
      <c r="FH1" s="3" t="s">
        <v>4132</v>
      </c>
      <c r="FI1" s="3" t="s">
        <v>4133</v>
      </c>
      <c r="FJ1" s="3" t="s">
        <v>4134</v>
      </c>
      <c r="FK1" s="3" t="s">
        <v>4135</v>
      </c>
      <c r="FL1" s="3" t="s">
        <v>4136</v>
      </c>
      <c r="FM1" s="3" t="s">
        <v>4137</v>
      </c>
      <c r="FN1" s="3" t="s">
        <v>4138</v>
      </c>
      <c r="FO1" s="3" t="s">
        <v>4139</v>
      </c>
      <c r="FP1" s="3" t="s">
        <v>4140</v>
      </c>
      <c r="FQ1" s="3" t="s">
        <v>4141</v>
      </c>
      <c r="FR1" s="3" t="s">
        <v>4142</v>
      </c>
      <c r="FS1" s="3" t="s">
        <v>4143</v>
      </c>
      <c r="FT1" s="3" t="s">
        <v>4144</v>
      </c>
      <c r="FU1" s="3" t="s">
        <v>4145</v>
      </c>
      <c r="FV1" s="3" t="s">
        <v>4146</v>
      </c>
      <c r="FW1" s="3" t="s">
        <v>4147</v>
      </c>
      <c r="FX1" s="3" t="s">
        <v>4148</v>
      </c>
      <c r="FY1" s="3" t="s">
        <v>4149</v>
      </c>
      <c r="FZ1" s="3" t="s">
        <v>4150</v>
      </c>
      <c r="GA1" s="3" t="s">
        <v>4151</v>
      </c>
      <c r="GB1" s="3" t="s">
        <v>4152</v>
      </c>
      <c r="GC1" s="3" t="s">
        <v>4153</v>
      </c>
      <c r="GD1" s="3" t="s">
        <v>4154</v>
      </c>
      <c r="GE1" s="3" t="s">
        <v>4155</v>
      </c>
      <c r="GF1" s="3" t="s">
        <v>4156</v>
      </c>
      <c r="GG1" s="3" t="s">
        <v>4157</v>
      </c>
      <c r="GH1" s="3" t="s">
        <v>4158</v>
      </c>
      <c r="GI1" s="3" t="s">
        <v>4159</v>
      </c>
      <c r="GJ1" s="3" t="s">
        <v>4160</v>
      </c>
      <c r="GK1" s="3" t="s">
        <v>4161</v>
      </c>
      <c r="GL1" s="3" t="s">
        <v>4162</v>
      </c>
      <c r="GM1" s="3" t="s">
        <v>4163</v>
      </c>
      <c r="GN1" s="3" t="s">
        <v>4164</v>
      </c>
      <c r="GO1" s="3" t="s">
        <v>4165</v>
      </c>
      <c r="GP1" s="3" t="s">
        <v>4166</v>
      </c>
      <c r="GQ1" s="3" t="s">
        <v>4167</v>
      </c>
      <c r="GR1" s="3" t="s">
        <v>4168</v>
      </c>
      <c r="GS1" s="3" t="s">
        <v>4169</v>
      </c>
      <c r="GT1" s="3" t="s">
        <v>4170</v>
      </c>
      <c r="GU1" s="3" t="s">
        <v>4171</v>
      </c>
      <c r="GV1" s="3" t="s">
        <v>4172</v>
      </c>
      <c r="GW1" s="3" t="s">
        <v>4173</v>
      </c>
      <c r="GX1" s="3" t="s">
        <v>4174</v>
      </c>
      <c r="GY1" s="3" t="s">
        <v>4175</v>
      </c>
      <c r="GZ1" s="3" t="s">
        <v>4176</v>
      </c>
      <c r="HA1" s="3" t="s">
        <v>4177</v>
      </c>
      <c r="HB1" s="3" t="s">
        <v>4178</v>
      </c>
      <c r="HC1" s="3" t="s">
        <v>4179</v>
      </c>
      <c r="HD1" s="3" t="s">
        <v>4180</v>
      </c>
      <c r="HE1" s="3" t="s">
        <v>4181</v>
      </c>
      <c r="HF1" s="3" t="s">
        <v>4182</v>
      </c>
      <c r="HG1" s="3" t="s">
        <v>4183</v>
      </c>
      <c r="HH1" s="3" t="s">
        <v>4184</v>
      </c>
      <c r="HI1" s="3" t="s">
        <v>4185</v>
      </c>
      <c r="HJ1" s="3" t="s">
        <v>4186</v>
      </c>
      <c r="HK1" s="3" t="s">
        <v>4187</v>
      </c>
      <c r="HL1" s="3" t="s">
        <v>4188</v>
      </c>
      <c r="HM1" s="3" t="s">
        <v>4189</v>
      </c>
      <c r="HN1" s="3" t="s">
        <v>4190</v>
      </c>
      <c r="HO1" s="3" t="s">
        <v>4191</v>
      </c>
      <c r="HP1" s="3" t="s">
        <v>4192</v>
      </c>
      <c r="HQ1" s="3" t="s">
        <v>4193</v>
      </c>
      <c r="HR1" s="3" t="s">
        <v>4194</v>
      </c>
      <c r="HS1" s="3" t="s">
        <v>4195</v>
      </c>
      <c r="HT1" s="3" t="s">
        <v>4196</v>
      </c>
      <c r="HU1" s="3" t="s">
        <v>4197</v>
      </c>
      <c r="HV1" s="3" t="s">
        <v>4198</v>
      </c>
      <c r="HW1" s="3" t="s">
        <v>4199</v>
      </c>
      <c r="HX1" s="3" t="s">
        <v>4200</v>
      </c>
      <c r="HY1" s="3" t="s">
        <v>4201</v>
      </c>
      <c r="HZ1" s="3" t="s">
        <v>4202</v>
      </c>
      <c r="IA1" s="3" t="s">
        <v>4203</v>
      </c>
      <c r="IB1" s="3" t="s">
        <v>4204</v>
      </c>
      <c r="IC1" s="3" t="s">
        <v>4205</v>
      </c>
      <c r="ID1" s="3" t="s">
        <v>4206</v>
      </c>
      <c r="IE1" s="3" t="s">
        <v>4207</v>
      </c>
      <c r="IF1" s="3" t="s">
        <v>4208</v>
      </c>
      <c r="IG1" s="3" t="s">
        <v>4209</v>
      </c>
      <c r="IH1" s="3" t="s">
        <v>4210</v>
      </c>
      <c r="II1" s="3" t="s">
        <v>4211</v>
      </c>
      <c r="IJ1" s="3" t="s">
        <v>4212</v>
      </c>
      <c r="IK1" s="3" t="s">
        <v>4213</v>
      </c>
      <c r="IL1" s="3" t="s">
        <v>4214</v>
      </c>
      <c r="IM1" s="3" t="s">
        <v>4215</v>
      </c>
      <c r="IN1" s="3" t="s">
        <v>4216</v>
      </c>
      <c r="IO1" s="3" t="s">
        <v>4217</v>
      </c>
      <c r="IP1" s="3" t="s">
        <v>4218</v>
      </c>
      <c r="IQ1" s="3" t="s">
        <v>4219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4220</v>
      </c>
      <c r="C10" s="8" t="s">
        <v>4221</v>
      </c>
      <c r="D10" s="8" t="s">
        <v>4222</v>
      </c>
      <c r="E10" s="8" t="s">
        <v>4223</v>
      </c>
      <c r="F10" s="8" t="s">
        <v>4224</v>
      </c>
      <c r="G10" s="8" t="s">
        <v>4225</v>
      </c>
      <c r="H10" s="8" t="s">
        <v>4226</v>
      </c>
      <c r="I10" s="8" t="s">
        <v>4227</v>
      </c>
      <c r="J10" s="8" t="s">
        <v>4228</v>
      </c>
      <c r="K10" s="8" t="s">
        <v>4229</v>
      </c>
      <c r="L10" s="8" t="s">
        <v>4230</v>
      </c>
      <c r="M10" s="8" t="s">
        <v>4231</v>
      </c>
      <c r="N10" s="8" t="s">
        <v>4232</v>
      </c>
      <c r="O10" s="8" t="s">
        <v>4233</v>
      </c>
      <c r="P10" s="8" t="s">
        <v>4234</v>
      </c>
      <c r="Q10" s="8" t="s">
        <v>4235</v>
      </c>
      <c r="R10" s="8" t="s">
        <v>4236</v>
      </c>
      <c r="S10" s="8" t="s">
        <v>4237</v>
      </c>
      <c r="T10" s="8" t="s">
        <v>4238</v>
      </c>
      <c r="U10" s="8" t="s">
        <v>4239</v>
      </c>
      <c r="V10" s="8" t="s">
        <v>4240</v>
      </c>
      <c r="W10" s="8" t="s">
        <v>4241</v>
      </c>
      <c r="X10" s="8" t="s">
        <v>4242</v>
      </c>
      <c r="Y10" s="8" t="s">
        <v>4243</v>
      </c>
      <c r="Z10" s="8" t="s">
        <v>4244</v>
      </c>
      <c r="AA10" s="8" t="s">
        <v>4245</v>
      </c>
      <c r="AB10" s="8" t="s">
        <v>4246</v>
      </c>
      <c r="AC10" s="8" t="s">
        <v>4247</v>
      </c>
      <c r="AD10" s="8" t="s">
        <v>4248</v>
      </c>
      <c r="AE10" s="8" t="s">
        <v>4249</v>
      </c>
      <c r="AF10" s="8" t="s">
        <v>4250</v>
      </c>
      <c r="AG10" s="8" t="s">
        <v>4251</v>
      </c>
      <c r="AH10" s="8" t="s">
        <v>4252</v>
      </c>
      <c r="AI10" s="8" t="s">
        <v>4253</v>
      </c>
      <c r="AJ10" s="8" t="s">
        <v>4254</v>
      </c>
      <c r="AK10" s="8" t="s">
        <v>4255</v>
      </c>
      <c r="AL10" s="8" t="s">
        <v>4256</v>
      </c>
      <c r="AM10" s="8" t="s">
        <v>4257</v>
      </c>
      <c r="AN10" s="8" t="s">
        <v>4258</v>
      </c>
      <c r="AO10" s="8" t="s">
        <v>4259</v>
      </c>
      <c r="AP10" s="8" t="s">
        <v>4260</v>
      </c>
      <c r="AQ10" s="8" t="s">
        <v>4261</v>
      </c>
      <c r="AR10" s="8" t="s">
        <v>4262</v>
      </c>
      <c r="AS10" s="8" t="s">
        <v>4263</v>
      </c>
      <c r="AT10" s="8" t="s">
        <v>4264</v>
      </c>
      <c r="AU10" s="8" t="s">
        <v>4265</v>
      </c>
      <c r="AV10" s="8" t="s">
        <v>4266</v>
      </c>
      <c r="AW10" s="8" t="s">
        <v>4267</v>
      </c>
      <c r="AX10" s="8" t="s">
        <v>4268</v>
      </c>
      <c r="AY10" s="8" t="s">
        <v>4269</v>
      </c>
      <c r="AZ10" s="8" t="s">
        <v>4270</v>
      </c>
      <c r="BA10" s="8" t="s">
        <v>4271</v>
      </c>
      <c r="BB10" s="8" t="s">
        <v>4272</v>
      </c>
      <c r="BC10" s="8" t="s">
        <v>4273</v>
      </c>
      <c r="BD10" s="8" t="s">
        <v>4274</v>
      </c>
      <c r="BE10" s="8" t="s">
        <v>4275</v>
      </c>
      <c r="BF10" s="8" t="s">
        <v>4276</v>
      </c>
      <c r="BG10" s="8" t="s">
        <v>4277</v>
      </c>
      <c r="BH10" s="8" t="s">
        <v>4278</v>
      </c>
      <c r="BI10" s="8" t="s">
        <v>4279</v>
      </c>
      <c r="BJ10" s="8" t="s">
        <v>4280</v>
      </c>
      <c r="BK10" s="8" t="s">
        <v>4281</v>
      </c>
      <c r="BL10" s="8" t="s">
        <v>4282</v>
      </c>
      <c r="BM10" s="8" t="s">
        <v>4283</v>
      </c>
      <c r="BN10" s="8" t="s">
        <v>4284</v>
      </c>
      <c r="BO10" s="8" t="s">
        <v>4285</v>
      </c>
      <c r="BP10" s="8" t="s">
        <v>4286</v>
      </c>
      <c r="BQ10" s="8" t="s">
        <v>4287</v>
      </c>
      <c r="BR10" s="8" t="s">
        <v>4288</v>
      </c>
      <c r="BS10" s="8" t="s">
        <v>4289</v>
      </c>
      <c r="BT10" s="8" t="s">
        <v>4290</v>
      </c>
      <c r="BU10" s="8" t="s">
        <v>4291</v>
      </c>
      <c r="BV10" s="8" t="s">
        <v>4292</v>
      </c>
      <c r="BW10" s="8" t="s">
        <v>4293</v>
      </c>
      <c r="BX10" s="8" t="s">
        <v>4294</v>
      </c>
      <c r="BY10" s="8" t="s">
        <v>4295</v>
      </c>
      <c r="BZ10" s="8" t="s">
        <v>4296</v>
      </c>
      <c r="CA10" s="8" t="s">
        <v>4297</v>
      </c>
      <c r="CB10" s="8" t="s">
        <v>4298</v>
      </c>
      <c r="CC10" s="8" t="s">
        <v>4299</v>
      </c>
      <c r="CD10" s="8" t="s">
        <v>4300</v>
      </c>
      <c r="CE10" s="8" t="s">
        <v>4301</v>
      </c>
      <c r="CF10" s="8" t="s">
        <v>4302</v>
      </c>
      <c r="CG10" s="8" t="s">
        <v>4303</v>
      </c>
      <c r="CH10" s="8" t="s">
        <v>4304</v>
      </c>
      <c r="CI10" s="8" t="s">
        <v>4305</v>
      </c>
      <c r="CJ10" s="8" t="s">
        <v>4306</v>
      </c>
      <c r="CK10" s="8" t="s">
        <v>4307</v>
      </c>
      <c r="CL10" s="8" t="s">
        <v>4308</v>
      </c>
      <c r="CM10" s="8" t="s">
        <v>4309</v>
      </c>
      <c r="CN10" s="8" t="s">
        <v>4310</v>
      </c>
      <c r="CO10" s="8" t="s">
        <v>4311</v>
      </c>
      <c r="CP10" s="8" t="s">
        <v>4312</v>
      </c>
      <c r="CQ10" s="8" t="s">
        <v>4313</v>
      </c>
      <c r="CR10" s="8" t="s">
        <v>4314</v>
      </c>
      <c r="CS10" s="8" t="s">
        <v>4315</v>
      </c>
      <c r="CT10" s="8" t="s">
        <v>4316</v>
      </c>
      <c r="CU10" s="8" t="s">
        <v>4317</v>
      </c>
      <c r="CV10" s="8" t="s">
        <v>4318</v>
      </c>
      <c r="CW10" s="8" t="s">
        <v>4319</v>
      </c>
      <c r="CX10" s="8" t="s">
        <v>4320</v>
      </c>
      <c r="CY10" s="8" t="s">
        <v>4321</v>
      </c>
      <c r="CZ10" s="8" t="s">
        <v>4322</v>
      </c>
      <c r="DA10" s="8" t="s">
        <v>4323</v>
      </c>
      <c r="DB10" s="8" t="s">
        <v>4324</v>
      </c>
      <c r="DC10" s="8" t="s">
        <v>4325</v>
      </c>
      <c r="DD10" s="8" t="s">
        <v>4326</v>
      </c>
      <c r="DE10" s="8" t="s">
        <v>4327</v>
      </c>
      <c r="DF10" s="8" t="s">
        <v>4328</v>
      </c>
      <c r="DG10" s="8" t="s">
        <v>4329</v>
      </c>
      <c r="DH10" s="8" t="s">
        <v>4330</v>
      </c>
      <c r="DI10" s="8" t="s">
        <v>4331</v>
      </c>
      <c r="DJ10" s="8" t="s">
        <v>4332</v>
      </c>
      <c r="DK10" s="8" t="s">
        <v>4333</v>
      </c>
      <c r="DL10" s="8" t="s">
        <v>4334</v>
      </c>
      <c r="DM10" s="8" t="s">
        <v>4335</v>
      </c>
      <c r="DN10" s="8" t="s">
        <v>4336</v>
      </c>
      <c r="DO10" s="8" t="s">
        <v>4337</v>
      </c>
      <c r="DP10" s="8" t="s">
        <v>4338</v>
      </c>
      <c r="DQ10" s="8" t="s">
        <v>4339</v>
      </c>
      <c r="DR10" s="8" t="s">
        <v>4340</v>
      </c>
      <c r="DS10" s="8" t="s">
        <v>4341</v>
      </c>
      <c r="DT10" s="8" t="s">
        <v>4342</v>
      </c>
      <c r="DU10" s="8" t="s">
        <v>4343</v>
      </c>
      <c r="DV10" s="8" t="s">
        <v>4344</v>
      </c>
      <c r="DW10" s="8" t="s">
        <v>4345</v>
      </c>
      <c r="DX10" s="8" t="s">
        <v>4346</v>
      </c>
      <c r="DY10" s="8" t="s">
        <v>4347</v>
      </c>
      <c r="DZ10" s="8" t="s">
        <v>4348</v>
      </c>
      <c r="EA10" s="8" t="s">
        <v>4349</v>
      </c>
      <c r="EB10" s="8" t="s">
        <v>4350</v>
      </c>
      <c r="EC10" s="8" t="s">
        <v>4351</v>
      </c>
      <c r="ED10" s="8" t="s">
        <v>4352</v>
      </c>
      <c r="EE10" s="8" t="s">
        <v>4353</v>
      </c>
      <c r="EF10" s="8" t="s">
        <v>4354</v>
      </c>
      <c r="EG10" s="8" t="s">
        <v>4355</v>
      </c>
      <c r="EH10" s="8" t="s">
        <v>4356</v>
      </c>
      <c r="EI10" s="8" t="s">
        <v>4357</v>
      </c>
      <c r="EJ10" s="8" t="s">
        <v>4358</v>
      </c>
      <c r="EK10" s="8" t="s">
        <v>4359</v>
      </c>
      <c r="EL10" s="8" t="s">
        <v>4360</v>
      </c>
      <c r="EM10" s="8" t="s">
        <v>4361</v>
      </c>
      <c r="EN10" s="8" t="s">
        <v>4362</v>
      </c>
      <c r="EO10" s="8" t="s">
        <v>4363</v>
      </c>
      <c r="EP10" s="8" t="s">
        <v>4364</v>
      </c>
      <c r="EQ10" s="8" t="s">
        <v>4365</v>
      </c>
      <c r="ER10" s="8" t="s">
        <v>4366</v>
      </c>
      <c r="ES10" s="8" t="s">
        <v>4367</v>
      </c>
      <c r="ET10" s="8" t="s">
        <v>4368</v>
      </c>
      <c r="EU10" s="8" t="s">
        <v>4369</v>
      </c>
      <c r="EV10" s="8" t="s">
        <v>4370</v>
      </c>
      <c r="EW10" s="8" t="s">
        <v>4371</v>
      </c>
      <c r="EX10" s="8" t="s">
        <v>4372</v>
      </c>
      <c r="EY10" s="8" t="s">
        <v>4373</v>
      </c>
      <c r="EZ10" s="8" t="s">
        <v>4374</v>
      </c>
      <c r="FA10" s="8" t="s">
        <v>4375</v>
      </c>
      <c r="FB10" s="8" t="s">
        <v>4376</v>
      </c>
      <c r="FC10" s="8" t="s">
        <v>4377</v>
      </c>
      <c r="FD10" s="8" t="s">
        <v>4378</v>
      </c>
      <c r="FE10" s="8" t="s">
        <v>4379</v>
      </c>
      <c r="FF10" s="8" t="s">
        <v>4380</v>
      </c>
      <c r="FG10" s="8" t="s">
        <v>4381</v>
      </c>
      <c r="FH10" s="8" t="s">
        <v>4382</v>
      </c>
      <c r="FI10" s="8" t="s">
        <v>4383</v>
      </c>
      <c r="FJ10" s="8" t="s">
        <v>4384</v>
      </c>
      <c r="FK10" s="8" t="s">
        <v>4385</v>
      </c>
      <c r="FL10" s="8" t="s">
        <v>4386</v>
      </c>
      <c r="FM10" s="8" t="s">
        <v>4387</v>
      </c>
      <c r="FN10" s="8" t="s">
        <v>4388</v>
      </c>
      <c r="FO10" s="8" t="s">
        <v>4389</v>
      </c>
      <c r="FP10" s="8" t="s">
        <v>4390</v>
      </c>
      <c r="FQ10" s="8" t="s">
        <v>4391</v>
      </c>
      <c r="FR10" s="8" t="s">
        <v>4392</v>
      </c>
      <c r="FS10" s="8" t="s">
        <v>4393</v>
      </c>
      <c r="FT10" s="8" t="s">
        <v>4394</v>
      </c>
      <c r="FU10" s="8" t="s">
        <v>4395</v>
      </c>
      <c r="FV10" s="8" t="s">
        <v>4396</v>
      </c>
      <c r="FW10" s="8" t="s">
        <v>4397</v>
      </c>
      <c r="FX10" s="8" t="s">
        <v>4398</v>
      </c>
      <c r="FY10" s="8" t="s">
        <v>4399</v>
      </c>
      <c r="FZ10" s="8" t="s">
        <v>4400</v>
      </c>
      <c r="GA10" s="8" t="s">
        <v>4401</v>
      </c>
      <c r="GB10" s="8" t="s">
        <v>4402</v>
      </c>
      <c r="GC10" s="8" t="s">
        <v>4403</v>
      </c>
      <c r="GD10" s="8" t="s">
        <v>4404</v>
      </c>
      <c r="GE10" s="8" t="s">
        <v>4405</v>
      </c>
      <c r="GF10" s="8" t="s">
        <v>4406</v>
      </c>
      <c r="GG10" s="8" t="s">
        <v>4407</v>
      </c>
      <c r="GH10" s="8" t="s">
        <v>4408</v>
      </c>
      <c r="GI10" s="8" t="s">
        <v>4409</v>
      </c>
      <c r="GJ10" s="8" t="s">
        <v>4410</v>
      </c>
      <c r="GK10" s="8" t="s">
        <v>4411</v>
      </c>
      <c r="GL10" s="8" t="s">
        <v>4412</v>
      </c>
      <c r="GM10" s="8" t="s">
        <v>4413</v>
      </c>
      <c r="GN10" s="8" t="s">
        <v>4414</v>
      </c>
      <c r="GO10" s="8" t="s">
        <v>4415</v>
      </c>
      <c r="GP10" s="8" t="s">
        <v>4416</v>
      </c>
      <c r="GQ10" s="8" t="s">
        <v>4417</v>
      </c>
      <c r="GR10" s="8" t="s">
        <v>4418</v>
      </c>
      <c r="GS10" s="8" t="s">
        <v>4419</v>
      </c>
      <c r="GT10" s="8" t="s">
        <v>4420</v>
      </c>
      <c r="GU10" s="8" t="s">
        <v>4421</v>
      </c>
      <c r="GV10" s="8" t="s">
        <v>4422</v>
      </c>
      <c r="GW10" s="8" t="s">
        <v>4423</v>
      </c>
      <c r="GX10" s="8" t="s">
        <v>4424</v>
      </c>
      <c r="GY10" s="8" t="s">
        <v>4425</v>
      </c>
      <c r="GZ10" s="8" t="s">
        <v>4426</v>
      </c>
      <c r="HA10" s="8" t="s">
        <v>4427</v>
      </c>
      <c r="HB10" s="8" t="s">
        <v>4428</v>
      </c>
      <c r="HC10" s="8" t="s">
        <v>4429</v>
      </c>
      <c r="HD10" s="8" t="s">
        <v>4430</v>
      </c>
      <c r="HE10" s="8" t="s">
        <v>4431</v>
      </c>
      <c r="HF10" s="8" t="s">
        <v>4432</v>
      </c>
      <c r="HG10" s="8" t="s">
        <v>4433</v>
      </c>
      <c r="HH10" s="8" t="s">
        <v>4434</v>
      </c>
      <c r="HI10" s="8" t="s">
        <v>4435</v>
      </c>
      <c r="HJ10" s="8" t="s">
        <v>4436</v>
      </c>
      <c r="HK10" s="8" t="s">
        <v>4437</v>
      </c>
      <c r="HL10" s="8" t="s">
        <v>4438</v>
      </c>
      <c r="HM10" s="8" t="s">
        <v>4439</v>
      </c>
      <c r="HN10" s="8" t="s">
        <v>4440</v>
      </c>
      <c r="HO10" s="8" t="s">
        <v>4441</v>
      </c>
      <c r="HP10" s="8" t="s">
        <v>4442</v>
      </c>
      <c r="HQ10" s="8" t="s">
        <v>4443</v>
      </c>
      <c r="HR10" s="8" t="s">
        <v>4444</v>
      </c>
      <c r="HS10" s="8" t="s">
        <v>4445</v>
      </c>
      <c r="HT10" s="8" t="s">
        <v>4446</v>
      </c>
      <c r="HU10" s="8" t="s">
        <v>4447</v>
      </c>
      <c r="HV10" s="8" t="s">
        <v>4448</v>
      </c>
      <c r="HW10" s="8" t="s">
        <v>4449</v>
      </c>
      <c r="HX10" s="8" t="s">
        <v>4450</v>
      </c>
      <c r="HY10" s="8" t="s">
        <v>4451</v>
      </c>
      <c r="HZ10" s="8" t="s">
        <v>4452</v>
      </c>
      <c r="IA10" s="8" t="s">
        <v>4453</v>
      </c>
      <c r="IB10" s="8" t="s">
        <v>4454</v>
      </c>
      <c r="IC10" s="8" t="s">
        <v>4455</v>
      </c>
      <c r="ID10" s="8" t="s">
        <v>4456</v>
      </c>
      <c r="IE10" s="8" t="s">
        <v>4457</v>
      </c>
      <c r="IF10" s="8" t="s">
        <v>4458</v>
      </c>
      <c r="IG10" s="8" t="s">
        <v>4459</v>
      </c>
      <c r="IH10" s="8" t="s">
        <v>4460</v>
      </c>
      <c r="II10" s="8" t="s">
        <v>4461</v>
      </c>
      <c r="IJ10" s="8" t="s">
        <v>4462</v>
      </c>
      <c r="IK10" s="8" t="s">
        <v>4463</v>
      </c>
      <c r="IL10" s="8" t="s">
        <v>4464</v>
      </c>
      <c r="IM10" s="8" t="s">
        <v>4465</v>
      </c>
      <c r="IN10" s="8" t="s">
        <v>4466</v>
      </c>
      <c r="IO10" s="8" t="s">
        <v>4467</v>
      </c>
      <c r="IP10" s="8" t="s">
        <v>4468</v>
      </c>
      <c r="IQ10" s="8" t="s">
        <v>4469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>
        <v>4.3460000000000001</v>
      </c>
      <c r="BI11" s="9">
        <v>2.4860000000000002</v>
      </c>
      <c r="BJ11" s="9">
        <v>1.86</v>
      </c>
      <c r="BK11" s="9">
        <v>30.582999999999998</v>
      </c>
      <c r="BL11" s="9">
        <v>16.471</v>
      </c>
      <c r="BM11" s="9">
        <v>14.113</v>
      </c>
      <c r="BN11" s="9">
        <v>4.3460000000000001</v>
      </c>
      <c r="BO11" s="9">
        <v>2.4860000000000002</v>
      </c>
      <c r="BP11" s="9">
        <v>1.86</v>
      </c>
      <c r="BQ11" s="9">
        <v>30.164000000000001</v>
      </c>
      <c r="BR11" s="9">
        <v>16.236000000000001</v>
      </c>
      <c r="BS11" s="9">
        <v>13.929</v>
      </c>
      <c r="BT11" s="9">
        <v>1.657</v>
      </c>
      <c r="BU11" s="9">
        <v>0.63400000000000001</v>
      </c>
      <c r="BV11" s="9">
        <v>1.0229999999999999</v>
      </c>
      <c r="BW11" s="9">
        <v>8.0370000000000008</v>
      </c>
      <c r="BX11" s="9">
        <v>3.6509999999999998</v>
      </c>
      <c r="BY11" s="9">
        <v>4.3860000000000001</v>
      </c>
      <c r="BZ11" s="9">
        <v>1.9239999999999999</v>
      </c>
      <c r="CA11" s="9">
        <v>1.37</v>
      </c>
      <c r="CB11" s="9">
        <v>0.55400000000000005</v>
      </c>
      <c r="CC11" s="9">
        <v>16.007000000000001</v>
      </c>
      <c r="CD11" s="9">
        <v>8.5980000000000008</v>
      </c>
      <c r="CE11" s="9">
        <v>7.4089999999999998</v>
      </c>
      <c r="CF11" s="9">
        <v>1.2669999999999999</v>
      </c>
      <c r="CG11" s="9">
        <v>1.0629999999999999</v>
      </c>
      <c r="CH11" s="9">
        <v>0.20399999999999999</v>
      </c>
      <c r="CI11" s="9">
        <v>9.8819999999999997</v>
      </c>
      <c r="CJ11" s="9">
        <v>5.0659999999999998</v>
      </c>
      <c r="CK11" s="9">
        <v>4.8159999999999998</v>
      </c>
      <c r="CL11" s="9">
        <v>0.65700000000000003</v>
      </c>
      <c r="CM11" s="9">
        <v>0.308</v>
      </c>
      <c r="CN11" s="9">
        <v>0.34899999999999998</v>
      </c>
      <c r="CO11" s="9">
        <v>6.125</v>
      </c>
      <c r="CP11" s="9">
        <v>3.532</v>
      </c>
      <c r="CQ11" s="9">
        <v>2.593</v>
      </c>
      <c r="CR11" s="9">
        <v>0.76500000000000001</v>
      </c>
      <c r="CS11" s="9">
        <v>0.48199999999999998</v>
      </c>
      <c r="CT11" s="9">
        <v>0.28299999999999997</v>
      </c>
      <c r="CU11" s="9">
        <v>6.12</v>
      </c>
      <c r="CV11" s="9">
        <v>3.9860000000000002</v>
      </c>
      <c r="CW11" s="9">
        <v>2.1339999999999999</v>
      </c>
      <c r="CX11" s="9">
        <v>0.38500000000000001</v>
      </c>
      <c r="CY11" s="9">
        <v>0.16500000000000001</v>
      </c>
      <c r="CZ11" s="9">
        <v>0.22</v>
      </c>
      <c r="DA11" s="9">
        <v>4.04</v>
      </c>
      <c r="DB11" s="9">
        <v>2.573</v>
      </c>
      <c r="DC11" s="9">
        <v>1.4670000000000001</v>
      </c>
      <c r="DD11" s="9">
        <v>0.38</v>
      </c>
      <c r="DE11" s="9">
        <v>0.317</v>
      </c>
      <c r="DF11" s="9">
        <v>6.3E-2</v>
      </c>
      <c r="DG11" s="9">
        <v>2.08</v>
      </c>
      <c r="DH11" s="9">
        <v>1.4139999999999999</v>
      </c>
      <c r="DI11" s="9">
        <v>0.66700000000000004</v>
      </c>
      <c r="DJ11" s="9">
        <v>0</v>
      </c>
      <c r="DK11" s="9">
        <v>0</v>
      </c>
      <c r="DL11" s="9">
        <v>0</v>
      </c>
      <c r="DM11" s="9">
        <v>0.41899999999999998</v>
      </c>
      <c r="DN11" s="9">
        <v>0.23499999999999999</v>
      </c>
      <c r="DO11" s="9">
        <v>0.184</v>
      </c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>
        <v>1.5720000000000001</v>
      </c>
      <c r="GK11" s="9">
        <v>0.78200000000000003</v>
      </c>
      <c r="GL11" s="9">
        <v>0.79</v>
      </c>
      <c r="GM11" s="9">
        <v>2.0099999999999998</v>
      </c>
      <c r="GN11" s="9">
        <v>1.22</v>
      </c>
      <c r="GO11" s="9">
        <v>0.79</v>
      </c>
      <c r="GP11" s="9">
        <v>16.608000000000001</v>
      </c>
      <c r="GQ11" s="9">
        <v>8.7780000000000005</v>
      </c>
      <c r="GR11" s="9">
        <v>7.83</v>
      </c>
      <c r="GS11" s="9">
        <v>0.63900000000000001</v>
      </c>
      <c r="GT11" s="9">
        <v>0.35899999999999999</v>
      </c>
      <c r="GU11" s="9">
        <v>0.28000000000000003</v>
      </c>
      <c r="GV11" s="9">
        <v>12.304</v>
      </c>
      <c r="GW11" s="9">
        <v>6.6</v>
      </c>
      <c r="GX11" s="9">
        <v>5.7030000000000003</v>
      </c>
      <c r="GY11" s="9">
        <v>0</v>
      </c>
      <c r="GZ11" s="9">
        <v>0</v>
      </c>
      <c r="HA11" s="9">
        <v>0</v>
      </c>
      <c r="HB11" s="9">
        <v>1.171</v>
      </c>
      <c r="HC11" s="9">
        <v>0.69799999999999995</v>
      </c>
      <c r="HD11" s="9">
        <v>0.47299999999999998</v>
      </c>
      <c r="HE11" s="9">
        <v>0.125</v>
      </c>
      <c r="HF11" s="9">
        <v>0.125</v>
      </c>
      <c r="HG11" s="9">
        <v>0</v>
      </c>
      <c r="HH11" s="9">
        <v>0.501</v>
      </c>
      <c r="HI11" s="9">
        <v>0.39400000000000002</v>
      </c>
      <c r="HJ11" s="9">
        <v>0.107</v>
      </c>
      <c r="HK11" s="9">
        <v>0.48299999999999998</v>
      </c>
      <c r="HL11" s="9">
        <v>0.20699999999999999</v>
      </c>
      <c r="HM11" s="9">
        <v>0.27600000000000002</v>
      </c>
      <c r="HN11" s="9">
        <v>4.2050000000000001</v>
      </c>
      <c r="HO11" s="9">
        <v>2.4860000000000002</v>
      </c>
      <c r="HP11" s="9">
        <v>1.7190000000000001</v>
      </c>
      <c r="HQ11" s="9">
        <v>2.93</v>
      </c>
      <c r="HR11" s="9">
        <v>1.264</v>
      </c>
      <c r="HS11" s="9">
        <v>1.6659999999999999</v>
      </c>
      <c r="HT11" s="9">
        <v>3.3820000000000001</v>
      </c>
      <c r="HU11" s="9">
        <v>1.9379999999999999</v>
      </c>
      <c r="HV11" s="9">
        <v>1.444</v>
      </c>
      <c r="HW11" s="9">
        <v>1.9690000000000001</v>
      </c>
      <c r="HX11" s="9">
        <v>0.89700000000000002</v>
      </c>
      <c r="HY11" s="9">
        <v>1.073</v>
      </c>
      <c r="HZ11" s="9">
        <v>2.0099999999999998</v>
      </c>
      <c r="IA11" s="9">
        <v>1.1950000000000001</v>
      </c>
      <c r="IB11" s="9">
        <v>0.81499999999999995</v>
      </c>
      <c r="IC11" s="9">
        <v>2.4079999999999999</v>
      </c>
      <c r="ID11" s="9">
        <v>0.95499999999999996</v>
      </c>
      <c r="IE11" s="9">
        <v>1.4530000000000001</v>
      </c>
      <c r="IF11" s="9">
        <v>2.806</v>
      </c>
      <c r="IG11" s="9">
        <v>1.764</v>
      </c>
      <c r="IH11" s="9">
        <v>1.042</v>
      </c>
      <c r="II11" s="9">
        <v>1.5249999999999999</v>
      </c>
      <c r="IJ11" s="9">
        <v>0.77200000000000002</v>
      </c>
      <c r="IK11" s="9">
        <v>0.753</v>
      </c>
      <c r="IL11" s="9">
        <v>0.111</v>
      </c>
      <c r="IM11" s="9">
        <v>0.111</v>
      </c>
      <c r="IN11" s="9">
        <v>0</v>
      </c>
      <c r="IO11" s="9">
        <v>0.29199999999999998</v>
      </c>
      <c r="IP11" s="9">
        <v>0</v>
      </c>
      <c r="IQ11" s="9">
        <v>0.29199999999999998</v>
      </c>
    </row>
    <row r="12" spans="1:251">
      <c r="A12" s="10">
        <v>42401</v>
      </c>
      <c r="B12" s="9">
        <v>4.22</v>
      </c>
      <c r="C12" s="9">
        <v>21.489000000000001</v>
      </c>
      <c r="D12" s="9">
        <v>9.9610000000000003</v>
      </c>
      <c r="E12" s="9">
        <v>11.529</v>
      </c>
      <c r="F12" s="9">
        <v>0.193</v>
      </c>
      <c r="G12" s="9">
        <v>0</v>
      </c>
      <c r="H12" s="9">
        <v>0.193</v>
      </c>
      <c r="I12" s="9">
        <v>2.351</v>
      </c>
      <c r="J12" s="9">
        <v>1.2010000000000001</v>
      </c>
      <c r="K12" s="9">
        <v>1.1499999999999999</v>
      </c>
      <c r="L12" s="9">
        <v>0.35099999999999998</v>
      </c>
      <c r="M12" s="9">
        <v>0.157</v>
      </c>
      <c r="N12" s="9">
        <v>0.19400000000000001</v>
      </c>
      <c r="O12" s="9">
        <v>1.4259999999999999</v>
      </c>
      <c r="P12" s="9">
        <v>0.77500000000000002</v>
      </c>
      <c r="Q12" s="9">
        <v>0.65100000000000002</v>
      </c>
      <c r="R12" s="9">
        <v>1.1479999999999999</v>
      </c>
      <c r="S12" s="9">
        <v>0.69099999999999995</v>
      </c>
      <c r="T12" s="9">
        <v>0.45700000000000002</v>
      </c>
      <c r="U12" s="9">
        <v>3.649</v>
      </c>
      <c r="V12" s="9">
        <v>1.3180000000000001</v>
      </c>
      <c r="W12" s="9">
        <v>2.331</v>
      </c>
      <c r="X12" s="9">
        <v>1.0009999999999999</v>
      </c>
      <c r="Y12" s="9">
        <v>0.222</v>
      </c>
      <c r="Z12" s="9">
        <v>0.77900000000000003</v>
      </c>
      <c r="AA12" s="9">
        <v>2.306</v>
      </c>
      <c r="AB12" s="9">
        <v>0.84399999999999997</v>
      </c>
      <c r="AC12" s="9">
        <v>1.462</v>
      </c>
      <c r="AD12" s="9">
        <v>2.6230000000000002</v>
      </c>
      <c r="AE12" s="9">
        <v>1.0649999999999999</v>
      </c>
      <c r="AF12" s="9">
        <v>1.5580000000000001</v>
      </c>
      <c r="AG12" s="9">
        <v>7.2539999999999996</v>
      </c>
      <c r="AH12" s="9">
        <v>3.883</v>
      </c>
      <c r="AI12" s="9">
        <v>3.371</v>
      </c>
      <c r="AJ12" s="9">
        <v>2.1</v>
      </c>
      <c r="AK12" s="9">
        <v>1.3779999999999999</v>
      </c>
      <c r="AL12" s="9">
        <v>0.72199999999999998</v>
      </c>
      <c r="AM12" s="9">
        <v>3.194</v>
      </c>
      <c r="AN12" s="9">
        <v>1.331</v>
      </c>
      <c r="AO12" s="9">
        <v>1.863</v>
      </c>
      <c r="AP12" s="9">
        <v>0.316</v>
      </c>
      <c r="AQ12" s="9">
        <v>0</v>
      </c>
      <c r="AR12" s="9">
        <v>0.316</v>
      </c>
      <c r="AS12" s="9">
        <v>0.45600000000000002</v>
      </c>
      <c r="AT12" s="9">
        <v>0.26100000000000001</v>
      </c>
      <c r="AU12" s="9">
        <v>0.19400000000000001</v>
      </c>
      <c r="AV12" s="9">
        <v>0.23300000000000001</v>
      </c>
      <c r="AW12" s="9">
        <v>0.23300000000000001</v>
      </c>
      <c r="AX12" s="9">
        <v>0</v>
      </c>
      <c r="AY12" s="9">
        <v>0.85399999999999998</v>
      </c>
      <c r="AZ12" s="9">
        <v>0.34699999999999998</v>
      </c>
      <c r="BA12" s="9">
        <v>0.50700000000000001</v>
      </c>
      <c r="BB12" s="9">
        <v>8.8079999999999998</v>
      </c>
      <c r="BC12" s="9">
        <v>5.4720000000000004</v>
      </c>
      <c r="BD12" s="9">
        <v>3.3359999999999999</v>
      </c>
      <c r="BE12" s="9">
        <v>16.024000000000001</v>
      </c>
      <c r="BF12" s="9">
        <v>7.8449999999999998</v>
      </c>
      <c r="BG12" s="9">
        <v>8.18</v>
      </c>
      <c r="BH12" s="9">
        <v>5.226</v>
      </c>
      <c r="BI12" s="9">
        <v>2.9830000000000001</v>
      </c>
      <c r="BJ12" s="9">
        <v>2.2440000000000002</v>
      </c>
      <c r="BK12" s="9">
        <v>21.97</v>
      </c>
      <c r="BL12" s="9">
        <v>10.47</v>
      </c>
      <c r="BM12" s="9">
        <v>11.5</v>
      </c>
      <c r="BN12" s="9">
        <v>5.0069999999999997</v>
      </c>
      <c r="BO12" s="9">
        <v>2.831</v>
      </c>
      <c r="BP12" s="9">
        <v>2.1760000000000002</v>
      </c>
      <c r="BQ12" s="9">
        <v>21.872</v>
      </c>
      <c r="BR12" s="9">
        <v>10.372999999999999</v>
      </c>
      <c r="BS12" s="9">
        <v>11.5</v>
      </c>
      <c r="BT12" s="9">
        <v>1.427</v>
      </c>
      <c r="BU12" s="9">
        <v>1.1180000000000001</v>
      </c>
      <c r="BV12" s="9">
        <v>0.309</v>
      </c>
      <c r="BW12" s="9">
        <v>6.7530000000000001</v>
      </c>
      <c r="BX12" s="9">
        <v>3.3460000000000001</v>
      </c>
      <c r="BY12" s="9">
        <v>3.4060000000000001</v>
      </c>
      <c r="BZ12" s="9">
        <v>2.4169999999999998</v>
      </c>
      <c r="CA12" s="9">
        <v>0.96</v>
      </c>
      <c r="CB12" s="9">
        <v>1.4570000000000001</v>
      </c>
      <c r="CC12" s="9">
        <v>11.09</v>
      </c>
      <c r="CD12" s="9">
        <v>5.3140000000000001</v>
      </c>
      <c r="CE12" s="9">
        <v>5.7750000000000004</v>
      </c>
      <c r="CF12" s="9">
        <v>1.494</v>
      </c>
      <c r="CG12" s="9">
        <v>0.46200000000000002</v>
      </c>
      <c r="CH12" s="9">
        <v>1.0329999999999999</v>
      </c>
      <c r="CI12" s="9">
        <v>6.0620000000000003</v>
      </c>
      <c r="CJ12" s="9">
        <v>2.516</v>
      </c>
      <c r="CK12" s="9">
        <v>3.5449999999999999</v>
      </c>
      <c r="CL12" s="9">
        <v>0.92300000000000004</v>
      </c>
      <c r="CM12" s="9">
        <v>0.499</v>
      </c>
      <c r="CN12" s="9">
        <v>0.42399999999999999</v>
      </c>
      <c r="CO12" s="9">
        <v>5.0279999999999996</v>
      </c>
      <c r="CP12" s="9">
        <v>2.798</v>
      </c>
      <c r="CQ12" s="9">
        <v>2.23</v>
      </c>
      <c r="CR12" s="9">
        <v>1.1639999999999999</v>
      </c>
      <c r="CS12" s="9">
        <v>0.753</v>
      </c>
      <c r="CT12" s="9">
        <v>0.41</v>
      </c>
      <c r="CU12" s="9">
        <v>4.03</v>
      </c>
      <c r="CV12" s="9">
        <v>1.712</v>
      </c>
      <c r="CW12" s="9">
        <v>2.3180000000000001</v>
      </c>
      <c r="CX12" s="9">
        <v>0.53800000000000003</v>
      </c>
      <c r="CY12" s="9">
        <v>0.30099999999999999</v>
      </c>
      <c r="CZ12" s="9">
        <v>0.23699999999999999</v>
      </c>
      <c r="DA12" s="9">
        <v>2.3570000000000002</v>
      </c>
      <c r="DB12" s="9">
        <v>1.1439999999999999</v>
      </c>
      <c r="DC12" s="9">
        <v>1.2130000000000001</v>
      </c>
      <c r="DD12" s="9">
        <v>0.626</v>
      </c>
      <c r="DE12" s="9">
        <v>0.45300000000000001</v>
      </c>
      <c r="DF12" s="9">
        <v>0.17299999999999999</v>
      </c>
      <c r="DG12" s="9">
        <v>1.673</v>
      </c>
      <c r="DH12" s="9">
        <v>0.56799999999999995</v>
      </c>
      <c r="DI12" s="9">
        <v>1.105</v>
      </c>
      <c r="DJ12" s="9">
        <v>0.219</v>
      </c>
      <c r="DK12" s="9">
        <v>0.151</v>
      </c>
      <c r="DL12" s="9">
        <v>6.8000000000000005E-2</v>
      </c>
      <c r="DM12" s="9">
        <v>9.8000000000000004E-2</v>
      </c>
      <c r="DN12" s="9">
        <v>9.8000000000000004E-2</v>
      </c>
      <c r="DO12" s="9">
        <v>0</v>
      </c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>
        <v>2.6379999999999999</v>
      </c>
      <c r="GK12" s="9">
        <v>1.1220000000000001</v>
      </c>
      <c r="GL12" s="9">
        <v>1.516</v>
      </c>
      <c r="GM12" s="9">
        <v>2.3170000000000002</v>
      </c>
      <c r="GN12" s="9">
        <v>1.6870000000000001</v>
      </c>
      <c r="GO12" s="9">
        <v>0.629</v>
      </c>
      <c r="GP12" s="9">
        <v>13.212999999999999</v>
      </c>
      <c r="GQ12" s="9">
        <v>6.3019999999999996</v>
      </c>
      <c r="GR12" s="9">
        <v>6.9119999999999999</v>
      </c>
      <c r="GS12" s="9">
        <v>0.20100000000000001</v>
      </c>
      <c r="GT12" s="9">
        <v>0.10299999999999999</v>
      </c>
      <c r="GU12" s="9">
        <v>9.8000000000000004E-2</v>
      </c>
      <c r="GV12" s="9">
        <v>7.6269999999999998</v>
      </c>
      <c r="GW12" s="9">
        <v>3.2949999999999999</v>
      </c>
      <c r="GX12" s="9">
        <v>4.3319999999999999</v>
      </c>
      <c r="GY12" s="9">
        <v>7.0999999999999994E-2</v>
      </c>
      <c r="GZ12" s="9">
        <v>7.0999999999999994E-2</v>
      </c>
      <c r="HA12" s="9">
        <v>0</v>
      </c>
      <c r="HB12" s="9">
        <v>0.91100000000000003</v>
      </c>
      <c r="HC12" s="9">
        <v>0.79</v>
      </c>
      <c r="HD12" s="9">
        <v>0.121</v>
      </c>
      <c r="HE12" s="9">
        <v>0</v>
      </c>
      <c r="HF12" s="9">
        <v>0</v>
      </c>
      <c r="HG12" s="9">
        <v>0</v>
      </c>
      <c r="HH12" s="9">
        <v>0.218</v>
      </c>
      <c r="HI12" s="9">
        <v>8.3000000000000004E-2</v>
      </c>
      <c r="HJ12" s="9">
        <v>0.13500000000000001</v>
      </c>
      <c r="HK12" s="9">
        <v>1.1479999999999999</v>
      </c>
      <c r="HL12" s="9">
        <v>0.44500000000000001</v>
      </c>
      <c r="HM12" s="9">
        <v>0.70299999999999996</v>
      </c>
      <c r="HN12" s="9">
        <v>4.4219999999999997</v>
      </c>
      <c r="HO12" s="9">
        <v>2.3809999999999998</v>
      </c>
      <c r="HP12" s="9">
        <v>2.0409999999999999</v>
      </c>
      <c r="HQ12" s="9">
        <v>2.13</v>
      </c>
      <c r="HR12" s="9">
        <v>0.8</v>
      </c>
      <c r="HS12" s="9">
        <v>1.33</v>
      </c>
      <c r="HT12" s="9">
        <v>2.859</v>
      </c>
      <c r="HU12" s="9">
        <v>1.2430000000000001</v>
      </c>
      <c r="HV12" s="9">
        <v>1.6160000000000001</v>
      </c>
      <c r="HW12" s="9">
        <v>1.7230000000000001</v>
      </c>
      <c r="HX12" s="9">
        <v>0.45100000000000001</v>
      </c>
      <c r="HY12" s="9">
        <v>1.272</v>
      </c>
      <c r="HZ12" s="9">
        <v>2.2450000000000001</v>
      </c>
      <c r="IA12" s="9">
        <v>1.355</v>
      </c>
      <c r="IB12" s="9">
        <v>0.88900000000000001</v>
      </c>
      <c r="IC12" s="9">
        <v>1.038</v>
      </c>
      <c r="ID12" s="9">
        <v>0.221</v>
      </c>
      <c r="IE12" s="9">
        <v>0.81699999999999995</v>
      </c>
      <c r="IF12" s="9">
        <v>3.1829999999999998</v>
      </c>
      <c r="IG12" s="9">
        <v>2.077</v>
      </c>
      <c r="IH12" s="9">
        <v>1.1060000000000001</v>
      </c>
      <c r="II12" s="9">
        <v>1.8680000000000001</v>
      </c>
      <c r="IJ12" s="9">
        <v>0.40200000000000002</v>
      </c>
      <c r="IK12" s="9">
        <v>1.466</v>
      </c>
      <c r="IL12" s="9">
        <v>0.189</v>
      </c>
      <c r="IM12" s="9">
        <v>0.14899999999999999</v>
      </c>
      <c r="IN12" s="9">
        <v>0.04</v>
      </c>
      <c r="IO12" s="9">
        <v>0.29099999999999998</v>
      </c>
      <c r="IP12" s="9">
        <v>0.18099999999999999</v>
      </c>
      <c r="IQ12" s="9">
        <v>0.11</v>
      </c>
    </row>
    <row r="13" spans="1:251">
      <c r="A13" s="10">
        <v>42767</v>
      </c>
      <c r="B13" s="9">
        <v>3.633</v>
      </c>
      <c r="C13" s="9">
        <v>24.853000000000002</v>
      </c>
      <c r="D13" s="9">
        <v>12.84</v>
      </c>
      <c r="E13" s="9">
        <v>12.013</v>
      </c>
      <c r="F13" s="9">
        <v>0.114</v>
      </c>
      <c r="G13" s="9">
        <v>0</v>
      </c>
      <c r="H13" s="9">
        <v>0.114</v>
      </c>
      <c r="I13" s="9">
        <v>1.532</v>
      </c>
      <c r="J13" s="9">
        <v>0.628</v>
      </c>
      <c r="K13" s="9">
        <v>0.90300000000000002</v>
      </c>
      <c r="L13" s="9">
        <v>0.15</v>
      </c>
      <c r="M13" s="9">
        <v>0.15</v>
      </c>
      <c r="N13" s="9">
        <v>0</v>
      </c>
      <c r="O13" s="9">
        <v>0.46</v>
      </c>
      <c r="P13" s="9">
        <v>0.26700000000000002</v>
      </c>
      <c r="Q13" s="9">
        <v>0.192</v>
      </c>
      <c r="R13" s="9">
        <v>1.1060000000000001</v>
      </c>
      <c r="S13" s="9">
        <v>0.312</v>
      </c>
      <c r="T13" s="9">
        <v>0.79300000000000004</v>
      </c>
      <c r="U13" s="9">
        <v>5.1550000000000002</v>
      </c>
      <c r="V13" s="9">
        <v>1.764</v>
      </c>
      <c r="W13" s="9">
        <v>3.391</v>
      </c>
      <c r="X13" s="9">
        <v>0.55500000000000005</v>
      </c>
      <c r="Y13" s="9">
        <v>0.10199999999999999</v>
      </c>
      <c r="Z13" s="9">
        <v>0.45200000000000001</v>
      </c>
      <c r="AA13" s="9">
        <v>2.6379999999999999</v>
      </c>
      <c r="AB13" s="9">
        <v>1.0369999999999999</v>
      </c>
      <c r="AC13" s="9">
        <v>1.601</v>
      </c>
      <c r="AD13" s="9">
        <v>2.528</v>
      </c>
      <c r="AE13" s="9">
        <v>0.83099999999999996</v>
      </c>
      <c r="AF13" s="9">
        <v>1.696</v>
      </c>
      <c r="AG13" s="9">
        <v>11.648</v>
      </c>
      <c r="AH13" s="9">
        <v>7.6020000000000003</v>
      </c>
      <c r="AI13" s="9">
        <v>4.0449999999999999</v>
      </c>
      <c r="AJ13" s="9">
        <v>1.486</v>
      </c>
      <c r="AK13" s="9">
        <v>0.90900000000000003</v>
      </c>
      <c r="AL13" s="9">
        <v>0.57699999999999996</v>
      </c>
      <c r="AM13" s="9">
        <v>1.643</v>
      </c>
      <c r="AN13" s="9">
        <v>0.93200000000000005</v>
      </c>
      <c r="AO13" s="9">
        <v>0.71099999999999997</v>
      </c>
      <c r="AP13" s="9">
        <v>0</v>
      </c>
      <c r="AQ13" s="9">
        <v>0</v>
      </c>
      <c r="AR13" s="9">
        <v>0</v>
      </c>
      <c r="AS13" s="9">
        <v>0.25600000000000001</v>
      </c>
      <c r="AT13" s="9">
        <v>0.25600000000000001</v>
      </c>
      <c r="AU13" s="9">
        <v>0</v>
      </c>
      <c r="AV13" s="9">
        <v>0.13700000000000001</v>
      </c>
      <c r="AW13" s="9">
        <v>0.13700000000000001</v>
      </c>
      <c r="AX13" s="9">
        <v>0</v>
      </c>
      <c r="AY13" s="9">
        <v>1.522</v>
      </c>
      <c r="AZ13" s="9">
        <v>0.35199999999999998</v>
      </c>
      <c r="BA13" s="9">
        <v>1.17</v>
      </c>
      <c r="BB13" s="9">
        <v>9.2710000000000008</v>
      </c>
      <c r="BC13" s="9">
        <v>5.6529999999999996</v>
      </c>
      <c r="BD13" s="9">
        <v>3.6179999999999999</v>
      </c>
      <c r="BE13" s="9">
        <v>15.731</v>
      </c>
      <c r="BF13" s="9">
        <v>8.6140000000000008</v>
      </c>
      <c r="BG13" s="9">
        <v>7.117</v>
      </c>
      <c r="BH13" s="9">
        <v>4.5970000000000004</v>
      </c>
      <c r="BI13" s="9">
        <v>2.327</v>
      </c>
      <c r="BJ13" s="9">
        <v>2.27</v>
      </c>
      <c r="BK13" s="9">
        <v>27.198</v>
      </c>
      <c r="BL13" s="9">
        <v>14.284000000000001</v>
      </c>
      <c r="BM13" s="9">
        <v>12.914</v>
      </c>
      <c r="BN13" s="9">
        <v>4.5570000000000004</v>
      </c>
      <c r="BO13" s="9">
        <v>2.327</v>
      </c>
      <c r="BP13" s="9">
        <v>2.2290000000000001</v>
      </c>
      <c r="BQ13" s="9">
        <v>26.992000000000001</v>
      </c>
      <c r="BR13" s="9">
        <v>14.077999999999999</v>
      </c>
      <c r="BS13" s="9">
        <v>12.914</v>
      </c>
      <c r="BT13" s="9">
        <v>1.6319999999999999</v>
      </c>
      <c r="BU13" s="9">
        <v>0.88900000000000001</v>
      </c>
      <c r="BV13" s="9">
        <v>0.74299999999999999</v>
      </c>
      <c r="BW13" s="9">
        <v>7.4989999999999997</v>
      </c>
      <c r="BX13" s="9">
        <v>3.6949999999999998</v>
      </c>
      <c r="BY13" s="9">
        <v>3.8039999999999998</v>
      </c>
      <c r="BZ13" s="9">
        <v>1.845</v>
      </c>
      <c r="CA13" s="9">
        <v>0.93600000000000005</v>
      </c>
      <c r="CB13" s="9">
        <v>0.90900000000000003</v>
      </c>
      <c r="CC13" s="9">
        <v>14.981</v>
      </c>
      <c r="CD13" s="9">
        <v>7.9249999999999998</v>
      </c>
      <c r="CE13" s="9">
        <v>7.056</v>
      </c>
      <c r="CF13" s="9">
        <v>1.2250000000000001</v>
      </c>
      <c r="CG13" s="9">
        <v>0.73099999999999998</v>
      </c>
      <c r="CH13" s="9">
        <v>0.49399999999999999</v>
      </c>
      <c r="CI13" s="9">
        <v>10.442</v>
      </c>
      <c r="CJ13" s="9">
        <v>5.3979999999999997</v>
      </c>
      <c r="CK13" s="9">
        <v>5.0439999999999996</v>
      </c>
      <c r="CL13" s="9">
        <v>0.621</v>
      </c>
      <c r="CM13" s="9">
        <v>0.20499999999999999</v>
      </c>
      <c r="CN13" s="9">
        <v>0.41499999999999998</v>
      </c>
      <c r="CO13" s="9">
        <v>4.5389999999999997</v>
      </c>
      <c r="CP13" s="9">
        <v>2.5270000000000001</v>
      </c>
      <c r="CQ13" s="9">
        <v>2.012</v>
      </c>
      <c r="CR13" s="9">
        <v>1.079</v>
      </c>
      <c r="CS13" s="9">
        <v>0.502</v>
      </c>
      <c r="CT13" s="9">
        <v>0.57699999999999996</v>
      </c>
      <c r="CU13" s="9">
        <v>4.5119999999999996</v>
      </c>
      <c r="CV13" s="9">
        <v>2.4580000000000002</v>
      </c>
      <c r="CW13" s="9">
        <v>2.0539999999999998</v>
      </c>
      <c r="CX13" s="9">
        <v>0.72899999999999998</v>
      </c>
      <c r="CY13" s="9">
        <v>0.27600000000000002</v>
      </c>
      <c r="CZ13" s="9">
        <v>0.45200000000000001</v>
      </c>
      <c r="DA13" s="9">
        <v>2.4140000000000001</v>
      </c>
      <c r="DB13" s="9">
        <v>1.3120000000000001</v>
      </c>
      <c r="DC13" s="9">
        <v>1.1020000000000001</v>
      </c>
      <c r="DD13" s="9">
        <v>0.35099999999999998</v>
      </c>
      <c r="DE13" s="9">
        <v>0.22600000000000001</v>
      </c>
      <c r="DF13" s="9">
        <v>0.125</v>
      </c>
      <c r="DG13" s="9">
        <v>2.0979999999999999</v>
      </c>
      <c r="DH13" s="9">
        <v>1.1459999999999999</v>
      </c>
      <c r="DI13" s="9">
        <v>0.95199999999999996</v>
      </c>
      <c r="DJ13" s="9">
        <v>0.04</v>
      </c>
      <c r="DK13" s="9">
        <v>0</v>
      </c>
      <c r="DL13" s="9">
        <v>0.04</v>
      </c>
      <c r="DM13" s="9">
        <v>0.20599999999999999</v>
      </c>
      <c r="DN13" s="9">
        <v>0.20599999999999999</v>
      </c>
      <c r="DO13" s="9">
        <v>0</v>
      </c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>
        <v>2.0019999999999998</v>
      </c>
      <c r="GK13" s="9">
        <v>0.85499999999999998</v>
      </c>
      <c r="GL13" s="9">
        <v>1.147</v>
      </c>
      <c r="GM13" s="9">
        <v>1.9390000000000001</v>
      </c>
      <c r="GN13" s="9">
        <v>0.95299999999999996</v>
      </c>
      <c r="GO13" s="9">
        <v>0.98599999999999999</v>
      </c>
      <c r="GP13" s="9">
        <v>14.907999999999999</v>
      </c>
      <c r="GQ13" s="9">
        <v>7.9640000000000004</v>
      </c>
      <c r="GR13" s="9">
        <v>6.944</v>
      </c>
      <c r="GS13" s="9">
        <v>0.377</v>
      </c>
      <c r="GT13" s="9">
        <v>0.30299999999999999</v>
      </c>
      <c r="GU13" s="9">
        <v>7.3999999999999996E-2</v>
      </c>
      <c r="GV13" s="9">
        <v>9.9510000000000005</v>
      </c>
      <c r="GW13" s="9">
        <v>5.109</v>
      </c>
      <c r="GX13" s="9">
        <v>4.8419999999999996</v>
      </c>
      <c r="GY13" s="9">
        <v>6.3E-2</v>
      </c>
      <c r="GZ13" s="9">
        <v>0</v>
      </c>
      <c r="HA13" s="9">
        <v>6.3E-2</v>
      </c>
      <c r="HB13" s="9">
        <v>1.7350000000000001</v>
      </c>
      <c r="HC13" s="9">
        <v>0.77800000000000002</v>
      </c>
      <c r="HD13" s="9">
        <v>0.95699999999999996</v>
      </c>
      <c r="HE13" s="9">
        <v>0.216</v>
      </c>
      <c r="HF13" s="9">
        <v>0.216</v>
      </c>
      <c r="HG13" s="9">
        <v>0</v>
      </c>
      <c r="HH13" s="9">
        <v>0.60399999999999998</v>
      </c>
      <c r="HI13" s="9">
        <v>0.433</v>
      </c>
      <c r="HJ13" s="9">
        <v>0.17100000000000001</v>
      </c>
      <c r="HK13" s="9">
        <v>1.341</v>
      </c>
      <c r="HL13" s="9">
        <v>0.76300000000000001</v>
      </c>
      <c r="HM13" s="9">
        <v>0.57699999999999996</v>
      </c>
      <c r="HN13" s="9">
        <v>3.6789999999999998</v>
      </c>
      <c r="HO13" s="9">
        <v>1.91</v>
      </c>
      <c r="HP13" s="9">
        <v>1.768</v>
      </c>
      <c r="HQ13" s="9">
        <v>2.77</v>
      </c>
      <c r="HR13" s="9">
        <v>1.4810000000000001</v>
      </c>
      <c r="HS13" s="9">
        <v>1.2889999999999999</v>
      </c>
      <c r="HT13" s="9">
        <v>2.9660000000000002</v>
      </c>
      <c r="HU13" s="9">
        <v>1.792</v>
      </c>
      <c r="HV13" s="9">
        <v>1.173</v>
      </c>
      <c r="HW13" s="9">
        <v>2.016</v>
      </c>
      <c r="HX13" s="9">
        <v>0.95699999999999996</v>
      </c>
      <c r="HY13" s="9">
        <v>1.0589999999999999</v>
      </c>
      <c r="HZ13" s="9">
        <v>1.6890000000000001</v>
      </c>
      <c r="IA13" s="9">
        <v>0.80100000000000005</v>
      </c>
      <c r="IB13" s="9">
        <v>0.88900000000000001</v>
      </c>
      <c r="IC13" s="9">
        <v>1.7030000000000001</v>
      </c>
      <c r="ID13" s="9">
        <v>0.68500000000000005</v>
      </c>
      <c r="IE13" s="9">
        <v>1.018</v>
      </c>
      <c r="IF13" s="9">
        <v>3.1549999999999998</v>
      </c>
      <c r="IG13" s="9">
        <v>1.663</v>
      </c>
      <c r="IH13" s="9">
        <v>1.492</v>
      </c>
      <c r="II13" s="9">
        <v>1.8089999999999999</v>
      </c>
      <c r="IJ13" s="9">
        <v>1.1379999999999999</v>
      </c>
      <c r="IK13" s="9">
        <v>0.67200000000000004</v>
      </c>
      <c r="IL13" s="9">
        <v>0.39200000000000002</v>
      </c>
      <c r="IM13" s="9">
        <v>0.32900000000000001</v>
      </c>
      <c r="IN13" s="9">
        <v>6.3E-2</v>
      </c>
      <c r="IO13" s="9">
        <v>0.45900000000000002</v>
      </c>
      <c r="IP13" s="9">
        <v>0.38</v>
      </c>
      <c r="IQ13" s="9">
        <v>7.9000000000000001E-2</v>
      </c>
    </row>
    <row r="14" spans="1:251">
      <c r="A14" s="10">
        <v>43132</v>
      </c>
      <c r="B14" s="9">
        <v>4.3780000000000001</v>
      </c>
      <c r="C14" s="9">
        <v>29.765999999999998</v>
      </c>
      <c r="D14" s="9">
        <v>13.965</v>
      </c>
      <c r="E14" s="9">
        <v>15.8</v>
      </c>
      <c r="F14" s="9">
        <v>0</v>
      </c>
      <c r="G14" s="9">
        <v>0</v>
      </c>
      <c r="H14" s="9">
        <v>0</v>
      </c>
      <c r="I14" s="9">
        <v>3.6269999999999998</v>
      </c>
      <c r="J14" s="9">
        <v>1.821</v>
      </c>
      <c r="K14" s="9">
        <v>1.806</v>
      </c>
      <c r="L14" s="9">
        <v>0.21099999999999999</v>
      </c>
      <c r="M14" s="9">
        <v>0</v>
      </c>
      <c r="N14" s="9">
        <v>0.21099999999999999</v>
      </c>
      <c r="O14" s="9">
        <v>1.343</v>
      </c>
      <c r="P14" s="9">
        <v>0.219</v>
      </c>
      <c r="Q14" s="9">
        <v>1.1240000000000001</v>
      </c>
      <c r="R14" s="9">
        <v>1.222</v>
      </c>
      <c r="S14" s="9">
        <v>0.622</v>
      </c>
      <c r="T14" s="9">
        <v>0.6</v>
      </c>
      <c r="U14" s="9">
        <v>7.2880000000000003</v>
      </c>
      <c r="V14" s="9">
        <v>2.6539999999999999</v>
      </c>
      <c r="W14" s="9">
        <v>4.6340000000000003</v>
      </c>
      <c r="X14" s="9">
        <v>0.63500000000000001</v>
      </c>
      <c r="Y14" s="9">
        <v>0.33100000000000002</v>
      </c>
      <c r="Z14" s="9">
        <v>0.30399999999999999</v>
      </c>
      <c r="AA14" s="9">
        <v>3.2189999999999999</v>
      </c>
      <c r="AB14" s="9">
        <v>1.1160000000000001</v>
      </c>
      <c r="AC14" s="9">
        <v>2.1030000000000002</v>
      </c>
      <c r="AD14" s="9">
        <v>4.0060000000000002</v>
      </c>
      <c r="AE14" s="9">
        <v>1.9139999999999999</v>
      </c>
      <c r="AF14" s="9">
        <v>2.0920000000000001</v>
      </c>
      <c r="AG14" s="9">
        <v>11.986000000000001</v>
      </c>
      <c r="AH14" s="9">
        <v>6.6580000000000004</v>
      </c>
      <c r="AI14" s="9">
        <v>5.327</v>
      </c>
      <c r="AJ14" s="9">
        <v>2.0329999999999999</v>
      </c>
      <c r="AK14" s="9">
        <v>1.018</v>
      </c>
      <c r="AL14" s="9">
        <v>1.0149999999999999</v>
      </c>
      <c r="AM14" s="9">
        <v>1.403</v>
      </c>
      <c r="AN14" s="9">
        <v>0.85799999999999998</v>
      </c>
      <c r="AO14" s="9">
        <v>0.54500000000000004</v>
      </c>
      <c r="AP14" s="9">
        <v>0.187</v>
      </c>
      <c r="AQ14" s="9">
        <v>0.187</v>
      </c>
      <c r="AR14" s="9">
        <v>0</v>
      </c>
      <c r="AS14" s="9">
        <v>0.13300000000000001</v>
      </c>
      <c r="AT14" s="9">
        <v>0.13300000000000001</v>
      </c>
      <c r="AU14" s="9">
        <v>0</v>
      </c>
      <c r="AV14" s="9">
        <v>0.156</v>
      </c>
      <c r="AW14" s="9">
        <v>0</v>
      </c>
      <c r="AX14" s="9">
        <v>0.156</v>
      </c>
      <c r="AY14" s="9">
        <v>0.76800000000000002</v>
      </c>
      <c r="AZ14" s="9">
        <v>0.50600000000000001</v>
      </c>
      <c r="BA14" s="9">
        <v>0.26200000000000001</v>
      </c>
      <c r="BB14" s="9">
        <v>7.9050000000000002</v>
      </c>
      <c r="BC14" s="9">
        <v>5.1059999999999999</v>
      </c>
      <c r="BD14" s="9">
        <v>2.7989999999999999</v>
      </c>
      <c r="BE14" s="9">
        <v>18.157</v>
      </c>
      <c r="BF14" s="9">
        <v>10.105</v>
      </c>
      <c r="BG14" s="9">
        <v>8.0519999999999996</v>
      </c>
      <c r="BH14" s="9">
        <v>4.8170000000000002</v>
      </c>
      <c r="BI14" s="9">
        <v>2.3420000000000001</v>
      </c>
      <c r="BJ14" s="9">
        <v>2.4750000000000001</v>
      </c>
      <c r="BK14" s="9">
        <v>27.202999999999999</v>
      </c>
      <c r="BL14" s="9">
        <v>13.276999999999999</v>
      </c>
      <c r="BM14" s="9">
        <v>13.926</v>
      </c>
      <c r="BN14" s="9">
        <v>4.7809999999999997</v>
      </c>
      <c r="BO14" s="9">
        <v>2.3420000000000001</v>
      </c>
      <c r="BP14" s="9">
        <v>2.4380000000000002</v>
      </c>
      <c r="BQ14" s="9">
        <v>27.166</v>
      </c>
      <c r="BR14" s="9">
        <v>13.239000000000001</v>
      </c>
      <c r="BS14" s="9">
        <v>13.926</v>
      </c>
      <c r="BT14" s="9">
        <v>2.1520000000000001</v>
      </c>
      <c r="BU14" s="9">
        <v>1.0289999999999999</v>
      </c>
      <c r="BV14" s="9">
        <v>1.123</v>
      </c>
      <c r="BW14" s="9">
        <v>7.6550000000000002</v>
      </c>
      <c r="BX14" s="9">
        <v>2.8809999999999998</v>
      </c>
      <c r="BY14" s="9">
        <v>4.7750000000000004</v>
      </c>
      <c r="BZ14" s="9">
        <v>1.8859999999999999</v>
      </c>
      <c r="CA14" s="9">
        <v>0.99199999999999999</v>
      </c>
      <c r="CB14" s="9">
        <v>0.89300000000000002</v>
      </c>
      <c r="CC14" s="9">
        <v>13.545</v>
      </c>
      <c r="CD14" s="9">
        <v>6.9020000000000001</v>
      </c>
      <c r="CE14" s="9">
        <v>6.6429999999999998</v>
      </c>
      <c r="CF14" s="9">
        <v>1.391</v>
      </c>
      <c r="CG14" s="9">
        <v>0.69799999999999995</v>
      </c>
      <c r="CH14" s="9">
        <v>0.69399999999999995</v>
      </c>
      <c r="CI14" s="9">
        <v>9.3409999999999993</v>
      </c>
      <c r="CJ14" s="9">
        <v>4.8390000000000004</v>
      </c>
      <c r="CK14" s="9">
        <v>4.5019999999999998</v>
      </c>
      <c r="CL14" s="9">
        <v>0.495</v>
      </c>
      <c r="CM14" s="9">
        <v>0.29499999999999998</v>
      </c>
      <c r="CN14" s="9">
        <v>0.2</v>
      </c>
      <c r="CO14" s="9">
        <v>4.2039999999999997</v>
      </c>
      <c r="CP14" s="9">
        <v>2.0619999999999998</v>
      </c>
      <c r="CQ14" s="9">
        <v>2.141</v>
      </c>
      <c r="CR14" s="9">
        <v>0.74299999999999999</v>
      </c>
      <c r="CS14" s="9">
        <v>0.32100000000000001</v>
      </c>
      <c r="CT14" s="9">
        <v>0.42199999999999999</v>
      </c>
      <c r="CU14" s="9">
        <v>5.9649999999999999</v>
      </c>
      <c r="CV14" s="9">
        <v>3.4569999999999999</v>
      </c>
      <c r="CW14" s="9">
        <v>2.5089999999999999</v>
      </c>
      <c r="CX14" s="9">
        <v>0.50800000000000001</v>
      </c>
      <c r="CY14" s="9">
        <v>0.246</v>
      </c>
      <c r="CZ14" s="9">
        <v>0.26200000000000001</v>
      </c>
      <c r="DA14" s="9">
        <v>3.36</v>
      </c>
      <c r="DB14" s="9">
        <v>2.0289999999999999</v>
      </c>
      <c r="DC14" s="9">
        <v>1.33</v>
      </c>
      <c r="DD14" s="9">
        <v>0.23599999999999999</v>
      </c>
      <c r="DE14" s="9">
        <v>7.4999999999999997E-2</v>
      </c>
      <c r="DF14" s="9">
        <v>0.16</v>
      </c>
      <c r="DG14" s="9">
        <v>2.6059999999999999</v>
      </c>
      <c r="DH14" s="9">
        <v>1.427</v>
      </c>
      <c r="DI14" s="9">
        <v>1.1779999999999999</v>
      </c>
      <c r="DJ14" s="9">
        <v>3.6999999999999998E-2</v>
      </c>
      <c r="DK14" s="9">
        <v>0</v>
      </c>
      <c r="DL14" s="9">
        <v>3.6999999999999998E-2</v>
      </c>
      <c r="DM14" s="9">
        <v>3.7999999999999999E-2</v>
      </c>
      <c r="DN14" s="9">
        <v>3.7999999999999999E-2</v>
      </c>
      <c r="DO14" s="9">
        <v>0</v>
      </c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>
        <v>3.0659999999999998</v>
      </c>
      <c r="GK14" s="9">
        <v>1.51</v>
      </c>
      <c r="GL14" s="9">
        <v>1.556</v>
      </c>
      <c r="GM14" s="9">
        <v>1.548</v>
      </c>
      <c r="GN14" s="9">
        <v>0.73799999999999999</v>
      </c>
      <c r="GO14" s="9">
        <v>0.81</v>
      </c>
      <c r="GP14" s="9">
        <v>14.977</v>
      </c>
      <c r="GQ14" s="9">
        <v>7.516</v>
      </c>
      <c r="GR14" s="9">
        <v>7.4610000000000003</v>
      </c>
      <c r="GS14" s="9">
        <v>5.5E-2</v>
      </c>
      <c r="GT14" s="9">
        <v>0</v>
      </c>
      <c r="GU14" s="9">
        <v>5.5E-2</v>
      </c>
      <c r="GV14" s="9">
        <v>11.38</v>
      </c>
      <c r="GW14" s="9">
        <v>5.3769999999999998</v>
      </c>
      <c r="GX14" s="9">
        <v>6.0030000000000001</v>
      </c>
      <c r="GY14" s="9">
        <v>0.14799999999999999</v>
      </c>
      <c r="GZ14" s="9">
        <v>9.4E-2</v>
      </c>
      <c r="HA14" s="9">
        <v>5.5E-2</v>
      </c>
      <c r="HB14" s="9">
        <v>0.63900000000000001</v>
      </c>
      <c r="HC14" s="9">
        <v>0.27900000000000003</v>
      </c>
      <c r="HD14" s="9">
        <v>0.36</v>
      </c>
      <c r="HE14" s="9">
        <v>0</v>
      </c>
      <c r="HF14" s="9">
        <v>0</v>
      </c>
      <c r="HG14" s="9">
        <v>0</v>
      </c>
      <c r="HH14" s="9">
        <v>0.20699999999999999</v>
      </c>
      <c r="HI14" s="9">
        <v>0.105</v>
      </c>
      <c r="HJ14" s="9">
        <v>0.10199999999999999</v>
      </c>
      <c r="HK14" s="9">
        <v>0.70599999999999996</v>
      </c>
      <c r="HL14" s="9">
        <v>0.36599999999999999</v>
      </c>
      <c r="HM14" s="9">
        <v>0.34</v>
      </c>
      <c r="HN14" s="9">
        <v>4.1180000000000003</v>
      </c>
      <c r="HO14" s="9">
        <v>2.117</v>
      </c>
      <c r="HP14" s="9">
        <v>2.0009999999999999</v>
      </c>
      <c r="HQ14" s="9">
        <v>1.786</v>
      </c>
      <c r="HR14" s="9">
        <v>1.1220000000000001</v>
      </c>
      <c r="HS14" s="9">
        <v>0.66500000000000004</v>
      </c>
      <c r="HT14" s="9">
        <v>3.0179999999999998</v>
      </c>
      <c r="HU14" s="9">
        <v>1.7609999999999999</v>
      </c>
      <c r="HV14" s="9">
        <v>1.258</v>
      </c>
      <c r="HW14" s="9">
        <v>1.4239999999999999</v>
      </c>
      <c r="HX14" s="9">
        <v>0.85799999999999998</v>
      </c>
      <c r="HY14" s="9">
        <v>0.56599999999999995</v>
      </c>
      <c r="HZ14" s="9">
        <v>2.3759999999999999</v>
      </c>
      <c r="IA14" s="9">
        <v>1.2210000000000001</v>
      </c>
      <c r="IB14" s="9">
        <v>1.155</v>
      </c>
      <c r="IC14" s="9">
        <v>1.462</v>
      </c>
      <c r="ID14" s="9">
        <v>0.81299999999999994</v>
      </c>
      <c r="IE14" s="9">
        <v>0.64900000000000002</v>
      </c>
      <c r="IF14" s="9">
        <v>2.9049999999999998</v>
      </c>
      <c r="IG14" s="9">
        <v>1.5589999999999999</v>
      </c>
      <c r="IH14" s="9">
        <v>1.3460000000000001</v>
      </c>
      <c r="II14" s="9">
        <v>1.2929999999999999</v>
      </c>
      <c r="IJ14" s="9">
        <v>0.68100000000000005</v>
      </c>
      <c r="IK14" s="9">
        <v>0.61199999999999999</v>
      </c>
      <c r="IL14" s="9">
        <v>0</v>
      </c>
      <c r="IM14" s="9">
        <v>0</v>
      </c>
      <c r="IN14" s="9">
        <v>0</v>
      </c>
      <c r="IO14" s="9">
        <v>0.105</v>
      </c>
      <c r="IP14" s="9">
        <v>0</v>
      </c>
      <c r="IQ14" s="9">
        <v>0.105</v>
      </c>
    </row>
    <row r="15" spans="1:251">
      <c r="A15" s="10">
        <v>43497</v>
      </c>
      <c r="B15" s="9">
        <v>5.1040000000000001</v>
      </c>
      <c r="C15" s="9">
        <v>29.097000000000001</v>
      </c>
      <c r="D15" s="9">
        <v>16.114000000000001</v>
      </c>
      <c r="E15" s="9">
        <v>12.983000000000001</v>
      </c>
      <c r="F15" s="9">
        <v>0.94299999999999995</v>
      </c>
      <c r="G15" s="9">
        <v>0.16</v>
      </c>
      <c r="H15" s="9">
        <v>0.78200000000000003</v>
      </c>
      <c r="I15" s="9">
        <v>3.008</v>
      </c>
      <c r="J15" s="9">
        <v>1.349</v>
      </c>
      <c r="K15" s="9">
        <v>1.659</v>
      </c>
      <c r="L15" s="9">
        <v>0.65</v>
      </c>
      <c r="M15" s="9">
        <v>0.13400000000000001</v>
      </c>
      <c r="N15" s="9">
        <v>0.51600000000000001</v>
      </c>
      <c r="O15" s="9">
        <v>0.76700000000000002</v>
      </c>
      <c r="P15" s="9">
        <v>0.26100000000000001</v>
      </c>
      <c r="Q15" s="9">
        <v>0.50600000000000001</v>
      </c>
      <c r="R15" s="9">
        <v>1.657</v>
      </c>
      <c r="S15" s="9">
        <v>1.071</v>
      </c>
      <c r="T15" s="9">
        <v>0.58499999999999996</v>
      </c>
      <c r="U15" s="9">
        <v>9.0540000000000003</v>
      </c>
      <c r="V15" s="9">
        <v>4.4660000000000002</v>
      </c>
      <c r="W15" s="9">
        <v>4.5890000000000004</v>
      </c>
      <c r="X15" s="9">
        <v>1.8680000000000001</v>
      </c>
      <c r="Y15" s="9">
        <v>0.82699999999999996</v>
      </c>
      <c r="Z15" s="9">
        <v>1.0409999999999999</v>
      </c>
      <c r="AA15" s="9">
        <v>2.8780000000000001</v>
      </c>
      <c r="AB15" s="9">
        <v>1.2989999999999999</v>
      </c>
      <c r="AC15" s="9">
        <v>1.579</v>
      </c>
      <c r="AD15" s="9">
        <v>2.8620000000000001</v>
      </c>
      <c r="AE15" s="9">
        <v>1.222</v>
      </c>
      <c r="AF15" s="9">
        <v>1.64</v>
      </c>
      <c r="AG15" s="9">
        <v>10.308999999999999</v>
      </c>
      <c r="AH15" s="9">
        <v>6.6559999999999997</v>
      </c>
      <c r="AI15" s="9">
        <v>3.6520000000000001</v>
      </c>
      <c r="AJ15" s="9">
        <v>0.91200000000000003</v>
      </c>
      <c r="AK15" s="9">
        <v>0.45100000000000001</v>
      </c>
      <c r="AL15" s="9">
        <v>0.46100000000000002</v>
      </c>
      <c r="AM15" s="9">
        <v>1.9590000000000001</v>
      </c>
      <c r="AN15" s="9">
        <v>1.379</v>
      </c>
      <c r="AO15" s="9">
        <v>0.57999999999999996</v>
      </c>
      <c r="AP15" s="9">
        <v>7.9000000000000001E-2</v>
      </c>
      <c r="AQ15" s="9">
        <v>0</v>
      </c>
      <c r="AR15" s="9">
        <v>7.9000000000000001E-2</v>
      </c>
      <c r="AS15" s="9">
        <v>0.45600000000000002</v>
      </c>
      <c r="AT15" s="9">
        <v>0.159</v>
      </c>
      <c r="AU15" s="9">
        <v>0.29599999999999999</v>
      </c>
      <c r="AV15" s="9">
        <v>0.14599999999999999</v>
      </c>
      <c r="AW15" s="9">
        <v>0.14599999999999999</v>
      </c>
      <c r="AX15" s="9">
        <v>0</v>
      </c>
      <c r="AY15" s="9">
        <v>0.66700000000000004</v>
      </c>
      <c r="AZ15" s="9">
        <v>0.54600000000000004</v>
      </c>
      <c r="BA15" s="9">
        <v>0.122</v>
      </c>
      <c r="BB15" s="9">
        <v>9.0630000000000006</v>
      </c>
      <c r="BC15" s="9">
        <v>4.7309999999999999</v>
      </c>
      <c r="BD15" s="9">
        <v>4.3330000000000002</v>
      </c>
      <c r="BE15" s="9">
        <v>17.762</v>
      </c>
      <c r="BF15" s="9">
        <v>9.4060000000000006</v>
      </c>
      <c r="BG15" s="9">
        <v>8.3559999999999999</v>
      </c>
      <c r="BH15" s="9">
        <v>6.1219999999999999</v>
      </c>
      <c r="BI15" s="9">
        <v>3.625</v>
      </c>
      <c r="BJ15" s="9">
        <v>2.4969999999999999</v>
      </c>
      <c r="BK15" s="9">
        <v>26.268000000000001</v>
      </c>
      <c r="BL15" s="9">
        <v>14.835000000000001</v>
      </c>
      <c r="BM15" s="9">
        <v>11.433</v>
      </c>
      <c r="BN15" s="9">
        <v>6.1219999999999999</v>
      </c>
      <c r="BO15" s="9">
        <v>3.625</v>
      </c>
      <c r="BP15" s="9">
        <v>2.4969999999999999</v>
      </c>
      <c r="BQ15" s="9">
        <v>25.977</v>
      </c>
      <c r="BR15" s="9">
        <v>14.835000000000001</v>
      </c>
      <c r="BS15" s="9">
        <v>11.141999999999999</v>
      </c>
      <c r="BT15" s="9">
        <v>2.456</v>
      </c>
      <c r="BU15" s="9">
        <v>1.101</v>
      </c>
      <c r="BV15" s="9">
        <v>1.355</v>
      </c>
      <c r="BW15" s="9">
        <v>8.57</v>
      </c>
      <c r="BX15" s="9">
        <v>5.3819999999999997</v>
      </c>
      <c r="BY15" s="9">
        <v>3.1880000000000002</v>
      </c>
      <c r="BZ15" s="9">
        <v>2.7189999999999999</v>
      </c>
      <c r="CA15" s="9">
        <v>1.875</v>
      </c>
      <c r="CB15" s="9">
        <v>0.84399999999999997</v>
      </c>
      <c r="CC15" s="9">
        <v>13.228</v>
      </c>
      <c r="CD15" s="9">
        <v>6.8579999999999997</v>
      </c>
      <c r="CE15" s="9">
        <v>6.37</v>
      </c>
      <c r="CF15" s="9">
        <v>1.7609999999999999</v>
      </c>
      <c r="CG15" s="9">
        <v>1.274</v>
      </c>
      <c r="CH15" s="9">
        <v>0.48699999999999999</v>
      </c>
      <c r="CI15" s="9">
        <v>8.4939999999999998</v>
      </c>
      <c r="CJ15" s="9">
        <v>4.5469999999999997</v>
      </c>
      <c r="CK15" s="9">
        <v>3.948</v>
      </c>
      <c r="CL15" s="9">
        <v>0.95799999999999996</v>
      </c>
      <c r="CM15" s="9">
        <v>0.60099999999999998</v>
      </c>
      <c r="CN15" s="9">
        <v>0.35699999999999998</v>
      </c>
      <c r="CO15" s="9">
        <v>4.734</v>
      </c>
      <c r="CP15" s="9">
        <v>2.3109999999999999</v>
      </c>
      <c r="CQ15" s="9">
        <v>2.423</v>
      </c>
      <c r="CR15" s="9">
        <v>0.94699999999999995</v>
      </c>
      <c r="CS15" s="9">
        <v>0.64800000000000002</v>
      </c>
      <c r="CT15" s="9">
        <v>0.29799999999999999</v>
      </c>
      <c r="CU15" s="9">
        <v>4.18</v>
      </c>
      <c r="CV15" s="9">
        <v>2.5960000000000001</v>
      </c>
      <c r="CW15" s="9">
        <v>1.5840000000000001</v>
      </c>
      <c r="CX15" s="9">
        <v>0.53</v>
      </c>
      <c r="CY15" s="9">
        <v>0.23200000000000001</v>
      </c>
      <c r="CZ15" s="9">
        <v>0.29799999999999999</v>
      </c>
      <c r="DA15" s="9">
        <v>2.613</v>
      </c>
      <c r="DB15" s="9">
        <v>1.59</v>
      </c>
      <c r="DC15" s="9">
        <v>1.0229999999999999</v>
      </c>
      <c r="DD15" s="9">
        <v>0.41699999999999998</v>
      </c>
      <c r="DE15" s="9">
        <v>0.41699999999999998</v>
      </c>
      <c r="DF15" s="9">
        <v>0</v>
      </c>
      <c r="DG15" s="9">
        <v>1.5669999999999999</v>
      </c>
      <c r="DH15" s="9">
        <v>1.006</v>
      </c>
      <c r="DI15" s="9">
        <v>0.56100000000000005</v>
      </c>
      <c r="DJ15" s="9">
        <v>0</v>
      </c>
      <c r="DK15" s="9">
        <v>0</v>
      </c>
      <c r="DL15" s="9">
        <v>0</v>
      </c>
      <c r="DM15" s="9">
        <v>0.29099999999999998</v>
      </c>
      <c r="DN15" s="9">
        <v>0</v>
      </c>
      <c r="DO15" s="9">
        <v>0.29099999999999998</v>
      </c>
      <c r="DP15" s="9">
        <v>5.1210000000000004</v>
      </c>
      <c r="DQ15" s="9">
        <v>2.9510000000000001</v>
      </c>
      <c r="DR15" s="9">
        <v>2.1709999999999998</v>
      </c>
      <c r="DS15" s="9">
        <v>20.837</v>
      </c>
      <c r="DT15" s="9">
        <v>11.612</v>
      </c>
      <c r="DU15" s="9">
        <v>9.2249999999999996</v>
      </c>
      <c r="DV15" s="9">
        <v>1.794</v>
      </c>
      <c r="DW15" s="9">
        <v>1.0820000000000001</v>
      </c>
      <c r="DX15" s="9">
        <v>0.71199999999999997</v>
      </c>
      <c r="DY15" s="9">
        <v>12.653</v>
      </c>
      <c r="DZ15" s="9">
        <v>6.4480000000000004</v>
      </c>
      <c r="EA15" s="9">
        <v>6.2050000000000001</v>
      </c>
      <c r="EB15" s="9">
        <v>0.57899999999999996</v>
      </c>
      <c r="EC15" s="9">
        <v>0.40200000000000002</v>
      </c>
      <c r="ED15" s="9">
        <v>0.17699999999999999</v>
      </c>
      <c r="EE15" s="9">
        <v>5.806</v>
      </c>
      <c r="EF15" s="9">
        <v>3.6549999999999998</v>
      </c>
      <c r="EG15" s="9">
        <v>2.1509999999999998</v>
      </c>
      <c r="EH15" s="9">
        <v>1.2150000000000001</v>
      </c>
      <c r="EI15" s="9">
        <v>0.68</v>
      </c>
      <c r="EJ15" s="9">
        <v>0.53500000000000003</v>
      </c>
      <c r="EK15" s="9">
        <v>6.8479999999999999</v>
      </c>
      <c r="EL15" s="9">
        <v>2.7930000000000001</v>
      </c>
      <c r="EM15" s="9">
        <v>4.0540000000000003</v>
      </c>
      <c r="EN15" s="9">
        <v>0.35499999999999998</v>
      </c>
      <c r="EO15" s="9">
        <v>0.19400000000000001</v>
      </c>
      <c r="EP15" s="9">
        <v>0.161</v>
      </c>
      <c r="EQ15" s="9">
        <v>0.872</v>
      </c>
      <c r="ER15" s="9">
        <v>0.26900000000000002</v>
      </c>
      <c r="ES15" s="9">
        <v>0.60399999999999998</v>
      </c>
      <c r="ET15" s="9">
        <v>0.75700000000000001</v>
      </c>
      <c r="EU15" s="9">
        <v>0</v>
      </c>
      <c r="EV15" s="9">
        <v>0.75700000000000001</v>
      </c>
      <c r="EW15" s="9">
        <v>2.3039999999999998</v>
      </c>
      <c r="EX15" s="9">
        <v>1.179</v>
      </c>
      <c r="EY15" s="9">
        <v>1.125</v>
      </c>
      <c r="EZ15" s="9">
        <v>1.5</v>
      </c>
      <c r="FA15" s="9">
        <v>0.95899999999999996</v>
      </c>
      <c r="FB15" s="9">
        <v>0.54100000000000004</v>
      </c>
      <c r="FC15" s="9">
        <v>3.7280000000000002</v>
      </c>
      <c r="FD15" s="9">
        <v>3.0110000000000001</v>
      </c>
      <c r="FE15" s="9">
        <v>0.71699999999999997</v>
      </c>
      <c r="FF15" s="9">
        <v>0.71599999999999997</v>
      </c>
      <c r="FG15" s="9">
        <v>0.71599999999999997</v>
      </c>
      <c r="FH15" s="9">
        <v>0</v>
      </c>
      <c r="FI15" s="9">
        <v>1.28</v>
      </c>
      <c r="FJ15" s="9">
        <v>0.70499999999999996</v>
      </c>
      <c r="FK15" s="9">
        <v>0.57499999999999996</v>
      </c>
      <c r="FL15" s="9">
        <v>0.73399999999999999</v>
      </c>
      <c r="FM15" s="9">
        <v>0.48699999999999999</v>
      </c>
      <c r="FN15" s="9">
        <v>0.247</v>
      </c>
      <c r="FO15" s="9">
        <v>5.431</v>
      </c>
      <c r="FP15" s="9">
        <v>3.2229999999999999</v>
      </c>
      <c r="FQ15" s="9">
        <v>2.2080000000000002</v>
      </c>
      <c r="FR15" s="9">
        <v>0.48199999999999998</v>
      </c>
      <c r="FS15" s="9">
        <v>0.39700000000000002</v>
      </c>
      <c r="FT15" s="9">
        <v>8.4000000000000005E-2</v>
      </c>
      <c r="FU15" s="9">
        <v>2.1539999999999999</v>
      </c>
      <c r="FV15" s="9">
        <v>1.194</v>
      </c>
      <c r="FW15" s="9">
        <v>0.96</v>
      </c>
      <c r="FX15" s="9">
        <v>0.252</v>
      </c>
      <c r="FY15" s="9">
        <v>8.8999999999999996E-2</v>
      </c>
      <c r="FZ15" s="9">
        <v>0.16300000000000001</v>
      </c>
      <c r="GA15" s="9">
        <v>3.2770000000000001</v>
      </c>
      <c r="GB15" s="9">
        <v>2.0289999999999999</v>
      </c>
      <c r="GC15" s="9">
        <v>1.248</v>
      </c>
      <c r="GD15" s="9">
        <v>0.26700000000000002</v>
      </c>
      <c r="GE15" s="9">
        <v>0.188</v>
      </c>
      <c r="GF15" s="9">
        <v>7.9000000000000001E-2</v>
      </c>
      <c r="GG15" s="9">
        <v>0</v>
      </c>
      <c r="GH15" s="9">
        <v>0</v>
      </c>
      <c r="GI15" s="9">
        <v>0</v>
      </c>
      <c r="GJ15" s="9">
        <v>3.0529999999999999</v>
      </c>
      <c r="GK15" s="9">
        <v>1.6990000000000001</v>
      </c>
      <c r="GL15" s="9">
        <v>1.3540000000000001</v>
      </c>
      <c r="GM15" s="9">
        <v>2.4380000000000002</v>
      </c>
      <c r="GN15" s="9">
        <v>1.3</v>
      </c>
      <c r="GO15" s="9">
        <v>1.1379999999999999</v>
      </c>
      <c r="GP15" s="9">
        <v>13.035</v>
      </c>
      <c r="GQ15" s="9">
        <v>6.9480000000000004</v>
      </c>
      <c r="GR15" s="9">
        <v>6.0869999999999997</v>
      </c>
      <c r="GS15" s="9">
        <v>0.17899999999999999</v>
      </c>
      <c r="GT15" s="9">
        <v>0.17899999999999999</v>
      </c>
      <c r="GU15" s="9">
        <v>0</v>
      </c>
      <c r="GV15" s="9">
        <v>9.6449999999999996</v>
      </c>
      <c r="GW15" s="9">
        <v>5.5750000000000002</v>
      </c>
      <c r="GX15" s="9">
        <v>4.07</v>
      </c>
      <c r="GY15" s="9">
        <v>0.16900000000000001</v>
      </c>
      <c r="GZ15" s="9">
        <v>0.16400000000000001</v>
      </c>
      <c r="HA15" s="9">
        <v>5.0000000000000001E-3</v>
      </c>
      <c r="HB15" s="9">
        <v>2.63</v>
      </c>
      <c r="HC15" s="9">
        <v>1.893</v>
      </c>
      <c r="HD15" s="9">
        <v>0.73699999999999999</v>
      </c>
      <c r="HE15" s="9">
        <v>0.28399999999999997</v>
      </c>
      <c r="HF15" s="9">
        <v>0.28399999999999997</v>
      </c>
      <c r="HG15" s="9">
        <v>0</v>
      </c>
      <c r="HH15" s="9">
        <v>0.95799999999999996</v>
      </c>
      <c r="HI15" s="9">
        <v>0.41899999999999998</v>
      </c>
      <c r="HJ15" s="9">
        <v>0.53900000000000003</v>
      </c>
      <c r="HK15" s="9">
        <v>1.3340000000000001</v>
      </c>
      <c r="HL15" s="9">
        <v>0.88200000000000001</v>
      </c>
      <c r="HM15" s="9">
        <v>0.45200000000000001</v>
      </c>
      <c r="HN15" s="9">
        <v>4.7830000000000004</v>
      </c>
      <c r="HO15" s="9">
        <v>2.968</v>
      </c>
      <c r="HP15" s="9">
        <v>1.8160000000000001</v>
      </c>
      <c r="HQ15" s="9">
        <v>3.3370000000000002</v>
      </c>
      <c r="HR15" s="9">
        <v>2.339</v>
      </c>
      <c r="HS15" s="9">
        <v>0.998</v>
      </c>
      <c r="HT15" s="9">
        <v>3.7480000000000002</v>
      </c>
      <c r="HU15" s="9">
        <v>2.121</v>
      </c>
      <c r="HV15" s="9">
        <v>1.6259999999999999</v>
      </c>
      <c r="HW15" s="9">
        <v>3.2719999999999998</v>
      </c>
      <c r="HX15" s="9">
        <v>1.9370000000000001</v>
      </c>
      <c r="HY15" s="9">
        <v>1.335</v>
      </c>
      <c r="HZ15" s="9">
        <v>2.726</v>
      </c>
      <c r="IA15" s="9">
        <v>1.8640000000000001</v>
      </c>
      <c r="IB15" s="9">
        <v>0.86199999999999999</v>
      </c>
      <c r="IC15" s="9">
        <v>2.4460000000000002</v>
      </c>
      <c r="ID15" s="9">
        <v>1.53</v>
      </c>
      <c r="IE15" s="9">
        <v>0.91600000000000004</v>
      </c>
      <c r="IF15" s="9">
        <v>3.16</v>
      </c>
      <c r="IG15" s="9">
        <v>1.7629999999999999</v>
      </c>
      <c r="IH15" s="9">
        <v>1.397</v>
      </c>
      <c r="II15" s="9">
        <v>2.8420000000000001</v>
      </c>
      <c r="IJ15" s="9">
        <v>1.718</v>
      </c>
      <c r="IK15" s="9">
        <v>1.1240000000000001</v>
      </c>
      <c r="IL15" s="9">
        <v>0.23899999999999999</v>
      </c>
      <c r="IM15" s="9">
        <v>0.23899999999999999</v>
      </c>
      <c r="IN15" s="9">
        <v>0</v>
      </c>
      <c r="IO15" s="9">
        <v>0.73899999999999999</v>
      </c>
      <c r="IP15" s="9">
        <v>0.39800000000000002</v>
      </c>
      <c r="IQ15" s="9">
        <v>0.34100000000000003</v>
      </c>
    </row>
    <row r="16" spans="1:251">
      <c r="A16" s="10">
        <v>43862</v>
      </c>
      <c r="B16" s="9">
        <v>4.8869999999999996</v>
      </c>
      <c r="C16" s="9">
        <v>29.545000000000002</v>
      </c>
      <c r="D16" s="9">
        <v>14.677</v>
      </c>
      <c r="E16" s="9">
        <v>14.868</v>
      </c>
      <c r="F16" s="9">
        <v>1.2070000000000001</v>
      </c>
      <c r="G16" s="9">
        <v>0.42299999999999999</v>
      </c>
      <c r="H16" s="9">
        <v>0.78400000000000003</v>
      </c>
      <c r="I16" s="9">
        <v>4.7560000000000002</v>
      </c>
      <c r="J16" s="9">
        <v>3.625</v>
      </c>
      <c r="K16" s="9">
        <v>1.131</v>
      </c>
      <c r="L16" s="9">
        <v>0.122</v>
      </c>
      <c r="M16" s="9">
        <v>0</v>
      </c>
      <c r="N16" s="9">
        <v>0.122</v>
      </c>
      <c r="O16" s="9">
        <v>1.3819999999999999</v>
      </c>
      <c r="P16" s="9">
        <v>0.314</v>
      </c>
      <c r="Q16" s="9">
        <v>1.0680000000000001</v>
      </c>
      <c r="R16" s="9">
        <v>2.6120000000000001</v>
      </c>
      <c r="S16" s="9">
        <v>1.357</v>
      </c>
      <c r="T16" s="9">
        <v>1.2549999999999999</v>
      </c>
      <c r="U16" s="9">
        <v>8.6150000000000002</v>
      </c>
      <c r="V16" s="9">
        <v>3.5750000000000002</v>
      </c>
      <c r="W16" s="9">
        <v>5.0389999999999997</v>
      </c>
      <c r="X16" s="9">
        <v>0.55300000000000005</v>
      </c>
      <c r="Y16" s="9">
        <v>0.121</v>
      </c>
      <c r="Z16" s="9">
        <v>0.432</v>
      </c>
      <c r="AA16" s="9">
        <v>2.7290000000000001</v>
      </c>
      <c r="AB16" s="9">
        <v>0.70399999999999996</v>
      </c>
      <c r="AC16" s="9">
        <v>2.0249999999999999</v>
      </c>
      <c r="AD16" s="9">
        <v>2.75</v>
      </c>
      <c r="AE16" s="9">
        <v>1.087</v>
      </c>
      <c r="AF16" s="9">
        <v>1.6619999999999999</v>
      </c>
      <c r="AG16" s="9">
        <v>9.2240000000000002</v>
      </c>
      <c r="AH16" s="9">
        <v>5.7839999999999998</v>
      </c>
      <c r="AI16" s="9">
        <v>3.4390000000000001</v>
      </c>
      <c r="AJ16" s="9">
        <v>0.873</v>
      </c>
      <c r="AK16" s="9">
        <v>0.24099999999999999</v>
      </c>
      <c r="AL16" s="9">
        <v>0.63200000000000001</v>
      </c>
      <c r="AM16" s="9">
        <v>1.8779999999999999</v>
      </c>
      <c r="AN16" s="9">
        <v>0.46100000000000002</v>
      </c>
      <c r="AO16" s="9">
        <v>1.417</v>
      </c>
      <c r="AP16" s="9">
        <v>0</v>
      </c>
      <c r="AQ16" s="9">
        <v>0</v>
      </c>
      <c r="AR16" s="9">
        <v>0</v>
      </c>
      <c r="AS16" s="9">
        <v>0.3</v>
      </c>
      <c r="AT16" s="9">
        <v>0.111</v>
      </c>
      <c r="AU16" s="9">
        <v>0.189</v>
      </c>
      <c r="AV16" s="9">
        <v>0.3</v>
      </c>
      <c r="AW16" s="9">
        <v>0.3</v>
      </c>
      <c r="AX16" s="9">
        <v>0</v>
      </c>
      <c r="AY16" s="9">
        <v>0.66200000000000003</v>
      </c>
      <c r="AZ16" s="9">
        <v>0.10199999999999999</v>
      </c>
      <c r="BA16" s="9">
        <v>0.55900000000000005</v>
      </c>
      <c r="BB16" s="9">
        <v>8.641</v>
      </c>
      <c r="BC16" s="9">
        <v>5.3860000000000001</v>
      </c>
      <c r="BD16" s="9">
        <v>3.2549999999999999</v>
      </c>
      <c r="BE16" s="9">
        <v>18.552</v>
      </c>
      <c r="BF16" s="9">
        <v>11.308</v>
      </c>
      <c r="BG16" s="9">
        <v>7.2450000000000001</v>
      </c>
      <c r="BH16" s="9">
        <v>7.0609999999999999</v>
      </c>
      <c r="BI16" s="9">
        <v>3.3359999999999999</v>
      </c>
      <c r="BJ16" s="9">
        <v>3.726</v>
      </c>
      <c r="BK16" s="9">
        <v>24.992000000000001</v>
      </c>
      <c r="BL16" s="9">
        <v>12.035</v>
      </c>
      <c r="BM16" s="9">
        <v>12.957000000000001</v>
      </c>
      <c r="BN16" s="9">
        <v>7.0609999999999999</v>
      </c>
      <c r="BO16" s="9">
        <v>3.3359999999999999</v>
      </c>
      <c r="BP16" s="9">
        <v>3.726</v>
      </c>
      <c r="BQ16" s="9">
        <v>24.588000000000001</v>
      </c>
      <c r="BR16" s="9">
        <v>11.831</v>
      </c>
      <c r="BS16" s="9">
        <v>12.757</v>
      </c>
      <c r="BT16" s="9">
        <v>2.6909999999999998</v>
      </c>
      <c r="BU16" s="9">
        <v>1.21</v>
      </c>
      <c r="BV16" s="9">
        <v>1.4810000000000001</v>
      </c>
      <c r="BW16" s="9">
        <v>7.3070000000000004</v>
      </c>
      <c r="BX16" s="9">
        <v>3.4319999999999999</v>
      </c>
      <c r="BY16" s="9">
        <v>3.8759999999999999</v>
      </c>
      <c r="BZ16" s="9">
        <v>2.5150000000000001</v>
      </c>
      <c r="CA16" s="9">
        <v>1.224</v>
      </c>
      <c r="CB16" s="9">
        <v>1.2909999999999999</v>
      </c>
      <c r="CC16" s="9">
        <v>12.113</v>
      </c>
      <c r="CD16" s="9">
        <v>6.4829999999999997</v>
      </c>
      <c r="CE16" s="9">
        <v>5.63</v>
      </c>
      <c r="CF16" s="9">
        <v>1.196</v>
      </c>
      <c r="CG16" s="9">
        <v>0.44900000000000001</v>
      </c>
      <c r="CH16" s="9">
        <v>0.747</v>
      </c>
      <c r="CI16" s="9">
        <v>7.7729999999999997</v>
      </c>
      <c r="CJ16" s="9">
        <v>4.2640000000000002</v>
      </c>
      <c r="CK16" s="9">
        <v>3.5089999999999999</v>
      </c>
      <c r="CL16" s="9">
        <v>1.319</v>
      </c>
      <c r="CM16" s="9">
        <v>0.77500000000000002</v>
      </c>
      <c r="CN16" s="9">
        <v>0.54400000000000004</v>
      </c>
      <c r="CO16" s="9">
        <v>4.34</v>
      </c>
      <c r="CP16" s="9">
        <v>2.2189999999999999</v>
      </c>
      <c r="CQ16" s="9">
        <v>2.1219999999999999</v>
      </c>
      <c r="CR16" s="9">
        <v>1.8560000000000001</v>
      </c>
      <c r="CS16" s="9">
        <v>0.90200000000000002</v>
      </c>
      <c r="CT16" s="9">
        <v>0.95399999999999996</v>
      </c>
      <c r="CU16" s="9">
        <v>5.1680000000000001</v>
      </c>
      <c r="CV16" s="9">
        <v>1.917</v>
      </c>
      <c r="CW16" s="9">
        <v>3.2509999999999999</v>
      </c>
      <c r="CX16" s="9">
        <v>1.0860000000000001</v>
      </c>
      <c r="CY16" s="9">
        <v>0.54700000000000004</v>
      </c>
      <c r="CZ16" s="9">
        <v>0.53900000000000003</v>
      </c>
      <c r="DA16" s="9">
        <v>3.129</v>
      </c>
      <c r="DB16" s="9">
        <v>1.3049999999999999</v>
      </c>
      <c r="DC16" s="9">
        <v>1.8240000000000001</v>
      </c>
      <c r="DD16" s="9">
        <v>0.77100000000000002</v>
      </c>
      <c r="DE16" s="9">
        <v>0.35499999999999998</v>
      </c>
      <c r="DF16" s="9">
        <v>0.41499999999999998</v>
      </c>
      <c r="DG16" s="9">
        <v>2.0379999999999998</v>
      </c>
      <c r="DH16" s="9">
        <v>0.61199999999999999</v>
      </c>
      <c r="DI16" s="9">
        <v>1.427</v>
      </c>
      <c r="DJ16" s="9">
        <v>0</v>
      </c>
      <c r="DK16" s="9">
        <v>0</v>
      </c>
      <c r="DL16" s="9">
        <v>0</v>
      </c>
      <c r="DM16" s="9">
        <v>0.40400000000000003</v>
      </c>
      <c r="DN16" s="9">
        <v>0.20399999999999999</v>
      </c>
      <c r="DO16" s="9">
        <v>0.2</v>
      </c>
      <c r="DP16" s="9">
        <v>5.8310000000000004</v>
      </c>
      <c r="DQ16" s="9">
        <v>2.6669999999999998</v>
      </c>
      <c r="DR16" s="9">
        <v>3.1640000000000001</v>
      </c>
      <c r="DS16" s="9">
        <v>19.584</v>
      </c>
      <c r="DT16" s="9">
        <v>8.7799999999999994</v>
      </c>
      <c r="DU16" s="9">
        <v>10.804</v>
      </c>
      <c r="DV16" s="9">
        <v>3.0150000000000001</v>
      </c>
      <c r="DW16" s="9">
        <v>1.26</v>
      </c>
      <c r="DX16" s="9">
        <v>1.754</v>
      </c>
      <c r="DY16" s="9">
        <v>11.99</v>
      </c>
      <c r="DZ16" s="9">
        <v>5.1820000000000004</v>
      </c>
      <c r="EA16" s="9">
        <v>6.8079999999999998</v>
      </c>
      <c r="EB16" s="9">
        <v>1.3540000000000001</v>
      </c>
      <c r="EC16" s="9">
        <v>0.61199999999999999</v>
      </c>
      <c r="ED16" s="9">
        <v>0.74199999999999999</v>
      </c>
      <c r="EE16" s="9">
        <v>4.7839999999999998</v>
      </c>
      <c r="EF16" s="9">
        <v>1.7589999999999999</v>
      </c>
      <c r="EG16" s="9">
        <v>3.0249999999999999</v>
      </c>
      <c r="EH16" s="9">
        <v>1.66</v>
      </c>
      <c r="EI16" s="9">
        <v>0.64800000000000002</v>
      </c>
      <c r="EJ16" s="9">
        <v>1.012</v>
      </c>
      <c r="EK16" s="9">
        <v>7.2060000000000004</v>
      </c>
      <c r="EL16" s="9">
        <v>3.423</v>
      </c>
      <c r="EM16" s="9">
        <v>3.7829999999999999</v>
      </c>
      <c r="EN16" s="9">
        <v>0.26700000000000002</v>
      </c>
      <c r="EO16" s="9">
        <v>0</v>
      </c>
      <c r="EP16" s="9">
        <v>0.26700000000000002</v>
      </c>
      <c r="EQ16" s="9">
        <v>1.379</v>
      </c>
      <c r="ER16" s="9">
        <v>0.20300000000000001</v>
      </c>
      <c r="ES16" s="9">
        <v>1.175</v>
      </c>
      <c r="ET16" s="9">
        <v>0.93500000000000005</v>
      </c>
      <c r="EU16" s="9">
        <v>0.49</v>
      </c>
      <c r="EV16" s="9">
        <v>0.44400000000000001</v>
      </c>
      <c r="EW16" s="9">
        <v>1.7509999999999999</v>
      </c>
      <c r="EX16" s="9">
        <v>0.51100000000000001</v>
      </c>
      <c r="EY16" s="9">
        <v>1.24</v>
      </c>
      <c r="EZ16" s="9">
        <v>1.329</v>
      </c>
      <c r="FA16" s="9">
        <v>0.81100000000000005</v>
      </c>
      <c r="FB16" s="9">
        <v>0.51700000000000002</v>
      </c>
      <c r="FC16" s="9">
        <v>3.395</v>
      </c>
      <c r="FD16" s="9">
        <v>2.2989999999999999</v>
      </c>
      <c r="FE16" s="9">
        <v>1.095</v>
      </c>
      <c r="FF16" s="9">
        <v>0.28699999999999998</v>
      </c>
      <c r="FG16" s="9">
        <v>0.105</v>
      </c>
      <c r="FH16" s="9">
        <v>0.18099999999999999</v>
      </c>
      <c r="FI16" s="9">
        <v>1.071</v>
      </c>
      <c r="FJ16" s="9">
        <v>0.58599999999999997</v>
      </c>
      <c r="FK16" s="9">
        <v>0.48499999999999999</v>
      </c>
      <c r="FL16" s="9">
        <v>0.44400000000000001</v>
      </c>
      <c r="FM16" s="9">
        <v>0.373</v>
      </c>
      <c r="FN16" s="9">
        <v>7.0999999999999994E-2</v>
      </c>
      <c r="FO16" s="9">
        <v>4.67</v>
      </c>
      <c r="FP16" s="9">
        <v>2.8679999999999999</v>
      </c>
      <c r="FQ16" s="9">
        <v>1.802</v>
      </c>
      <c r="FR16" s="9">
        <v>0.219</v>
      </c>
      <c r="FS16" s="9">
        <v>0.219</v>
      </c>
      <c r="FT16" s="9">
        <v>0</v>
      </c>
      <c r="FU16" s="9">
        <v>2.3029999999999999</v>
      </c>
      <c r="FV16" s="9">
        <v>1.4159999999999999</v>
      </c>
      <c r="FW16" s="9">
        <v>0.88700000000000001</v>
      </c>
      <c r="FX16" s="9">
        <v>0.22500000000000001</v>
      </c>
      <c r="FY16" s="9">
        <v>0.154</v>
      </c>
      <c r="FZ16" s="9">
        <v>7.0999999999999994E-2</v>
      </c>
      <c r="GA16" s="9">
        <v>2.367</v>
      </c>
      <c r="GB16" s="9">
        <v>1.4510000000000001</v>
      </c>
      <c r="GC16" s="9">
        <v>0.91600000000000004</v>
      </c>
      <c r="GD16" s="9">
        <v>0.78600000000000003</v>
      </c>
      <c r="GE16" s="9">
        <v>0.29599999999999999</v>
      </c>
      <c r="GF16" s="9">
        <v>0.49</v>
      </c>
      <c r="GG16" s="9">
        <v>0.73799999999999999</v>
      </c>
      <c r="GH16" s="9">
        <v>0.38800000000000001</v>
      </c>
      <c r="GI16" s="9">
        <v>0.35</v>
      </c>
      <c r="GJ16" s="9">
        <v>3.1059999999999999</v>
      </c>
      <c r="GK16" s="9">
        <v>1.6890000000000001</v>
      </c>
      <c r="GL16" s="9">
        <v>1.417</v>
      </c>
      <c r="GM16" s="9">
        <v>3.2989999999999999</v>
      </c>
      <c r="GN16" s="9">
        <v>1.3120000000000001</v>
      </c>
      <c r="GO16" s="9">
        <v>1.9870000000000001</v>
      </c>
      <c r="GP16" s="9">
        <v>13.422000000000001</v>
      </c>
      <c r="GQ16" s="9">
        <v>6.1219999999999999</v>
      </c>
      <c r="GR16" s="9">
        <v>7.3010000000000002</v>
      </c>
      <c r="GS16" s="9">
        <v>0.29199999999999998</v>
      </c>
      <c r="GT16" s="9">
        <v>0.17599999999999999</v>
      </c>
      <c r="GU16" s="9">
        <v>0.11600000000000001</v>
      </c>
      <c r="GV16" s="9">
        <v>9.2430000000000003</v>
      </c>
      <c r="GW16" s="9">
        <v>4.8150000000000004</v>
      </c>
      <c r="GX16" s="9">
        <v>4.4279999999999999</v>
      </c>
      <c r="GY16" s="9">
        <v>0.28299999999999997</v>
      </c>
      <c r="GZ16" s="9">
        <v>7.8E-2</v>
      </c>
      <c r="HA16" s="9">
        <v>0.20499999999999999</v>
      </c>
      <c r="HB16" s="9">
        <v>1.5009999999999999</v>
      </c>
      <c r="HC16" s="9">
        <v>0.59899999999999998</v>
      </c>
      <c r="HD16" s="9">
        <v>0.90300000000000002</v>
      </c>
      <c r="HE16" s="9">
        <v>8.1000000000000003E-2</v>
      </c>
      <c r="HF16" s="9">
        <v>8.1000000000000003E-2</v>
      </c>
      <c r="HG16" s="9">
        <v>0</v>
      </c>
      <c r="HH16" s="9">
        <v>0.82599999999999996</v>
      </c>
      <c r="HI16" s="9">
        <v>0.5</v>
      </c>
      <c r="HJ16" s="9">
        <v>0.32500000000000001</v>
      </c>
      <c r="HK16" s="9">
        <v>1.1819999999999999</v>
      </c>
      <c r="HL16" s="9">
        <v>0</v>
      </c>
      <c r="HM16" s="9">
        <v>1.1819999999999999</v>
      </c>
      <c r="HN16" s="9">
        <v>5.98</v>
      </c>
      <c r="HO16" s="9">
        <v>2.8540000000000001</v>
      </c>
      <c r="HP16" s="9">
        <v>3.125</v>
      </c>
      <c r="HQ16" s="9">
        <v>2.8570000000000002</v>
      </c>
      <c r="HR16" s="9">
        <v>1.706</v>
      </c>
      <c r="HS16" s="9">
        <v>1.151</v>
      </c>
      <c r="HT16" s="9">
        <v>3.3559999999999999</v>
      </c>
      <c r="HU16" s="9">
        <v>1.651</v>
      </c>
      <c r="HV16" s="9">
        <v>1.7050000000000001</v>
      </c>
      <c r="HW16" s="9">
        <v>1.845</v>
      </c>
      <c r="HX16" s="9">
        <v>0.96699999999999997</v>
      </c>
      <c r="HY16" s="9">
        <v>0.878</v>
      </c>
      <c r="HZ16" s="9">
        <v>2.5089999999999999</v>
      </c>
      <c r="IA16" s="9">
        <v>0.84799999999999998</v>
      </c>
      <c r="IB16" s="9">
        <v>1.661</v>
      </c>
      <c r="IC16" s="9">
        <v>1.758</v>
      </c>
      <c r="ID16" s="9">
        <v>0.84</v>
      </c>
      <c r="IE16" s="9">
        <v>0.91800000000000004</v>
      </c>
      <c r="IF16" s="9">
        <v>3.9950000000000001</v>
      </c>
      <c r="IG16" s="9">
        <v>1.9930000000000001</v>
      </c>
      <c r="IH16" s="9">
        <v>2.0009999999999999</v>
      </c>
      <c r="II16" s="9">
        <v>2.1909999999999998</v>
      </c>
      <c r="IJ16" s="9">
        <v>1.2470000000000001</v>
      </c>
      <c r="IK16" s="9">
        <v>0.94299999999999995</v>
      </c>
      <c r="IL16" s="9">
        <v>8.4000000000000005E-2</v>
      </c>
      <c r="IM16" s="9">
        <v>0</v>
      </c>
      <c r="IN16" s="9">
        <v>8.4000000000000005E-2</v>
      </c>
      <c r="IO16" s="9">
        <v>0.249</v>
      </c>
      <c r="IP16" s="9">
        <v>0.249</v>
      </c>
      <c r="IQ16" s="9">
        <v>0</v>
      </c>
    </row>
    <row r="17" spans="1:251">
      <c r="A17" s="10">
        <v>44228</v>
      </c>
      <c r="B17" s="9">
        <v>4.1769999999999996</v>
      </c>
      <c r="C17" s="9">
        <v>29.381</v>
      </c>
      <c r="D17" s="9">
        <v>14.593999999999999</v>
      </c>
      <c r="E17" s="9">
        <v>14.787000000000001</v>
      </c>
      <c r="F17" s="9">
        <v>0.66200000000000003</v>
      </c>
      <c r="G17" s="9">
        <v>0</v>
      </c>
      <c r="H17" s="9">
        <v>0.66200000000000003</v>
      </c>
      <c r="I17" s="9">
        <v>3.702</v>
      </c>
      <c r="J17" s="9">
        <v>1.8009999999999999</v>
      </c>
      <c r="K17" s="9">
        <v>1.901</v>
      </c>
      <c r="L17" s="9">
        <v>0.374</v>
      </c>
      <c r="M17" s="9">
        <v>0.13</v>
      </c>
      <c r="N17" s="9">
        <v>0.24399999999999999</v>
      </c>
      <c r="O17" s="9">
        <v>1.804</v>
      </c>
      <c r="P17" s="9">
        <v>0.45700000000000002</v>
      </c>
      <c r="Q17" s="9">
        <v>1.347</v>
      </c>
      <c r="R17" s="9">
        <v>1.508</v>
      </c>
      <c r="S17" s="9">
        <v>0.60499999999999998</v>
      </c>
      <c r="T17" s="9">
        <v>0.90300000000000002</v>
      </c>
      <c r="U17" s="9">
        <v>8.6370000000000005</v>
      </c>
      <c r="V17" s="9">
        <v>4.2039999999999997</v>
      </c>
      <c r="W17" s="9">
        <v>4.4329999999999998</v>
      </c>
      <c r="X17" s="9">
        <v>1.367</v>
      </c>
      <c r="Y17" s="9">
        <v>0.58299999999999996</v>
      </c>
      <c r="Z17" s="9">
        <v>0.78400000000000003</v>
      </c>
      <c r="AA17" s="9">
        <v>2.6360000000000001</v>
      </c>
      <c r="AB17" s="9">
        <v>1.107</v>
      </c>
      <c r="AC17" s="9">
        <v>1.5289999999999999</v>
      </c>
      <c r="AD17" s="9">
        <v>2.7090000000000001</v>
      </c>
      <c r="AE17" s="9">
        <v>1.496</v>
      </c>
      <c r="AF17" s="9">
        <v>1.2130000000000001</v>
      </c>
      <c r="AG17" s="9">
        <v>10.561</v>
      </c>
      <c r="AH17" s="9">
        <v>5.859</v>
      </c>
      <c r="AI17" s="9">
        <v>4.702</v>
      </c>
      <c r="AJ17" s="9">
        <v>1.226</v>
      </c>
      <c r="AK17" s="9">
        <v>0.85599999999999998</v>
      </c>
      <c r="AL17" s="9">
        <v>0.371</v>
      </c>
      <c r="AM17" s="9">
        <v>1.7410000000000001</v>
      </c>
      <c r="AN17" s="9">
        <v>1.0209999999999999</v>
      </c>
      <c r="AO17" s="9">
        <v>0.72</v>
      </c>
      <c r="AP17" s="9">
        <v>0</v>
      </c>
      <c r="AQ17" s="9">
        <v>0</v>
      </c>
      <c r="AR17" s="9">
        <v>0</v>
      </c>
      <c r="AS17" s="9">
        <v>0.156</v>
      </c>
      <c r="AT17" s="9">
        <v>0</v>
      </c>
      <c r="AU17" s="9">
        <v>0.156</v>
      </c>
      <c r="AV17" s="9">
        <v>0</v>
      </c>
      <c r="AW17" s="9">
        <v>0</v>
      </c>
      <c r="AX17" s="9">
        <v>0</v>
      </c>
      <c r="AY17" s="9">
        <v>0.14399999999999999</v>
      </c>
      <c r="AZ17" s="9">
        <v>0.14399999999999999</v>
      </c>
      <c r="BA17" s="9">
        <v>0</v>
      </c>
      <c r="BB17" s="9">
        <v>10.215</v>
      </c>
      <c r="BC17" s="9">
        <v>6.6139999999999999</v>
      </c>
      <c r="BD17" s="9">
        <v>3.6019999999999999</v>
      </c>
      <c r="BE17" s="9">
        <v>21.103000000000002</v>
      </c>
      <c r="BF17" s="9">
        <v>11.462999999999999</v>
      </c>
      <c r="BG17" s="9">
        <v>9.64</v>
      </c>
      <c r="BH17" s="9">
        <v>5.7850000000000001</v>
      </c>
      <c r="BI17" s="9">
        <v>1.9330000000000001</v>
      </c>
      <c r="BJ17" s="9">
        <v>3.8530000000000002</v>
      </c>
      <c r="BK17" s="9">
        <v>22.774000000000001</v>
      </c>
      <c r="BL17" s="9">
        <v>12.191000000000001</v>
      </c>
      <c r="BM17" s="9">
        <v>10.582000000000001</v>
      </c>
      <c r="BN17" s="9">
        <v>5.6079999999999997</v>
      </c>
      <c r="BO17" s="9">
        <v>1.9330000000000001</v>
      </c>
      <c r="BP17" s="9">
        <v>3.6749999999999998</v>
      </c>
      <c r="BQ17" s="9">
        <v>22.372</v>
      </c>
      <c r="BR17" s="9">
        <v>12.084</v>
      </c>
      <c r="BS17" s="9">
        <v>10.288</v>
      </c>
      <c r="BT17" s="9">
        <v>1.6990000000000001</v>
      </c>
      <c r="BU17" s="9">
        <v>0.63</v>
      </c>
      <c r="BV17" s="9">
        <v>1.069</v>
      </c>
      <c r="BW17" s="9">
        <v>6.62</v>
      </c>
      <c r="BX17" s="9">
        <v>3.3380000000000001</v>
      </c>
      <c r="BY17" s="9">
        <v>3.2829999999999999</v>
      </c>
      <c r="BZ17" s="9">
        <v>2.403</v>
      </c>
      <c r="CA17" s="9">
        <v>0.92300000000000004</v>
      </c>
      <c r="CB17" s="9">
        <v>1.48</v>
      </c>
      <c r="CC17" s="9">
        <v>11.926</v>
      </c>
      <c r="CD17" s="9">
        <v>6.6239999999999997</v>
      </c>
      <c r="CE17" s="9">
        <v>5.3019999999999996</v>
      </c>
      <c r="CF17" s="9">
        <v>1.637</v>
      </c>
      <c r="CG17" s="9">
        <v>0.70299999999999996</v>
      </c>
      <c r="CH17" s="9">
        <v>0.93400000000000005</v>
      </c>
      <c r="CI17" s="9">
        <v>7.9660000000000002</v>
      </c>
      <c r="CJ17" s="9">
        <v>4.5229999999999997</v>
      </c>
      <c r="CK17" s="9">
        <v>3.4430000000000001</v>
      </c>
      <c r="CL17" s="9">
        <v>0.76500000000000001</v>
      </c>
      <c r="CM17" s="9">
        <v>0.22</v>
      </c>
      <c r="CN17" s="9">
        <v>0.54600000000000004</v>
      </c>
      <c r="CO17" s="9">
        <v>3.96</v>
      </c>
      <c r="CP17" s="9">
        <v>2.101</v>
      </c>
      <c r="CQ17" s="9">
        <v>1.859</v>
      </c>
      <c r="CR17" s="9">
        <v>1.506</v>
      </c>
      <c r="CS17" s="9">
        <v>0.38</v>
      </c>
      <c r="CT17" s="9">
        <v>1.1259999999999999</v>
      </c>
      <c r="CU17" s="9">
        <v>3.8260000000000001</v>
      </c>
      <c r="CV17" s="9">
        <v>2.1219999999999999</v>
      </c>
      <c r="CW17" s="9">
        <v>1.704</v>
      </c>
      <c r="CX17" s="9">
        <v>0.53500000000000003</v>
      </c>
      <c r="CY17" s="9">
        <v>0.122</v>
      </c>
      <c r="CZ17" s="9">
        <v>0.41299999999999998</v>
      </c>
      <c r="DA17" s="9">
        <v>2.31</v>
      </c>
      <c r="DB17" s="9">
        <v>1.2150000000000001</v>
      </c>
      <c r="DC17" s="9">
        <v>1.0940000000000001</v>
      </c>
      <c r="DD17" s="9">
        <v>0.97099999999999997</v>
      </c>
      <c r="DE17" s="9">
        <v>0.25800000000000001</v>
      </c>
      <c r="DF17" s="9">
        <v>0.71299999999999997</v>
      </c>
      <c r="DG17" s="9">
        <v>1.516</v>
      </c>
      <c r="DH17" s="9">
        <v>0.90700000000000003</v>
      </c>
      <c r="DI17" s="9">
        <v>0.60899999999999999</v>
      </c>
      <c r="DJ17" s="9">
        <v>0.17699999999999999</v>
      </c>
      <c r="DK17" s="9">
        <v>0</v>
      </c>
      <c r="DL17" s="9">
        <v>0.17699999999999999</v>
      </c>
      <c r="DM17" s="9">
        <v>0.40200000000000002</v>
      </c>
      <c r="DN17" s="9">
        <v>0.108</v>
      </c>
      <c r="DO17" s="9">
        <v>0.29399999999999998</v>
      </c>
      <c r="DP17" s="9">
        <v>4.431</v>
      </c>
      <c r="DQ17" s="9">
        <v>1.458</v>
      </c>
      <c r="DR17" s="9">
        <v>2.9740000000000002</v>
      </c>
      <c r="DS17" s="9">
        <v>19.347999999999999</v>
      </c>
      <c r="DT17" s="9">
        <v>10.035</v>
      </c>
      <c r="DU17" s="9">
        <v>9.3130000000000006</v>
      </c>
      <c r="DV17" s="9">
        <v>2.2290000000000001</v>
      </c>
      <c r="DW17" s="9">
        <v>0.47099999999999997</v>
      </c>
      <c r="DX17" s="9">
        <v>1.758</v>
      </c>
      <c r="DY17" s="9">
        <v>12.366</v>
      </c>
      <c r="DZ17" s="9">
        <v>6.1</v>
      </c>
      <c r="EA17" s="9">
        <v>6.266</v>
      </c>
      <c r="EB17" s="9">
        <v>1.21</v>
      </c>
      <c r="EC17" s="9">
        <v>0.27200000000000002</v>
      </c>
      <c r="ED17" s="9">
        <v>0.93700000000000006</v>
      </c>
      <c r="EE17" s="9">
        <v>5.1769999999999996</v>
      </c>
      <c r="EF17" s="9">
        <v>2.9649999999999999</v>
      </c>
      <c r="EG17" s="9">
        <v>2.2120000000000002</v>
      </c>
      <c r="EH17" s="9">
        <v>1.02</v>
      </c>
      <c r="EI17" s="9">
        <v>0.19800000000000001</v>
      </c>
      <c r="EJ17" s="9">
        <v>0.82099999999999995</v>
      </c>
      <c r="EK17" s="9">
        <v>7.1890000000000001</v>
      </c>
      <c r="EL17" s="9">
        <v>3.1349999999999998</v>
      </c>
      <c r="EM17" s="9">
        <v>4.0540000000000003</v>
      </c>
      <c r="EN17" s="9">
        <v>0.20300000000000001</v>
      </c>
      <c r="EO17" s="9">
        <v>0</v>
      </c>
      <c r="EP17" s="9">
        <v>0.20300000000000001</v>
      </c>
      <c r="EQ17" s="9">
        <v>0.45700000000000002</v>
      </c>
      <c r="ER17" s="9">
        <v>0</v>
      </c>
      <c r="ES17" s="9">
        <v>0.45700000000000002</v>
      </c>
      <c r="ET17" s="9">
        <v>0.65900000000000003</v>
      </c>
      <c r="EU17" s="9">
        <v>0.27400000000000002</v>
      </c>
      <c r="EV17" s="9">
        <v>0.38500000000000001</v>
      </c>
      <c r="EW17" s="9">
        <v>2.6320000000000001</v>
      </c>
      <c r="EX17" s="9">
        <v>1.276</v>
      </c>
      <c r="EY17" s="9">
        <v>1.355</v>
      </c>
      <c r="EZ17" s="9">
        <v>0.96699999999999997</v>
      </c>
      <c r="FA17" s="9">
        <v>0.42399999999999999</v>
      </c>
      <c r="FB17" s="9">
        <v>0.54300000000000004</v>
      </c>
      <c r="FC17" s="9">
        <v>2.8130000000000002</v>
      </c>
      <c r="FD17" s="9">
        <v>1.83</v>
      </c>
      <c r="FE17" s="9">
        <v>0.98199999999999998</v>
      </c>
      <c r="FF17" s="9">
        <v>0.373</v>
      </c>
      <c r="FG17" s="9">
        <v>0.28799999999999998</v>
      </c>
      <c r="FH17" s="9">
        <v>8.5000000000000006E-2</v>
      </c>
      <c r="FI17" s="9">
        <v>1.081</v>
      </c>
      <c r="FJ17" s="9">
        <v>0.82899999999999996</v>
      </c>
      <c r="FK17" s="9">
        <v>0.253</v>
      </c>
      <c r="FL17" s="9">
        <v>1.121</v>
      </c>
      <c r="FM17" s="9">
        <v>0.315</v>
      </c>
      <c r="FN17" s="9">
        <v>0.80600000000000005</v>
      </c>
      <c r="FO17" s="9">
        <v>3.2669999999999999</v>
      </c>
      <c r="FP17" s="9">
        <v>1.998</v>
      </c>
      <c r="FQ17" s="9">
        <v>1.2689999999999999</v>
      </c>
      <c r="FR17" s="9">
        <v>0.68300000000000005</v>
      </c>
      <c r="FS17" s="9">
        <v>0.2</v>
      </c>
      <c r="FT17" s="9">
        <v>0.48299999999999998</v>
      </c>
      <c r="FU17" s="9">
        <v>1.601</v>
      </c>
      <c r="FV17" s="9">
        <v>0.68500000000000005</v>
      </c>
      <c r="FW17" s="9">
        <v>0.91600000000000004</v>
      </c>
      <c r="FX17" s="9">
        <v>0.438</v>
      </c>
      <c r="FY17" s="9">
        <v>0.115</v>
      </c>
      <c r="FZ17" s="9">
        <v>0.32300000000000001</v>
      </c>
      <c r="GA17" s="9">
        <v>1.6659999999999999</v>
      </c>
      <c r="GB17" s="9">
        <v>1.3129999999999999</v>
      </c>
      <c r="GC17" s="9">
        <v>0.35399999999999998</v>
      </c>
      <c r="GD17" s="9">
        <v>0.23300000000000001</v>
      </c>
      <c r="GE17" s="9">
        <v>0.16</v>
      </c>
      <c r="GF17" s="9">
        <v>7.2999999999999995E-2</v>
      </c>
      <c r="GG17" s="9">
        <v>0.159</v>
      </c>
      <c r="GH17" s="9">
        <v>0.159</v>
      </c>
      <c r="GI17" s="9">
        <v>0</v>
      </c>
      <c r="GJ17" s="9">
        <v>3.3130000000000002</v>
      </c>
      <c r="GK17" s="9">
        <v>1.0429999999999999</v>
      </c>
      <c r="GL17" s="9">
        <v>2.2709999999999999</v>
      </c>
      <c r="GM17" s="9">
        <v>2.0649999999999999</v>
      </c>
      <c r="GN17" s="9">
        <v>0.65100000000000002</v>
      </c>
      <c r="GO17" s="9">
        <v>1.413</v>
      </c>
      <c r="GP17" s="9">
        <v>11.521000000000001</v>
      </c>
      <c r="GQ17" s="9">
        <v>6.2510000000000003</v>
      </c>
      <c r="GR17" s="9">
        <v>5.27</v>
      </c>
      <c r="GS17" s="9">
        <v>0.32300000000000001</v>
      </c>
      <c r="GT17" s="9">
        <v>0.154</v>
      </c>
      <c r="GU17" s="9">
        <v>0.16800000000000001</v>
      </c>
      <c r="GV17" s="9">
        <v>8.4920000000000009</v>
      </c>
      <c r="GW17" s="9">
        <v>4.5359999999999996</v>
      </c>
      <c r="GX17" s="9">
        <v>3.956</v>
      </c>
      <c r="GY17" s="9">
        <v>8.4000000000000005E-2</v>
      </c>
      <c r="GZ17" s="9">
        <v>8.4000000000000005E-2</v>
      </c>
      <c r="HA17" s="9">
        <v>0</v>
      </c>
      <c r="HB17" s="9">
        <v>1.9590000000000001</v>
      </c>
      <c r="HC17" s="9">
        <v>0.875</v>
      </c>
      <c r="HD17" s="9">
        <v>1.0840000000000001</v>
      </c>
      <c r="HE17" s="9">
        <v>0</v>
      </c>
      <c r="HF17" s="9">
        <v>0</v>
      </c>
      <c r="HG17" s="9">
        <v>0</v>
      </c>
      <c r="HH17" s="9">
        <v>0.80200000000000005</v>
      </c>
      <c r="HI17" s="9">
        <v>0.53</v>
      </c>
      <c r="HJ17" s="9">
        <v>0.27300000000000002</v>
      </c>
      <c r="HK17" s="9">
        <v>0.89800000000000002</v>
      </c>
      <c r="HL17" s="9">
        <v>0.30199999999999999</v>
      </c>
      <c r="HM17" s="9">
        <v>0.59599999999999997</v>
      </c>
      <c r="HN17" s="9">
        <v>5.3819999999999997</v>
      </c>
      <c r="HO17" s="9">
        <v>1.837</v>
      </c>
      <c r="HP17" s="9">
        <v>3.5449999999999999</v>
      </c>
      <c r="HQ17" s="9">
        <v>3.6539999999999999</v>
      </c>
      <c r="HR17" s="9">
        <v>1.518</v>
      </c>
      <c r="HS17" s="9">
        <v>2.1360000000000001</v>
      </c>
      <c r="HT17" s="9">
        <v>3.42</v>
      </c>
      <c r="HU17" s="9">
        <v>1.2430000000000001</v>
      </c>
      <c r="HV17" s="9">
        <v>2.177</v>
      </c>
      <c r="HW17" s="9">
        <v>3.1930000000000001</v>
      </c>
      <c r="HX17" s="9">
        <v>1.4159999999999999</v>
      </c>
      <c r="HY17" s="9">
        <v>1.7769999999999999</v>
      </c>
      <c r="HZ17" s="9">
        <v>2.36</v>
      </c>
      <c r="IA17" s="9">
        <v>0.84399999999999997</v>
      </c>
      <c r="IB17" s="9">
        <v>1.5169999999999999</v>
      </c>
      <c r="IC17" s="9">
        <v>1.86</v>
      </c>
      <c r="ID17" s="9">
        <v>0.55900000000000005</v>
      </c>
      <c r="IE17" s="9">
        <v>1.3009999999999999</v>
      </c>
      <c r="IF17" s="9">
        <v>3.137</v>
      </c>
      <c r="IG17" s="9">
        <v>0.98199999999999998</v>
      </c>
      <c r="IH17" s="9">
        <v>2.1560000000000001</v>
      </c>
      <c r="II17" s="9">
        <v>2.4670000000000001</v>
      </c>
      <c r="IJ17" s="9">
        <v>1.3049999999999999</v>
      </c>
      <c r="IK17" s="9">
        <v>1.1619999999999999</v>
      </c>
      <c r="IL17" s="9">
        <v>0.255</v>
      </c>
      <c r="IM17" s="9">
        <v>3.6999999999999998E-2</v>
      </c>
      <c r="IN17" s="9">
        <v>0.217</v>
      </c>
      <c r="IO17" s="9">
        <v>0.22600000000000001</v>
      </c>
      <c r="IP17" s="9">
        <v>8.2000000000000003E-2</v>
      </c>
      <c r="IQ17" s="9">
        <v>0.14399999999999999</v>
      </c>
    </row>
    <row r="18" spans="1:251">
      <c r="A18" s="10">
        <v>44593</v>
      </c>
      <c r="B18" s="9">
        <v>2.6070000000000002</v>
      </c>
      <c r="C18" s="9">
        <v>37.279000000000003</v>
      </c>
      <c r="D18" s="9">
        <v>18.059000000000001</v>
      </c>
      <c r="E18" s="9">
        <v>19.22</v>
      </c>
      <c r="F18" s="9">
        <v>0.68400000000000005</v>
      </c>
      <c r="G18" s="9">
        <v>0.27400000000000002</v>
      </c>
      <c r="H18" s="9">
        <v>0.41</v>
      </c>
      <c r="I18" s="9">
        <v>6.0960000000000001</v>
      </c>
      <c r="J18" s="9">
        <v>3.1680000000000001</v>
      </c>
      <c r="K18" s="9">
        <v>2.9289999999999998</v>
      </c>
      <c r="L18" s="9">
        <v>0.34699999999999998</v>
      </c>
      <c r="M18" s="9">
        <v>0.19900000000000001</v>
      </c>
      <c r="N18" s="9">
        <v>0.14799999999999999</v>
      </c>
      <c r="O18" s="9">
        <v>1.91</v>
      </c>
      <c r="P18" s="9">
        <v>1.161</v>
      </c>
      <c r="Q18" s="9">
        <v>0.749</v>
      </c>
      <c r="R18" s="9">
        <v>2.1219999999999999</v>
      </c>
      <c r="S18" s="9">
        <v>0.92600000000000005</v>
      </c>
      <c r="T18" s="9">
        <v>1.196</v>
      </c>
      <c r="U18" s="9">
        <v>10.96</v>
      </c>
      <c r="V18" s="9">
        <v>5.1879999999999997</v>
      </c>
      <c r="W18" s="9">
        <v>5.7720000000000002</v>
      </c>
      <c r="X18" s="9">
        <v>0.22700000000000001</v>
      </c>
      <c r="Y18" s="9">
        <v>9.1999999999999998E-2</v>
      </c>
      <c r="Z18" s="9">
        <v>0.13400000000000001</v>
      </c>
      <c r="AA18" s="9">
        <v>2.8919999999999999</v>
      </c>
      <c r="AB18" s="9">
        <v>1.1659999999999999</v>
      </c>
      <c r="AC18" s="9">
        <v>1.726</v>
      </c>
      <c r="AD18" s="9">
        <v>1.4950000000000001</v>
      </c>
      <c r="AE18" s="9">
        <v>0.86499999999999999</v>
      </c>
      <c r="AF18" s="9">
        <v>0.63</v>
      </c>
      <c r="AG18" s="9">
        <v>10.448</v>
      </c>
      <c r="AH18" s="9">
        <v>4.4770000000000003</v>
      </c>
      <c r="AI18" s="9">
        <v>5.9710000000000001</v>
      </c>
      <c r="AJ18" s="9">
        <v>0.58199999999999996</v>
      </c>
      <c r="AK18" s="9">
        <v>0.49299999999999999</v>
      </c>
      <c r="AL18" s="9">
        <v>8.8999999999999996E-2</v>
      </c>
      <c r="AM18" s="9">
        <v>2.3010000000000002</v>
      </c>
      <c r="AN18" s="9">
        <v>1.081</v>
      </c>
      <c r="AO18" s="9">
        <v>1.22</v>
      </c>
      <c r="AP18" s="9">
        <v>0.30499999999999999</v>
      </c>
      <c r="AQ18" s="9">
        <v>0.30499999999999999</v>
      </c>
      <c r="AR18" s="9">
        <v>0</v>
      </c>
      <c r="AS18" s="9">
        <v>0.88700000000000001</v>
      </c>
      <c r="AT18" s="9">
        <v>0.41</v>
      </c>
      <c r="AU18" s="9">
        <v>0.47599999999999998</v>
      </c>
      <c r="AV18" s="9">
        <v>0.161</v>
      </c>
      <c r="AW18" s="9">
        <v>0.161</v>
      </c>
      <c r="AX18" s="9">
        <v>0</v>
      </c>
      <c r="AY18" s="9">
        <v>1.784</v>
      </c>
      <c r="AZ18" s="9">
        <v>1.4079999999999999</v>
      </c>
      <c r="BA18" s="9">
        <v>0.376</v>
      </c>
      <c r="BB18" s="9">
        <v>5.8810000000000002</v>
      </c>
      <c r="BC18" s="9">
        <v>3.456</v>
      </c>
      <c r="BD18" s="9">
        <v>2.4249999999999998</v>
      </c>
      <c r="BE18" s="9">
        <v>18.312999999999999</v>
      </c>
      <c r="BF18" s="9">
        <v>9.1219999999999999</v>
      </c>
      <c r="BG18" s="9">
        <v>9.1910000000000007</v>
      </c>
      <c r="BH18" s="9">
        <v>3.9590000000000001</v>
      </c>
      <c r="BI18" s="9">
        <v>1.601</v>
      </c>
      <c r="BJ18" s="9">
        <v>2.3580000000000001</v>
      </c>
      <c r="BK18" s="9">
        <v>27.190999999999999</v>
      </c>
      <c r="BL18" s="9">
        <v>13.676</v>
      </c>
      <c r="BM18" s="9">
        <v>13.516</v>
      </c>
      <c r="BN18" s="9">
        <v>3.7130000000000001</v>
      </c>
      <c r="BO18" s="9">
        <v>1.355</v>
      </c>
      <c r="BP18" s="9">
        <v>2.3580000000000001</v>
      </c>
      <c r="BQ18" s="9">
        <v>26.443000000000001</v>
      </c>
      <c r="BR18" s="9">
        <v>13.361000000000001</v>
      </c>
      <c r="BS18" s="9">
        <v>13.082000000000001</v>
      </c>
      <c r="BT18" s="9">
        <v>1.482</v>
      </c>
      <c r="BU18" s="9">
        <v>0.47499999999999998</v>
      </c>
      <c r="BV18" s="9">
        <v>1.0069999999999999</v>
      </c>
      <c r="BW18" s="9">
        <v>5.3289999999999997</v>
      </c>
      <c r="BX18" s="9">
        <v>2.6110000000000002</v>
      </c>
      <c r="BY18" s="9">
        <v>2.718</v>
      </c>
      <c r="BZ18" s="9">
        <v>1.33</v>
      </c>
      <c r="CA18" s="9">
        <v>0.60199999999999998</v>
      </c>
      <c r="CB18" s="9">
        <v>0.72799999999999998</v>
      </c>
      <c r="CC18" s="9">
        <v>13.587</v>
      </c>
      <c r="CD18" s="9">
        <v>6.8959999999999999</v>
      </c>
      <c r="CE18" s="9">
        <v>6.6909999999999998</v>
      </c>
      <c r="CF18" s="9">
        <v>1.014</v>
      </c>
      <c r="CG18" s="9">
        <v>0.51300000000000001</v>
      </c>
      <c r="CH18" s="9">
        <v>0.501</v>
      </c>
      <c r="CI18" s="9">
        <v>8.9570000000000007</v>
      </c>
      <c r="CJ18" s="9">
        <v>4.4539999999999997</v>
      </c>
      <c r="CK18" s="9">
        <v>4.5030000000000001</v>
      </c>
      <c r="CL18" s="9">
        <v>0.315</v>
      </c>
      <c r="CM18" s="9">
        <v>8.8999999999999996E-2</v>
      </c>
      <c r="CN18" s="9">
        <v>0.22700000000000001</v>
      </c>
      <c r="CO18" s="9">
        <v>4.63</v>
      </c>
      <c r="CP18" s="9">
        <v>2.4420000000000002</v>
      </c>
      <c r="CQ18" s="9">
        <v>2.1880000000000002</v>
      </c>
      <c r="CR18" s="9">
        <v>0.90100000000000002</v>
      </c>
      <c r="CS18" s="9">
        <v>0.27800000000000002</v>
      </c>
      <c r="CT18" s="9">
        <v>0.623</v>
      </c>
      <c r="CU18" s="9">
        <v>7.5259999999999998</v>
      </c>
      <c r="CV18" s="9">
        <v>3.8540000000000001</v>
      </c>
      <c r="CW18" s="9">
        <v>3.673</v>
      </c>
      <c r="CX18" s="9">
        <v>0.78200000000000003</v>
      </c>
      <c r="CY18" s="9">
        <v>0.158</v>
      </c>
      <c r="CZ18" s="9">
        <v>0.623</v>
      </c>
      <c r="DA18" s="9">
        <v>4.7859999999999996</v>
      </c>
      <c r="DB18" s="9">
        <v>2.0790000000000002</v>
      </c>
      <c r="DC18" s="9">
        <v>2.7069999999999999</v>
      </c>
      <c r="DD18" s="9">
        <v>0.12</v>
      </c>
      <c r="DE18" s="9">
        <v>0.12</v>
      </c>
      <c r="DF18" s="9">
        <v>0</v>
      </c>
      <c r="DG18" s="9">
        <v>2.74</v>
      </c>
      <c r="DH18" s="9">
        <v>1.774</v>
      </c>
      <c r="DI18" s="9">
        <v>0.96599999999999997</v>
      </c>
      <c r="DJ18" s="9">
        <v>0.246</v>
      </c>
      <c r="DK18" s="9">
        <v>0.246</v>
      </c>
      <c r="DL18" s="9">
        <v>0</v>
      </c>
      <c r="DM18" s="9">
        <v>0.748</v>
      </c>
      <c r="DN18" s="9">
        <v>0.315</v>
      </c>
      <c r="DO18" s="9">
        <v>0.434</v>
      </c>
      <c r="DP18" s="9">
        <v>3.5950000000000002</v>
      </c>
      <c r="DQ18" s="9">
        <v>1.601</v>
      </c>
      <c r="DR18" s="9">
        <v>1.994</v>
      </c>
      <c r="DS18" s="9">
        <v>20.411999999999999</v>
      </c>
      <c r="DT18" s="9">
        <v>9.4640000000000004</v>
      </c>
      <c r="DU18" s="9">
        <v>10.948</v>
      </c>
      <c r="DV18" s="9">
        <v>1.2010000000000001</v>
      </c>
      <c r="DW18" s="9">
        <v>0.52400000000000002</v>
      </c>
      <c r="DX18" s="9">
        <v>0.67700000000000005</v>
      </c>
      <c r="DY18" s="9">
        <v>13.590999999999999</v>
      </c>
      <c r="DZ18" s="9">
        <v>6.63</v>
      </c>
      <c r="EA18" s="9">
        <v>6.9619999999999997</v>
      </c>
      <c r="EB18" s="9">
        <v>0.73</v>
      </c>
      <c r="EC18" s="9">
        <v>0.158</v>
      </c>
      <c r="ED18" s="9">
        <v>0.57199999999999995</v>
      </c>
      <c r="EE18" s="9">
        <v>5.734</v>
      </c>
      <c r="EF18" s="9">
        <v>3.2629999999999999</v>
      </c>
      <c r="EG18" s="9">
        <v>2.4710000000000001</v>
      </c>
      <c r="EH18" s="9">
        <v>0.47099999999999997</v>
      </c>
      <c r="EI18" s="9">
        <v>0.36599999999999999</v>
      </c>
      <c r="EJ18" s="9">
        <v>0.106</v>
      </c>
      <c r="EK18" s="9">
        <v>7.8570000000000002</v>
      </c>
      <c r="EL18" s="9">
        <v>3.3660000000000001</v>
      </c>
      <c r="EM18" s="9">
        <v>4.49</v>
      </c>
      <c r="EN18" s="9">
        <v>0.126</v>
      </c>
      <c r="EO18" s="9">
        <v>0</v>
      </c>
      <c r="EP18" s="9">
        <v>0.126</v>
      </c>
      <c r="EQ18" s="9">
        <v>1.734</v>
      </c>
      <c r="ER18" s="9">
        <v>0.68600000000000005</v>
      </c>
      <c r="ES18" s="9">
        <v>1.048</v>
      </c>
      <c r="ET18" s="9">
        <v>0.51100000000000001</v>
      </c>
      <c r="EU18" s="9">
        <v>0.23200000000000001</v>
      </c>
      <c r="EV18" s="9">
        <v>0.27800000000000002</v>
      </c>
      <c r="EW18" s="9">
        <v>1.36</v>
      </c>
      <c r="EX18" s="9">
        <v>0.34599999999999997</v>
      </c>
      <c r="EY18" s="9">
        <v>1.014</v>
      </c>
      <c r="EZ18" s="9">
        <v>1.569</v>
      </c>
      <c r="FA18" s="9">
        <v>0.65700000000000003</v>
      </c>
      <c r="FB18" s="9">
        <v>0.91300000000000003</v>
      </c>
      <c r="FC18" s="9">
        <v>2.8620000000000001</v>
      </c>
      <c r="FD18" s="9">
        <v>1.2430000000000001</v>
      </c>
      <c r="FE18" s="9">
        <v>1.619</v>
      </c>
      <c r="FF18" s="9">
        <v>0.188</v>
      </c>
      <c r="FG18" s="9">
        <v>0.188</v>
      </c>
      <c r="FH18" s="9">
        <v>0</v>
      </c>
      <c r="FI18" s="9">
        <v>0.86399999999999999</v>
      </c>
      <c r="FJ18" s="9">
        <v>0.56000000000000005</v>
      </c>
      <c r="FK18" s="9">
        <v>0.30399999999999999</v>
      </c>
      <c r="FL18" s="9">
        <v>0.36299999999999999</v>
      </c>
      <c r="FM18" s="9">
        <v>0</v>
      </c>
      <c r="FN18" s="9">
        <v>0.36299999999999999</v>
      </c>
      <c r="FO18" s="9">
        <v>6.5229999999999997</v>
      </c>
      <c r="FP18" s="9">
        <v>4.0789999999999997</v>
      </c>
      <c r="FQ18" s="9">
        <v>2.444</v>
      </c>
      <c r="FR18" s="9">
        <v>0.13400000000000001</v>
      </c>
      <c r="FS18" s="9">
        <v>0</v>
      </c>
      <c r="FT18" s="9">
        <v>0.13400000000000001</v>
      </c>
      <c r="FU18" s="9">
        <v>2.8109999999999999</v>
      </c>
      <c r="FV18" s="9">
        <v>2.0499999999999998</v>
      </c>
      <c r="FW18" s="9">
        <v>0.76</v>
      </c>
      <c r="FX18" s="9">
        <v>0.23</v>
      </c>
      <c r="FY18" s="9">
        <v>0</v>
      </c>
      <c r="FZ18" s="9">
        <v>0.23</v>
      </c>
      <c r="GA18" s="9">
        <v>3.7120000000000002</v>
      </c>
      <c r="GB18" s="9">
        <v>2.028</v>
      </c>
      <c r="GC18" s="9">
        <v>1.6839999999999999</v>
      </c>
      <c r="GD18" s="9">
        <v>0</v>
      </c>
      <c r="GE18" s="9">
        <v>0</v>
      </c>
      <c r="GF18" s="9">
        <v>0</v>
      </c>
      <c r="GG18" s="9">
        <v>0.25700000000000001</v>
      </c>
      <c r="GH18" s="9">
        <v>0.13300000000000001</v>
      </c>
      <c r="GI18" s="9">
        <v>0.124</v>
      </c>
      <c r="GJ18" s="9">
        <v>2.14</v>
      </c>
      <c r="GK18" s="9">
        <v>0.95699999999999996</v>
      </c>
      <c r="GL18" s="9">
        <v>1.1839999999999999</v>
      </c>
      <c r="GM18" s="9">
        <v>1.4019999999999999</v>
      </c>
      <c r="GN18" s="9">
        <v>0.64500000000000002</v>
      </c>
      <c r="GO18" s="9">
        <v>0.75700000000000001</v>
      </c>
      <c r="GP18" s="9">
        <v>11.512</v>
      </c>
      <c r="GQ18" s="9">
        <v>4.6920000000000002</v>
      </c>
      <c r="GR18" s="9">
        <v>6.819</v>
      </c>
      <c r="GS18" s="9">
        <v>0.23200000000000001</v>
      </c>
      <c r="GT18" s="9">
        <v>0</v>
      </c>
      <c r="GU18" s="9">
        <v>0.23200000000000001</v>
      </c>
      <c r="GV18" s="9">
        <v>13.331</v>
      </c>
      <c r="GW18" s="9">
        <v>7.8410000000000002</v>
      </c>
      <c r="GX18" s="9">
        <v>5.49</v>
      </c>
      <c r="GY18" s="9">
        <v>0</v>
      </c>
      <c r="GZ18" s="9">
        <v>0</v>
      </c>
      <c r="HA18" s="9">
        <v>0</v>
      </c>
      <c r="HB18" s="9">
        <v>1.7270000000000001</v>
      </c>
      <c r="HC18" s="9">
        <v>0.80600000000000005</v>
      </c>
      <c r="HD18" s="9">
        <v>0.92100000000000004</v>
      </c>
      <c r="HE18" s="9">
        <v>0.184</v>
      </c>
      <c r="HF18" s="9">
        <v>0</v>
      </c>
      <c r="HG18" s="9">
        <v>0.184</v>
      </c>
      <c r="HH18" s="9">
        <v>0.621</v>
      </c>
      <c r="HI18" s="9">
        <v>0.33600000000000002</v>
      </c>
      <c r="HJ18" s="9">
        <v>0.28499999999999998</v>
      </c>
      <c r="HK18" s="9">
        <v>1.4570000000000001</v>
      </c>
      <c r="HL18" s="9">
        <v>0.65800000000000003</v>
      </c>
      <c r="HM18" s="9">
        <v>0.79900000000000004</v>
      </c>
      <c r="HN18" s="9">
        <v>3.7989999999999999</v>
      </c>
      <c r="HO18" s="9">
        <v>1.4410000000000001</v>
      </c>
      <c r="HP18" s="9">
        <v>2.3580000000000001</v>
      </c>
      <c r="HQ18" s="9">
        <v>4.0279999999999996</v>
      </c>
      <c r="HR18" s="9">
        <v>2.649</v>
      </c>
      <c r="HS18" s="9">
        <v>1.379</v>
      </c>
      <c r="HT18" s="9">
        <v>2.1030000000000002</v>
      </c>
      <c r="HU18" s="9">
        <v>1.0940000000000001</v>
      </c>
      <c r="HV18" s="9">
        <v>1.0089999999999999</v>
      </c>
      <c r="HW18" s="9">
        <v>3.7450000000000001</v>
      </c>
      <c r="HX18" s="9">
        <v>2.6989999999999998</v>
      </c>
      <c r="HY18" s="9">
        <v>1.046</v>
      </c>
      <c r="HZ18" s="9">
        <v>1.5629999999999999</v>
      </c>
      <c r="IA18" s="9">
        <v>0.70099999999999996</v>
      </c>
      <c r="IB18" s="9">
        <v>0.86199999999999999</v>
      </c>
      <c r="IC18" s="9">
        <v>3.5630000000000002</v>
      </c>
      <c r="ID18" s="9">
        <v>2.3380000000000001</v>
      </c>
      <c r="IE18" s="9">
        <v>1.2250000000000001</v>
      </c>
      <c r="IF18" s="9">
        <v>1.4139999999999999</v>
      </c>
      <c r="IG18" s="9">
        <v>0.57199999999999995</v>
      </c>
      <c r="IH18" s="9">
        <v>0.84199999999999997</v>
      </c>
      <c r="II18" s="9">
        <v>2.4569999999999999</v>
      </c>
      <c r="IJ18" s="9">
        <v>1.944</v>
      </c>
      <c r="IK18" s="9">
        <v>0.51300000000000001</v>
      </c>
      <c r="IL18" s="9">
        <v>0.70499999999999996</v>
      </c>
      <c r="IM18" s="9">
        <v>5.3999999999999999E-2</v>
      </c>
      <c r="IN18" s="9">
        <v>0.65</v>
      </c>
      <c r="IO18" s="9">
        <v>0.67700000000000005</v>
      </c>
      <c r="IP18" s="9">
        <v>0.67700000000000005</v>
      </c>
      <c r="IQ18" s="9">
        <v>0</v>
      </c>
    </row>
    <row r="19" spans="1:251">
      <c r="A19" s="10">
        <v>44958</v>
      </c>
      <c r="B19" s="9">
        <v>2.4409999999999998</v>
      </c>
      <c r="C19" s="9">
        <v>41.704999999999998</v>
      </c>
      <c r="D19" s="9">
        <v>19.763999999999999</v>
      </c>
      <c r="E19" s="9">
        <v>21.94</v>
      </c>
      <c r="F19" s="9">
        <v>0.497</v>
      </c>
      <c r="G19" s="9">
        <v>0.497</v>
      </c>
      <c r="H19" s="9">
        <v>0</v>
      </c>
      <c r="I19" s="9">
        <v>6.54</v>
      </c>
      <c r="J19" s="9">
        <v>2.7240000000000002</v>
      </c>
      <c r="K19" s="9">
        <v>3.8149999999999999</v>
      </c>
      <c r="L19" s="9">
        <v>0.12</v>
      </c>
      <c r="M19" s="9">
        <v>0</v>
      </c>
      <c r="N19" s="9">
        <v>0.12</v>
      </c>
      <c r="O19" s="9">
        <v>1.4390000000000001</v>
      </c>
      <c r="P19" s="9">
        <v>0.32400000000000001</v>
      </c>
      <c r="Q19" s="9">
        <v>1.1140000000000001</v>
      </c>
      <c r="R19" s="9">
        <v>1.335</v>
      </c>
      <c r="S19" s="9">
        <v>0.82399999999999995</v>
      </c>
      <c r="T19" s="9">
        <v>0.51100000000000001</v>
      </c>
      <c r="U19" s="9">
        <v>12.391</v>
      </c>
      <c r="V19" s="9">
        <v>4.5179999999999998</v>
      </c>
      <c r="W19" s="9">
        <v>7.8730000000000002</v>
      </c>
      <c r="X19" s="9">
        <v>0.99299999999999999</v>
      </c>
      <c r="Y19" s="9">
        <v>0</v>
      </c>
      <c r="Z19" s="9">
        <v>0.99299999999999999</v>
      </c>
      <c r="AA19" s="9">
        <v>5.702</v>
      </c>
      <c r="AB19" s="9">
        <v>3.2149999999999999</v>
      </c>
      <c r="AC19" s="9">
        <v>2.488</v>
      </c>
      <c r="AD19" s="9">
        <v>1.264</v>
      </c>
      <c r="AE19" s="9">
        <v>0.99</v>
      </c>
      <c r="AF19" s="9">
        <v>0.27400000000000002</v>
      </c>
      <c r="AG19" s="9">
        <v>13.169</v>
      </c>
      <c r="AH19" s="9">
        <v>8.2810000000000006</v>
      </c>
      <c r="AI19" s="9">
        <v>4.8879999999999999</v>
      </c>
      <c r="AJ19" s="9">
        <v>0.54300000000000004</v>
      </c>
      <c r="AK19" s="9">
        <v>0</v>
      </c>
      <c r="AL19" s="9">
        <v>0.54300000000000004</v>
      </c>
      <c r="AM19" s="9">
        <v>1.425</v>
      </c>
      <c r="AN19" s="9">
        <v>0.40300000000000002</v>
      </c>
      <c r="AO19" s="9">
        <v>1.022</v>
      </c>
      <c r="AP19" s="9">
        <v>0</v>
      </c>
      <c r="AQ19" s="9">
        <v>0</v>
      </c>
      <c r="AR19" s="9">
        <v>0</v>
      </c>
      <c r="AS19" s="9">
        <v>0.28799999999999998</v>
      </c>
      <c r="AT19" s="9">
        <v>0.17299999999999999</v>
      </c>
      <c r="AU19" s="9">
        <v>0.114</v>
      </c>
      <c r="AV19" s="9">
        <v>0</v>
      </c>
      <c r="AW19" s="9">
        <v>0</v>
      </c>
      <c r="AX19" s="9">
        <v>0</v>
      </c>
      <c r="AY19" s="9">
        <v>0.752</v>
      </c>
      <c r="AZ19" s="9">
        <v>0.126</v>
      </c>
      <c r="BA19" s="9">
        <v>0.626</v>
      </c>
      <c r="BB19" s="9">
        <v>6.4290000000000003</v>
      </c>
      <c r="BC19" s="9">
        <v>3.6539999999999999</v>
      </c>
      <c r="BD19" s="9">
        <v>2.7749999999999999</v>
      </c>
      <c r="BE19" s="9">
        <v>20.841000000000001</v>
      </c>
      <c r="BF19" s="9">
        <v>10.72</v>
      </c>
      <c r="BG19" s="9">
        <v>10.121</v>
      </c>
      <c r="BH19" s="9">
        <v>4.8259999999999996</v>
      </c>
      <c r="BI19" s="9">
        <v>2.552</v>
      </c>
      <c r="BJ19" s="9">
        <v>2.2730000000000001</v>
      </c>
      <c r="BK19" s="9">
        <v>27.082999999999998</v>
      </c>
      <c r="BL19" s="9">
        <v>13.627000000000001</v>
      </c>
      <c r="BM19" s="9">
        <v>13.455</v>
      </c>
      <c r="BN19" s="9">
        <v>4.673</v>
      </c>
      <c r="BO19" s="9">
        <v>2.399</v>
      </c>
      <c r="BP19" s="9">
        <v>2.2730000000000001</v>
      </c>
      <c r="BQ19" s="9">
        <v>26.670999999999999</v>
      </c>
      <c r="BR19" s="9">
        <v>13.215999999999999</v>
      </c>
      <c r="BS19" s="9">
        <v>13.455</v>
      </c>
      <c r="BT19" s="9">
        <v>1.296</v>
      </c>
      <c r="BU19" s="9">
        <v>0.13300000000000001</v>
      </c>
      <c r="BV19" s="9">
        <v>1.163</v>
      </c>
      <c r="BW19" s="9">
        <v>9.4670000000000005</v>
      </c>
      <c r="BX19" s="9">
        <v>5.0709999999999997</v>
      </c>
      <c r="BY19" s="9">
        <v>4.3959999999999999</v>
      </c>
      <c r="BZ19" s="9">
        <v>2.27</v>
      </c>
      <c r="CA19" s="9">
        <v>1.5509999999999999</v>
      </c>
      <c r="CB19" s="9">
        <v>0.71899999999999997</v>
      </c>
      <c r="CC19" s="9">
        <v>12.278</v>
      </c>
      <c r="CD19" s="9">
        <v>5.5069999999999997</v>
      </c>
      <c r="CE19" s="9">
        <v>6.7709999999999999</v>
      </c>
      <c r="CF19" s="9">
        <v>1.415</v>
      </c>
      <c r="CG19" s="9">
        <v>0.91200000000000003</v>
      </c>
      <c r="CH19" s="9">
        <v>0.504</v>
      </c>
      <c r="CI19" s="9">
        <v>7.5810000000000004</v>
      </c>
      <c r="CJ19" s="9">
        <v>3.5110000000000001</v>
      </c>
      <c r="CK19" s="9">
        <v>4.07</v>
      </c>
      <c r="CL19" s="9">
        <v>0.85399999999999998</v>
      </c>
      <c r="CM19" s="9">
        <v>0.63900000000000001</v>
      </c>
      <c r="CN19" s="9">
        <v>0.215</v>
      </c>
      <c r="CO19" s="9">
        <v>4.6970000000000001</v>
      </c>
      <c r="CP19" s="9">
        <v>1.996</v>
      </c>
      <c r="CQ19" s="9">
        <v>2.7010000000000001</v>
      </c>
      <c r="CR19" s="9">
        <v>1.107</v>
      </c>
      <c r="CS19" s="9">
        <v>0.71499999999999997</v>
      </c>
      <c r="CT19" s="9">
        <v>0.39200000000000002</v>
      </c>
      <c r="CU19" s="9">
        <v>4.9260000000000002</v>
      </c>
      <c r="CV19" s="9">
        <v>2.6379999999999999</v>
      </c>
      <c r="CW19" s="9">
        <v>2.2879999999999998</v>
      </c>
      <c r="CX19" s="9">
        <v>0.63900000000000001</v>
      </c>
      <c r="CY19" s="9">
        <v>0.443</v>
      </c>
      <c r="CZ19" s="9">
        <v>0.19700000000000001</v>
      </c>
      <c r="DA19" s="9">
        <v>2.5779999999999998</v>
      </c>
      <c r="DB19" s="9">
        <v>1.389</v>
      </c>
      <c r="DC19" s="9">
        <v>1.19</v>
      </c>
      <c r="DD19" s="9">
        <v>0.46700000000000003</v>
      </c>
      <c r="DE19" s="9">
        <v>0.27200000000000002</v>
      </c>
      <c r="DF19" s="9">
        <v>0.19500000000000001</v>
      </c>
      <c r="DG19" s="9">
        <v>2.3479999999999999</v>
      </c>
      <c r="DH19" s="9">
        <v>1.25</v>
      </c>
      <c r="DI19" s="9">
        <v>1.0980000000000001</v>
      </c>
      <c r="DJ19" s="9">
        <v>0.153</v>
      </c>
      <c r="DK19" s="9">
        <v>0.153</v>
      </c>
      <c r="DL19" s="9">
        <v>0</v>
      </c>
      <c r="DM19" s="9">
        <v>0.41199999999999998</v>
      </c>
      <c r="DN19" s="9">
        <v>0.41199999999999998</v>
      </c>
      <c r="DO19" s="9">
        <v>0</v>
      </c>
      <c r="DP19" s="9">
        <v>4.149</v>
      </c>
      <c r="DQ19" s="9">
        <v>2.42</v>
      </c>
      <c r="DR19" s="9">
        <v>1.7290000000000001</v>
      </c>
      <c r="DS19" s="9">
        <v>21.108000000000001</v>
      </c>
      <c r="DT19" s="9">
        <v>10.622999999999999</v>
      </c>
      <c r="DU19" s="9">
        <v>10.484999999999999</v>
      </c>
      <c r="DV19" s="9">
        <v>2.363</v>
      </c>
      <c r="DW19" s="9">
        <v>1.5720000000000001</v>
      </c>
      <c r="DX19" s="9">
        <v>0.79100000000000004</v>
      </c>
      <c r="DY19" s="9">
        <v>14.096</v>
      </c>
      <c r="DZ19" s="9">
        <v>6.3650000000000002</v>
      </c>
      <c r="EA19" s="9">
        <v>7.7309999999999999</v>
      </c>
      <c r="EB19" s="9">
        <v>1.581</v>
      </c>
      <c r="EC19" s="9">
        <v>1.1419999999999999</v>
      </c>
      <c r="ED19" s="9">
        <v>0.439</v>
      </c>
      <c r="EE19" s="9">
        <v>7.4610000000000003</v>
      </c>
      <c r="EF19" s="9">
        <v>3.0249999999999999</v>
      </c>
      <c r="EG19" s="9">
        <v>4.4359999999999999</v>
      </c>
      <c r="EH19" s="9">
        <v>0.78200000000000003</v>
      </c>
      <c r="EI19" s="9">
        <v>0.43</v>
      </c>
      <c r="EJ19" s="9">
        <v>0.35199999999999998</v>
      </c>
      <c r="EK19" s="9">
        <v>6.6349999999999998</v>
      </c>
      <c r="EL19" s="9">
        <v>3.34</v>
      </c>
      <c r="EM19" s="9">
        <v>3.2949999999999999</v>
      </c>
      <c r="EN19" s="9">
        <v>8.6999999999999994E-2</v>
      </c>
      <c r="EO19" s="9">
        <v>0</v>
      </c>
      <c r="EP19" s="9">
        <v>8.6999999999999994E-2</v>
      </c>
      <c r="EQ19" s="9">
        <v>0.64200000000000002</v>
      </c>
      <c r="ER19" s="9">
        <v>0</v>
      </c>
      <c r="ES19" s="9">
        <v>0.64200000000000002</v>
      </c>
      <c r="ET19" s="9">
        <v>0.39200000000000002</v>
      </c>
      <c r="EU19" s="9">
        <v>0</v>
      </c>
      <c r="EV19" s="9">
        <v>0.39200000000000002</v>
      </c>
      <c r="EW19" s="9">
        <v>2.4529999999999998</v>
      </c>
      <c r="EX19" s="9">
        <v>1.4370000000000001</v>
      </c>
      <c r="EY19" s="9">
        <v>1.0169999999999999</v>
      </c>
      <c r="EZ19" s="9">
        <v>1.1160000000000001</v>
      </c>
      <c r="FA19" s="9">
        <v>0.65800000000000003</v>
      </c>
      <c r="FB19" s="9">
        <v>0.45800000000000002</v>
      </c>
      <c r="FC19" s="9">
        <v>2.6349999999999998</v>
      </c>
      <c r="FD19" s="9">
        <v>1.9059999999999999</v>
      </c>
      <c r="FE19" s="9">
        <v>0.72899999999999998</v>
      </c>
      <c r="FF19" s="9">
        <v>0.19</v>
      </c>
      <c r="FG19" s="9">
        <v>0.19</v>
      </c>
      <c r="FH19" s="9">
        <v>0</v>
      </c>
      <c r="FI19" s="9">
        <v>1.2809999999999999</v>
      </c>
      <c r="FJ19" s="9">
        <v>0.91500000000000004</v>
      </c>
      <c r="FK19" s="9">
        <v>0.36599999999999999</v>
      </c>
      <c r="FL19" s="9">
        <v>0.41399999999999998</v>
      </c>
      <c r="FM19" s="9">
        <v>0.13200000000000001</v>
      </c>
      <c r="FN19" s="9">
        <v>0.28199999999999997</v>
      </c>
      <c r="FO19" s="9">
        <v>5.6529999999999996</v>
      </c>
      <c r="FP19" s="9">
        <v>2.903</v>
      </c>
      <c r="FQ19" s="9">
        <v>2.75</v>
      </c>
      <c r="FR19" s="9">
        <v>9.5000000000000001E-2</v>
      </c>
      <c r="FS19" s="9">
        <v>0</v>
      </c>
      <c r="FT19" s="9">
        <v>9.5000000000000001E-2</v>
      </c>
      <c r="FU19" s="9">
        <v>3.012</v>
      </c>
      <c r="FV19" s="9">
        <v>2.008</v>
      </c>
      <c r="FW19" s="9">
        <v>1.0049999999999999</v>
      </c>
      <c r="FX19" s="9">
        <v>0.31900000000000001</v>
      </c>
      <c r="FY19" s="9">
        <v>0.13200000000000001</v>
      </c>
      <c r="FZ19" s="9">
        <v>0.187</v>
      </c>
      <c r="GA19" s="9">
        <v>2.641</v>
      </c>
      <c r="GB19" s="9">
        <v>0.89600000000000002</v>
      </c>
      <c r="GC19" s="9">
        <v>1.7450000000000001</v>
      </c>
      <c r="GD19" s="9">
        <v>0.26200000000000001</v>
      </c>
      <c r="GE19" s="9">
        <v>0</v>
      </c>
      <c r="GF19" s="9">
        <v>0.26200000000000001</v>
      </c>
      <c r="GG19" s="9">
        <v>0.32200000000000001</v>
      </c>
      <c r="GH19" s="9">
        <v>0.10100000000000001</v>
      </c>
      <c r="GI19" s="9">
        <v>0.221</v>
      </c>
      <c r="GJ19" s="9">
        <v>2.335</v>
      </c>
      <c r="GK19" s="9">
        <v>1.077</v>
      </c>
      <c r="GL19" s="9">
        <v>1.258</v>
      </c>
      <c r="GM19" s="9">
        <v>1.921</v>
      </c>
      <c r="GN19" s="9">
        <v>1.153</v>
      </c>
      <c r="GO19" s="9">
        <v>0.76800000000000002</v>
      </c>
      <c r="GP19" s="9">
        <v>12.991</v>
      </c>
      <c r="GQ19" s="9">
        <v>6.7210000000000001</v>
      </c>
      <c r="GR19" s="9">
        <v>6.27</v>
      </c>
      <c r="GS19" s="9">
        <v>0.47499999999999998</v>
      </c>
      <c r="GT19" s="9">
        <v>0.32200000000000001</v>
      </c>
      <c r="GU19" s="9">
        <v>0.152</v>
      </c>
      <c r="GV19" s="9">
        <v>10.276999999999999</v>
      </c>
      <c r="GW19" s="9">
        <v>5.36</v>
      </c>
      <c r="GX19" s="9">
        <v>4.9169999999999998</v>
      </c>
      <c r="GY19" s="9">
        <v>5.8999999999999997E-2</v>
      </c>
      <c r="GZ19" s="9">
        <v>0</v>
      </c>
      <c r="HA19" s="9">
        <v>5.8999999999999997E-2</v>
      </c>
      <c r="HB19" s="9">
        <v>3.4039999999999999</v>
      </c>
      <c r="HC19" s="9">
        <v>1.4379999999999999</v>
      </c>
      <c r="HD19" s="9">
        <v>1.966</v>
      </c>
      <c r="HE19" s="9">
        <v>3.5999999999999997E-2</v>
      </c>
      <c r="HF19" s="9">
        <v>0</v>
      </c>
      <c r="HG19" s="9">
        <v>3.5999999999999997E-2</v>
      </c>
      <c r="HH19" s="9">
        <v>0.41</v>
      </c>
      <c r="HI19" s="9">
        <v>0.109</v>
      </c>
      <c r="HJ19" s="9">
        <v>0.30199999999999999</v>
      </c>
      <c r="HK19" s="9">
        <v>0.51200000000000001</v>
      </c>
      <c r="HL19" s="9">
        <v>0</v>
      </c>
      <c r="HM19" s="9">
        <v>0.51200000000000001</v>
      </c>
      <c r="HN19" s="9">
        <v>4.0209999999999999</v>
      </c>
      <c r="HO19" s="9">
        <v>1.9790000000000001</v>
      </c>
      <c r="HP19" s="9">
        <v>2.0430000000000001</v>
      </c>
      <c r="HQ19" s="9">
        <v>1.341</v>
      </c>
      <c r="HR19" s="9">
        <v>0.65300000000000002</v>
      </c>
      <c r="HS19" s="9">
        <v>0.68799999999999994</v>
      </c>
      <c r="HT19" s="9">
        <v>2.6659999999999999</v>
      </c>
      <c r="HU19" s="9">
        <v>1.321</v>
      </c>
      <c r="HV19" s="9">
        <v>1.345</v>
      </c>
      <c r="HW19" s="9">
        <v>1.107</v>
      </c>
      <c r="HX19" s="9">
        <v>0.30399999999999999</v>
      </c>
      <c r="HY19" s="9">
        <v>0.80300000000000005</v>
      </c>
      <c r="HZ19" s="9">
        <v>2.1419999999999999</v>
      </c>
      <c r="IA19" s="9">
        <v>0.876</v>
      </c>
      <c r="IB19" s="9">
        <v>1.2649999999999999</v>
      </c>
      <c r="IC19" s="9">
        <v>1.73</v>
      </c>
      <c r="ID19" s="9">
        <v>0.65300000000000002</v>
      </c>
      <c r="IE19" s="9">
        <v>1.077</v>
      </c>
      <c r="IF19" s="9">
        <v>1.9279999999999999</v>
      </c>
      <c r="IG19" s="9">
        <v>1.202</v>
      </c>
      <c r="IH19" s="9">
        <v>0.72599999999999998</v>
      </c>
      <c r="II19" s="9">
        <v>0.875</v>
      </c>
      <c r="IJ19" s="9">
        <v>0.34899999999999998</v>
      </c>
      <c r="IK19" s="9">
        <v>0.52600000000000002</v>
      </c>
      <c r="IL19" s="9">
        <v>0.27400000000000002</v>
      </c>
      <c r="IM19" s="9">
        <v>0.27400000000000002</v>
      </c>
      <c r="IN19" s="9">
        <v>0</v>
      </c>
      <c r="IO19" s="9">
        <v>0.27200000000000002</v>
      </c>
      <c r="IP19" s="9">
        <v>9.5000000000000001E-2</v>
      </c>
      <c r="IQ19" s="9">
        <v>0.17699999999999999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4470</v>
      </c>
      <c r="C1" s="3" t="s">
        <v>4471</v>
      </c>
      <c r="D1" s="3" t="s">
        <v>4472</v>
      </c>
      <c r="E1" s="3" t="s">
        <v>4473</v>
      </c>
      <c r="F1" s="3" t="s">
        <v>4474</v>
      </c>
      <c r="G1" s="3" t="s">
        <v>4475</v>
      </c>
      <c r="H1" s="3" t="s">
        <v>5396</v>
      </c>
      <c r="I1" s="3" t="s">
        <v>5397</v>
      </c>
      <c r="J1" s="3" t="s">
        <v>5398</v>
      </c>
      <c r="K1" s="3" t="s">
        <v>5399</v>
      </c>
      <c r="L1" s="3" t="s">
        <v>5400</v>
      </c>
      <c r="M1" s="3" t="s">
        <v>5401</v>
      </c>
      <c r="N1" s="3" t="s">
        <v>4476</v>
      </c>
      <c r="O1" s="3" t="s">
        <v>4477</v>
      </c>
      <c r="P1" s="3" t="s">
        <v>4478</v>
      </c>
      <c r="Q1" s="3" t="s">
        <v>4479</v>
      </c>
      <c r="R1" s="3" t="s">
        <v>4480</v>
      </c>
      <c r="S1" s="3" t="s">
        <v>4481</v>
      </c>
      <c r="T1" s="3" t="s">
        <v>4482</v>
      </c>
      <c r="U1" s="3" t="s">
        <v>4483</v>
      </c>
      <c r="V1" s="3" t="s">
        <v>4484</v>
      </c>
      <c r="W1" s="3" t="s">
        <v>4485</v>
      </c>
      <c r="X1" s="3" t="s">
        <v>4486</v>
      </c>
      <c r="Y1" s="3" t="s">
        <v>4487</v>
      </c>
      <c r="Z1" s="3" t="s">
        <v>4488</v>
      </c>
      <c r="AA1" s="3" t="s">
        <v>4489</v>
      </c>
      <c r="AB1" s="3" t="s">
        <v>4490</v>
      </c>
      <c r="AC1" s="3" t="s">
        <v>4491</v>
      </c>
      <c r="AD1" s="3" t="s">
        <v>4492</v>
      </c>
      <c r="AE1" s="3" t="s">
        <v>4493</v>
      </c>
      <c r="AF1" s="3" t="s">
        <v>4494</v>
      </c>
      <c r="AG1" s="3" t="s">
        <v>4495</v>
      </c>
      <c r="AH1" s="3" t="s">
        <v>4496</v>
      </c>
      <c r="AI1" s="3" t="s">
        <v>4497</v>
      </c>
      <c r="AJ1" s="3" t="s">
        <v>4498</v>
      </c>
      <c r="AK1" s="3" t="s">
        <v>4499</v>
      </c>
      <c r="AL1" s="3" t="s">
        <v>4500</v>
      </c>
      <c r="AM1" s="3" t="s">
        <v>4501</v>
      </c>
      <c r="AN1" s="3" t="s">
        <v>4502</v>
      </c>
      <c r="AO1" s="3" t="s">
        <v>4503</v>
      </c>
      <c r="AP1" s="3" t="s">
        <v>4504</v>
      </c>
      <c r="AQ1" s="3" t="s">
        <v>4505</v>
      </c>
      <c r="AR1" s="3" t="s">
        <v>4506</v>
      </c>
      <c r="AS1" s="3" t="s">
        <v>4507</v>
      </c>
      <c r="AT1" s="3" t="s">
        <v>4508</v>
      </c>
      <c r="AU1" s="3" t="s">
        <v>4509</v>
      </c>
      <c r="AV1" s="3" t="s">
        <v>4510</v>
      </c>
      <c r="AW1" s="3" t="s">
        <v>4511</v>
      </c>
      <c r="AX1" s="3" t="s">
        <v>4512</v>
      </c>
      <c r="AY1" s="3" t="s">
        <v>4513</v>
      </c>
      <c r="AZ1" s="3" t="s">
        <v>4514</v>
      </c>
      <c r="BA1" s="3" t="s">
        <v>4515</v>
      </c>
      <c r="BB1" s="3" t="s">
        <v>4516</v>
      </c>
      <c r="BC1" s="3" t="s">
        <v>4517</v>
      </c>
      <c r="BD1" s="3" t="s">
        <v>4518</v>
      </c>
      <c r="BE1" s="3" t="s">
        <v>4519</v>
      </c>
      <c r="BF1" s="3" t="s">
        <v>4520</v>
      </c>
      <c r="BG1" s="3" t="s">
        <v>4521</v>
      </c>
      <c r="BH1" s="3" t="s">
        <v>4522</v>
      </c>
      <c r="BI1" s="3" t="s">
        <v>4523</v>
      </c>
      <c r="BJ1" s="3" t="s">
        <v>4524</v>
      </c>
      <c r="BK1" s="3" t="s">
        <v>4525</v>
      </c>
      <c r="BL1" s="3" t="s">
        <v>4526</v>
      </c>
      <c r="BM1" s="3" t="s">
        <v>4527</v>
      </c>
      <c r="BN1" s="3" t="s">
        <v>4528</v>
      </c>
      <c r="BO1" s="3" t="s">
        <v>4529</v>
      </c>
      <c r="BP1" s="3" t="s">
        <v>4530</v>
      </c>
      <c r="BQ1" s="3" t="s">
        <v>4531</v>
      </c>
      <c r="BR1" s="3" t="s">
        <v>4532</v>
      </c>
      <c r="BS1" s="3" t="s">
        <v>4533</v>
      </c>
      <c r="BT1" s="3" t="s">
        <v>4534</v>
      </c>
      <c r="BU1" s="3" t="s">
        <v>4535</v>
      </c>
      <c r="BV1" s="3" t="s">
        <v>4536</v>
      </c>
      <c r="BW1" s="3" t="s">
        <v>4537</v>
      </c>
      <c r="BX1" s="3" t="s">
        <v>4538</v>
      </c>
      <c r="BY1" s="3" t="s">
        <v>4539</v>
      </c>
      <c r="BZ1" s="3" t="s">
        <v>4540</v>
      </c>
      <c r="CA1" s="3" t="s">
        <v>4541</v>
      </c>
      <c r="CB1" s="3" t="s">
        <v>4542</v>
      </c>
      <c r="CC1" s="3" t="s">
        <v>4543</v>
      </c>
      <c r="CD1" s="3" t="s">
        <v>4544</v>
      </c>
      <c r="CE1" s="3" t="s">
        <v>4545</v>
      </c>
      <c r="CF1" s="3" t="s">
        <v>4546</v>
      </c>
      <c r="CG1" s="3" t="s">
        <v>4547</v>
      </c>
      <c r="CH1" s="3" t="s">
        <v>4548</v>
      </c>
      <c r="CI1" s="3" t="s">
        <v>4549</v>
      </c>
      <c r="CJ1" s="3" t="s">
        <v>4550</v>
      </c>
      <c r="CK1" s="3" t="s">
        <v>4551</v>
      </c>
      <c r="CL1" s="3" t="s">
        <v>4552</v>
      </c>
      <c r="CM1" s="3" t="s">
        <v>4553</v>
      </c>
      <c r="CN1" s="3" t="s">
        <v>4554</v>
      </c>
      <c r="CO1" s="3" t="s">
        <v>4555</v>
      </c>
      <c r="CP1" s="3" t="s">
        <v>4556</v>
      </c>
      <c r="CQ1" s="3" t="s">
        <v>4557</v>
      </c>
      <c r="CR1" s="3" t="s">
        <v>4558</v>
      </c>
      <c r="CS1" s="3" t="s">
        <v>4559</v>
      </c>
      <c r="CT1" s="3" t="s">
        <v>4560</v>
      </c>
      <c r="CU1" s="3" t="s">
        <v>4561</v>
      </c>
      <c r="CV1" s="3" t="s">
        <v>4562</v>
      </c>
      <c r="CW1" s="3" t="s">
        <v>4563</v>
      </c>
      <c r="CX1" s="3" t="s">
        <v>4564</v>
      </c>
      <c r="CY1" s="3" t="s">
        <v>4565</v>
      </c>
      <c r="CZ1" s="3" t="s">
        <v>4566</v>
      </c>
      <c r="DA1" s="3" t="s">
        <v>4567</v>
      </c>
      <c r="DB1" s="3" t="s">
        <v>4568</v>
      </c>
      <c r="DC1" s="3" t="s">
        <v>4569</v>
      </c>
      <c r="DD1" s="3" t="s">
        <v>4570</v>
      </c>
      <c r="DE1" s="3" t="s">
        <v>4571</v>
      </c>
      <c r="DF1" s="3" t="s">
        <v>4572</v>
      </c>
      <c r="DG1" s="3" t="s">
        <v>4573</v>
      </c>
      <c r="DH1" s="3" t="s">
        <v>4574</v>
      </c>
      <c r="DI1" s="3" t="s">
        <v>4575</v>
      </c>
      <c r="DJ1" s="3" t="s">
        <v>4576</v>
      </c>
      <c r="DK1" s="3" t="s">
        <v>4577</v>
      </c>
      <c r="DL1" s="3" t="s">
        <v>4578</v>
      </c>
      <c r="DM1" s="3" t="s">
        <v>4579</v>
      </c>
      <c r="DN1" s="3" t="s">
        <v>4580</v>
      </c>
      <c r="DO1" s="3" t="s">
        <v>4581</v>
      </c>
      <c r="DP1" s="3" t="s">
        <v>4582</v>
      </c>
      <c r="DQ1" s="3" t="s">
        <v>4583</v>
      </c>
      <c r="DR1" s="3" t="s">
        <v>4584</v>
      </c>
      <c r="DS1" s="3" t="s">
        <v>4585</v>
      </c>
      <c r="DT1" s="3" t="s">
        <v>4586</v>
      </c>
      <c r="DU1" s="3" t="s">
        <v>4587</v>
      </c>
      <c r="DV1" s="3" t="s">
        <v>4588</v>
      </c>
      <c r="DW1" s="3" t="s">
        <v>4589</v>
      </c>
      <c r="DX1" s="3" t="s">
        <v>4590</v>
      </c>
      <c r="DY1" s="3" t="s">
        <v>4591</v>
      </c>
      <c r="DZ1" s="3" t="s">
        <v>4592</v>
      </c>
      <c r="EA1" s="3" t="s">
        <v>4593</v>
      </c>
      <c r="EB1" s="3" t="s">
        <v>4594</v>
      </c>
      <c r="EC1" s="3" t="s">
        <v>4595</v>
      </c>
      <c r="ED1" s="3" t="s">
        <v>4596</v>
      </c>
      <c r="EE1" s="3" t="s">
        <v>4597</v>
      </c>
      <c r="EF1" s="3" t="s">
        <v>4598</v>
      </c>
      <c r="EG1" s="3" t="s">
        <v>4599</v>
      </c>
      <c r="EH1" s="3" t="s">
        <v>4600</v>
      </c>
      <c r="EI1" s="3" t="s">
        <v>4601</v>
      </c>
      <c r="EJ1" s="3" t="s">
        <v>4602</v>
      </c>
      <c r="EK1" s="3" t="s">
        <v>4603</v>
      </c>
      <c r="EL1" s="3" t="s">
        <v>4604</v>
      </c>
      <c r="EM1" s="3" t="s">
        <v>4605</v>
      </c>
      <c r="EN1" s="3" t="s">
        <v>4606</v>
      </c>
      <c r="EO1" s="3" t="s">
        <v>4607</v>
      </c>
      <c r="EP1" s="3" t="s">
        <v>4608</v>
      </c>
      <c r="EQ1" s="3" t="s">
        <v>4609</v>
      </c>
      <c r="ER1" s="3" t="s">
        <v>4610</v>
      </c>
      <c r="ES1" s="3" t="s">
        <v>4611</v>
      </c>
      <c r="ET1" s="3" t="s">
        <v>4612</v>
      </c>
      <c r="EU1" s="3" t="s">
        <v>4613</v>
      </c>
      <c r="EV1" s="3" t="s">
        <v>4614</v>
      </c>
      <c r="EW1" s="3" t="s">
        <v>4615</v>
      </c>
      <c r="EX1" s="3" t="s">
        <v>4616</v>
      </c>
      <c r="EY1" s="3" t="s">
        <v>4617</v>
      </c>
      <c r="EZ1" s="3" t="s">
        <v>4618</v>
      </c>
      <c r="FA1" s="3" t="s">
        <v>4619</v>
      </c>
      <c r="FB1" s="3" t="s">
        <v>4620</v>
      </c>
      <c r="FC1" s="3" t="s">
        <v>4621</v>
      </c>
      <c r="FD1" s="3" t="s">
        <v>4622</v>
      </c>
      <c r="FE1" s="3" t="s">
        <v>4623</v>
      </c>
      <c r="FF1" s="3" t="s">
        <v>4624</v>
      </c>
      <c r="FG1" s="3" t="s">
        <v>4625</v>
      </c>
      <c r="FH1" s="3" t="s">
        <v>4626</v>
      </c>
      <c r="FI1" s="3" t="s">
        <v>4627</v>
      </c>
      <c r="FJ1" s="3" t="s">
        <v>4628</v>
      </c>
      <c r="FK1" s="3" t="s">
        <v>4629</v>
      </c>
      <c r="FL1" s="3" t="s">
        <v>4630</v>
      </c>
      <c r="FM1" s="3" t="s">
        <v>4631</v>
      </c>
      <c r="FN1" s="3" t="s">
        <v>4632</v>
      </c>
      <c r="FO1" s="3" t="s">
        <v>4633</v>
      </c>
      <c r="FP1" s="3" t="s">
        <v>4634</v>
      </c>
      <c r="FQ1" s="3" t="s">
        <v>4635</v>
      </c>
      <c r="FR1" s="3" t="s">
        <v>4636</v>
      </c>
      <c r="FS1" s="3" t="s">
        <v>4637</v>
      </c>
      <c r="FT1" s="3" t="s">
        <v>4638</v>
      </c>
      <c r="FU1" s="3" t="s">
        <v>4639</v>
      </c>
      <c r="FV1" s="3" t="s">
        <v>4640</v>
      </c>
      <c r="FW1" s="3" t="s">
        <v>4641</v>
      </c>
      <c r="FX1" s="3" t="s">
        <v>4642</v>
      </c>
      <c r="FY1" s="3" t="s">
        <v>4643</v>
      </c>
      <c r="FZ1" s="3" t="s">
        <v>4644</v>
      </c>
      <c r="GA1" s="3" t="s">
        <v>4645</v>
      </c>
      <c r="GB1" s="3" t="s">
        <v>4646</v>
      </c>
      <c r="GC1" s="3" t="s">
        <v>4647</v>
      </c>
      <c r="GD1" s="3" t="s">
        <v>4648</v>
      </c>
      <c r="GE1" s="3" t="s">
        <v>4649</v>
      </c>
      <c r="GF1" s="3" t="s">
        <v>4650</v>
      </c>
      <c r="GG1" s="3" t="s">
        <v>4651</v>
      </c>
      <c r="GH1" s="3" t="s">
        <v>4652</v>
      </c>
      <c r="GI1" s="3" t="s">
        <v>4653</v>
      </c>
      <c r="GJ1" s="3" t="s">
        <v>4654</v>
      </c>
      <c r="GK1" s="3" t="s">
        <v>4655</v>
      </c>
      <c r="GL1" s="3" t="s">
        <v>4656</v>
      </c>
      <c r="GM1" s="3" t="s">
        <v>4657</v>
      </c>
      <c r="GN1" s="3" t="s">
        <v>4658</v>
      </c>
      <c r="GO1" s="3" t="s">
        <v>4659</v>
      </c>
      <c r="GP1" s="3" t="s">
        <v>4660</v>
      </c>
      <c r="GQ1" s="3" t="s">
        <v>4661</v>
      </c>
      <c r="GR1" s="3" t="s">
        <v>4662</v>
      </c>
      <c r="GS1" s="3" t="s">
        <v>4663</v>
      </c>
      <c r="GT1" s="3" t="s">
        <v>4664</v>
      </c>
      <c r="GU1" s="3" t="s">
        <v>4665</v>
      </c>
      <c r="GV1" s="3" t="s">
        <v>4666</v>
      </c>
      <c r="GW1" s="3" t="s">
        <v>4667</v>
      </c>
      <c r="GX1" s="3" t="s">
        <v>4668</v>
      </c>
      <c r="GY1" s="3" t="s">
        <v>4669</v>
      </c>
      <c r="GZ1" s="3" t="s">
        <v>4670</v>
      </c>
      <c r="HA1" s="3" t="s">
        <v>4671</v>
      </c>
      <c r="HB1" s="3" t="s">
        <v>4672</v>
      </c>
      <c r="HC1" s="3" t="s">
        <v>4673</v>
      </c>
      <c r="HD1" s="3" t="s">
        <v>4674</v>
      </c>
      <c r="HE1" s="3" t="s">
        <v>4675</v>
      </c>
      <c r="HF1" s="3" t="s">
        <v>4676</v>
      </c>
      <c r="HG1" s="3" t="s">
        <v>4677</v>
      </c>
      <c r="HH1" s="3" t="s">
        <v>4678</v>
      </c>
      <c r="HI1" s="3" t="s">
        <v>4679</v>
      </c>
      <c r="HJ1" s="3" t="s">
        <v>4680</v>
      </c>
      <c r="HK1" s="3" t="s">
        <v>4681</v>
      </c>
      <c r="HL1" s="3" t="s">
        <v>4682</v>
      </c>
      <c r="HM1" s="3" t="s">
        <v>4683</v>
      </c>
      <c r="HN1" s="3" t="s">
        <v>4684</v>
      </c>
      <c r="HO1" s="3" t="s">
        <v>4685</v>
      </c>
      <c r="HP1" s="3" t="s">
        <v>4686</v>
      </c>
      <c r="HQ1" s="3" t="s">
        <v>4687</v>
      </c>
      <c r="HR1" s="3" t="s">
        <v>4688</v>
      </c>
      <c r="HS1" s="3" t="s">
        <v>4689</v>
      </c>
      <c r="HT1" s="3" t="s">
        <v>4690</v>
      </c>
      <c r="HU1" s="3" t="s">
        <v>4691</v>
      </c>
      <c r="HV1" s="3" t="s">
        <v>4692</v>
      </c>
      <c r="HW1" s="3" t="s">
        <v>4693</v>
      </c>
      <c r="HX1" s="3" t="s">
        <v>4694</v>
      </c>
      <c r="HY1" s="3" t="s">
        <v>4695</v>
      </c>
      <c r="HZ1" s="3" t="s">
        <v>4696</v>
      </c>
      <c r="IA1" s="3" t="s">
        <v>4697</v>
      </c>
      <c r="IB1" s="3" t="s">
        <v>4698</v>
      </c>
      <c r="IC1" s="3" t="s">
        <v>4699</v>
      </c>
      <c r="ID1" s="3" t="s">
        <v>4700</v>
      </c>
      <c r="IE1" s="3" t="s">
        <v>4701</v>
      </c>
      <c r="IF1" s="3" t="s">
        <v>4702</v>
      </c>
      <c r="IG1" s="3" t="s">
        <v>4703</v>
      </c>
      <c r="IH1" s="3" t="s">
        <v>4704</v>
      </c>
      <c r="II1" s="3" t="s">
        <v>4705</v>
      </c>
      <c r="IJ1" s="3" t="s">
        <v>4706</v>
      </c>
      <c r="IK1" s="3" t="s">
        <v>4707</v>
      </c>
      <c r="IL1" s="3" t="s">
        <v>4708</v>
      </c>
      <c r="IM1" s="3" t="s">
        <v>4709</v>
      </c>
      <c r="IN1" s="3" t="s">
        <v>4710</v>
      </c>
      <c r="IO1" s="3" t="s">
        <v>4711</v>
      </c>
      <c r="IP1" s="3" t="s">
        <v>4712</v>
      </c>
      <c r="IQ1" s="3" t="s">
        <v>4713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4714</v>
      </c>
      <c r="C10" s="8" t="s">
        <v>4715</v>
      </c>
      <c r="D10" s="8" t="s">
        <v>4716</v>
      </c>
      <c r="E10" s="8" t="s">
        <v>4717</v>
      </c>
      <c r="F10" s="8" t="s">
        <v>4718</v>
      </c>
      <c r="G10" s="8" t="s">
        <v>4719</v>
      </c>
      <c r="H10" s="8" t="s">
        <v>4720</v>
      </c>
      <c r="I10" s="8" t="s">
        <v>4721</v>
      </c>
      <c r="J10" s="8" t="s">
        <v>4722</v>
      </c>
      <c r="K10" s="8" t="s">
        <v>4723</v>
      </c>
      <c r="L10" s="8" t="s">
        <v>4724</v>
      </c>
      <c r="M10" s="8" t="s">
        <v>4725</v>
      </c>
      <c r="N10" s="8" t="s">
        <v>4726</v>
      </c>
      <c r="O10" s="8" t="s">
        <v>4727</v>
      </c>
      <c r="P10" s="8" t="s">
        <v>4728</v>
      </c>
      <c r="Q10" s="8" t="s">
        <v>4729</v>
      </c>
      <c r="R10" s="8" t="s">
        <v>4730</v>
      </c>
      <c r="S10" s="8" t="s">
        <v>4731</v>
      </c>
      <c r="T10" s="8" t="s">
        <v>4732</v>
      </c>
      <c r="U10" s="8" t="s">
        <v>4733</v>
      </c>
      <c r="V10" s="8" t="s">
        <v>4734</v>
      </c>
      <c r="W10" s="8" t="s">
        <v>4735</v>
      </c>
      <c r="X10" s="8" t="s">
        <v>4736</v>
      </c>
      <c r="Y10" s="8" t="s">
        <v>4737</v>
      </c>
      <c r="Z10" s="8" t="s">
        <v>4738</v>
      </c>
      <c r="AA10" s="8" t="s">
        <v>4739</v>
      </c>
      <c r="AB10" s="8" t="s">
        <v>4740</v>
      </c>
      <c r="AC10" s="8" t="s">
        <v>4741</v>
      </c>
      <c r="AD10" s="8" t="s">
        <v>4742</v>
      </c>
      <c r="AE10" s="8" t="s">
        <v>4743</v>
      </c>
      <c r="AF10" s="8" t="s">
        <v>4744</v>
      </c>
      <c r="AG10" s="8" t="s">
        <v>4745</v>
      </c>
      <c r="AH10" s="8" t="s">
        <v>4746</v>
      </c>
      <c r="AI10" s="8" t="s">
        <v>4747</v>
      </c>
      <c r="AJ10" s="8" t="s">
        <v>4748</v>
      </c>
      <c r="AK10" s="8" t="s">
        <v>4749</v>
      </c>
      <c r="AL10" s="8" t="s">
        <v>4750</v>
      </c>
      <c r="AM10" s="8" t="s">
        <v>4751</v>
      </c>
      <c r="AN10" s="8" t="s">
        <v>4752</v>
      </c>
      <c r="AO10" s="8" t="s">
        <v>4753</v>
      </c>
      <c r="AP10" s="8" t="s">
        <v>4754</v>
      </c>
      <c r="AQ10" s="8" t="s">
        <v>4755</v>
      </c>
      <c r="AR10" s="8" t="s">
        <v>4756</v>
      </c>
      <c r="AS10" s="8" t="s">
        <v>4757</v>
      </c>
      <c r="AT10" s="8" t="s">
        <v>4758</v>
      </c>
      <c r="AU10" s="8" t="s">
        <v>4759</v>
      </c>
      <c r="AV10" s="8" t="s">
        <v>4760</v>
      </c>
      <c r="AW10" s="8" t="s">
        <v>4761</v>
      </c>
      <c r="AX10" s="8" t="s">
        <v>4762</v>
      </c>
      <c r="AY10" s="8" t="s">
        <v>4763</v>
      </c>
      <c r="AZ10" s="8" t="s">
        <v>4764</v>
      </c>
      <c r="BA10" s="8" t="s">
        <v>4765</v>
      </c>
      <c r="BB10" s="8" t="s">
        <v>4766</v>
      </c>
      <c r="BC10" s="8" t="s">
        <v>4767</v>
      </c>
      <c r="BD10" s="8" t="s">
        <v>4768</v>
      </c>
      <c r="BE10" s="8" t="s">
        <v>4769</v>
      </c>
      <c r="BF10" s="8" t="s">
        <v>4770</v>
      </c>
      <c r="BG10" s="8" t="s">
        <v>4771</v>
      </c>
      <c r="BH10" s="8" t="s">
        <v>4772</v>
      </c>
      <c r="BI10" s="8" t="s">
        <v>4773</v>
      </c>
      <c r="BJ10" s="8" t="s">
        <v>4774</v>
      </c>
      <c r="BK10" s="8" t="s">
        <v>4775</v>
      </c>
      <c r="BL10" s="8" t="s">
        <v>4776</v>
      </c>
      <c r="BM10" s="8" t="s">
        <v>4777</v>
      </c>
      <c r="BN10" s="8" t="s">
        <v>4778</v>
      </c>
      <c r="BO10" s="8" t="s">
        <v>4779</v>
      </c>
      <c r="BP10" s="8" t="s">
        <v>4780</v>
      </c>
      <c r="BQ10" s="8" t="s">
        <v>4781</v>
      </c>
      <c r="BR10" s="8" t="s">
        <v>4782</v>
      </c>
      <c r="BS10" s="8" t="s">
        <v>4783</v>
      </c>
      <c r="BT10" s="8" t="s">
        <v>4784</v>
      </c>
      <c r="BU10" s="8" t="s">
        <v>4785</v>
      </c>
      <c r="BV10" s="8" t="s">
        <v>4786</v>
      </c>
      <c r="BW10" s="8" t="s">
        <v>4787</v>
      </c>
      <c r="BX10" s="8" t="s">
        <v>4788</v>
      </c>
      <c r="BY10" s="8" t="s">
        <v>4789</v>
      </c>
      <c r="BZ10" s="8" t="s">
        <v>4790</v>
      </c>
      <c r="CA10" s="8" t="s">
        <v>4791</v>
      </c>
      <c r="CB10" s="8" t="s">
        <v>4792</v>
      </c>
      <c r="CC10" s="8" t="s">
        <v>4793</v>
      </c>
      <c r="CD10" s="8" t="s">
        <v>4794</v>
      </c>
      <c r="CE10" s="8" t="s">
        <v>4795</v>
      </c>
      <c r="CF10" s="8" t="s">
        <v>4796</v>
      </c>
      <c r="CG10" s="8" t="s">
        <v>4797</v>
      </c>
      <c r="CH10" s="8" t="s">
        <v>4798</v>
      </c>
      <c r="CI10" s="8" t="s">
        <v>4799</v>
      </c>
      <c r="CJ10" s="8" t="s">
        <v>4800</v>
      </c>
      <c r="CK10" s="8" t="s">
        <v>4801</v>
      </c>
      <c r="CL10" s="8" t="s">
        <v>4802</v>
      </c>
      <c r="CM10" s="8" t="s">
        <v>4803</v>
      </c>
      <c r="CN10" s="8" t="s">
        <v>4804</v>
      </c>
      <c r="CO10" s="8" t="s">
        <v>4805</v>
      </c>
      <c r="CP10" s="8" t="s">
        <v>4806</v>
      </c>
      <c r="CQ10" s="8" t="s">
        <v>4807</v>
      </c>
      <c r="CR10" s="8" t="s">
        <v>4808</v>
      </c>
      <c r="CS10" s="8" t="s">
        <v>4809</v>
      </c>
      <c r="CT10" s="8" t="s">
        <v>4810</v>
      </c>
      <c r="CU10" s="8" t="s">
        <v>4811</v>
      </c>
      <c r="CV10" s="8" t="s">
        <v>4812</v>
      </c>
      <c r="CW10" s="8" t="s">
        <v>4813</v>
      </c>
      <c r="CX10" s="8" t="s">
        <v>4814</v>
      </c>
      <c r="CY10" s="8" t="s">
        <v>4815</v>
      </c>
      <c r="CZ10" s="8" t="s">
        <v>4816</v>
      </c>
      <c r="DA10" s="8" t="s">
        <v>4817</v>
      </c>
      <c r="DB10" s="8" t="s">
        <v>4818</v>
      </c>
      <c r="DC10" s="8" t="s">
        <v>4819</v>
      </c>
      <c r="DD10" s="8" t="s">
        <v>4820</v>
      </c>
      <c r="DE10" s="8" t="s">
        <v>4821</v>
      </c>
      <c r="DF10" s="8" t="s">
        <v>4822</v>
      </c>
      <c r="DG10" s="8" t="s">
        <v>4823</v>
      </c>
      <c r="DH10" s="8" t="s">
        <v>4824</v>
      </c>
      <c r="DI10" s="8" t="s">
        <v>4825</v>
      </c>
      <c r="DJ10" s="8" t="s">
        <v>4826</v>
      </c>
      <c r="DK10" s="8" t="s">
        <v>4827</v>
      </c>
      <c r="DL10" s="8" t="s">
        <v>4828</v>
      </c>
      <c r="DM10" s="8" t="s">
        <v>4829</v>
      </c>
      <c r="DN10" s="8" t="s">
        <v>4830</v>
      </c>
      <c r="DO10" s="8" t="s">
        <v>4831</v>
      </c>
      <c r="DP10" s="8" t="s">
        <v>4832</v>
      </c>
      <c r="DQ10" s="8" t="s">
        <v>4833</v>
      </c>
      <c r="DR10" s="8" t="s">
        <v>4834</v>
      </c>
      <c r="DS10" s="8" t="s">
        <v>4835</v>
      </c>
      <c r="DT10" s="8" t="s">
        <v>4836</v>
      </c>
      <c r="DU10" s="8" t="s">
        <v>4837</v>
      </c>
      <c r="DV10" s="8" t="s">
        <v>4838</v>
      </c>
      <c r="DW10" s="8" t="s">
        <v>4839</v>
      </c>
      <c r="DX10" s="8" t="s">
        <v>4840</v>
      </c>
      <c r="DY10" s="8" t="s">
        <v>4841</v>
      </c>
      <c r="DZ10" s="8" t="s">
        <v>4842</v>
      </c>
      <c r="EA10" s="8" t="s">
        <v>4843</v>
      </c>
      <c r="EB10" s="8" t="s">
        <v>4844</v>
      </c>
      <c r="EC10" s="8" t="s">
        <v>4845</v>
      </c>
      <c r="ED10" s="8" t="s">
        <v>4846</v>
      </c>
      <c r="EE10" s="8" t="s">
        <v>4847</v>
      </c>
      <c r="EF10" s="8" t="s">
        <v>4848</v>
      </c>
      <c r="EG10" s="8" t="s">
        <v>4849</v>
      </c>
      <c r="EH10" s="8" t="s">
        <v>4850</v>
      </c>
      <c r="EI10" s="8" t="s">
        <v>4851</v>
      </c>
      <c r="EJ10" s="8" t="s">
        <v>4852</v>
      </c>
      <c r="EK10" s="8" t="s">
        <v>4853</v>
      </c>
      <c r="EL10" s="8" t="s">
        <v>4854</v>
      </c>
      <c r="EM10" s="8" t="s">
        <v>4855</v>
      </c>
      <c r="EN10" s="8" t="s">
        <v>4856</v>
      </c>
      <c r="EO10" s="8" t="s">
        <v>4857</v>
      </c>
      <c r="EP10" s="8" t="s">
        <v>4858</v>
      </c>
      <c r="EQ10" s="8" t="s">
        <v>4859</v>
      </c>
      <c r="ER10" s="8" t="s">
        <v>4860</v>
      </c>
      <c r="ES10" s="8" t="s">
        <v>4861</v>
      </c>
      <c r="ET10" s="8" t="s">
        <v>4862</v>
      </c>
      <c r="EU10" s="8" t="s">
        <v>4863</v>
      </c>
      <c r="EV10" s="8" t="s">
        <v>4864</v>
      </c>
      <c r="EW10" s="8" t="s">
        <v>4865</v>
      </c>
      <c r="EX10" s="8" t="s">
        <v>4866</v>
      </c>
      <c r="EY10" s="8" t="s">
        <v>4867</v>
      </c>
      <c r="EZ10" s="8" t="s">
        <v>4868</v>
      </c>
      <c r="FA10" s="8" t="s">
        <v>4869</v>
      </c>
      <c r="FB10" s="8" t="s">
        <v>4870</v>
      </c>
      <c r="FC10" s="8" t="s">
        <v>4871</v>
      </c>
      <c r="FD10" s="8" t="s">
        <v>4872</v>
      </c>
      <c r="FE10" s="8" t="s">
        <v>4873</v>
      </c>
      <c r="FF10" s="8" t="s">
        <v>4874</v>
      </c>
      <c r="FG10" s="8" t="s">
        <v>4875</v>
      </c>
      <c r="FH10" s="8" t="s">
        <v>4876</v>
      </c>
      <c r="FI10" s="8" t="s">
        <v>4877</v>
      </c>
      <c r="FJ10" s="8" t="s">
        <v>4878</v>
      </c>
      <c r="FK10" s="8" t="s">
        <v>4879</v>
      </c>
      <c r="FL10" s="8" t="s">
        <v>4880</v>
      </c>
      <c r="FM10" s="8" t="s">
        <v>4881</v>
      </c>
      <c r="FN10" s="8" t="s">
        <v>4882</v>
      </c>
      <c r="FO10" s="8" t="s">
        <v>4883</v>
      </c>
      <c r="FP10" s="8" t="s">
        <v>4884</v>
      </c>
      <c r="FQ10" s="8" t="s">
        <v>4885</v>
      </c>
      <c r="FR10" s="8" t="s">
        <v>4886</v>
      </c>
      <c r="FS10" s="8" t="s">
        <v>4887</v>
      </c>
      <c r="FT10" s="8" t="s">
        <v>4888</v>
      </c>
      <c r="FU10" s="8" t="s">
        <v>4889</v>
      </c>
      <c r="FV10" s="8" t="s">
        <v>4890</v>
      </c>
      <c r="FW10" s="8" t="s">
        <v>4891</v>
      </c>
      <c r="FX10" s="8" t="s">
        <v>4892</v>
      </c>
      <c r="FY10" s="8" t="s">
        <v>4893</v>
      </c>
      <c r="FZ10" s="8" t="s">
        <v>4894</v>
      </c>
      <c r="GA10" s="8" t="s">
        <v>4895</v>
      </c>
      <c r="GB10" s="8" t="s">
        <v>4896</v>
      </c>
      <c r="GC10" s="8" t="s">
        <v>4897</v>
      </c>
      <c r="GD10" s="8" t="s">
        <v>4898</v>
      </c>
      <c r="GE10" s="8" t="s">
        <v>4899</v>
      </c>
      <c r="GF10" s="8" t="s">
        <v>4900</v>
      </c>
      <c r="GG10" s="8" t="s">
        <v>4901</v>
      </c>
      <c r="GH10" s="8" t="s">
        <v>4902</v>
      </c>
      <c r="GI10" s="8" t="s">
        <v>4903</v>
      </c>
      <c r="GJ10" s="8" t="s">
        <v>4904</v>
      </c>
      <c r="GK10" s="8" t="s">
        <v>4905</v>
      </c>
      <c r="GL10" s="8" t="s">
        <v>4906</v>
      </c>
      <c r="GM10" s="8" t="s">
        <v>4907</v>
      </c>
      <c r="GN10" s="8" t="s">
        <v>4908</v>
      </c>
      <c r="GO10" s="8" t="s">
        <v>4909</v>
      </c>
      <c r="GP10" s="8" t="s">
        <v>4910</v>
      </c>
      <c r="GQ10" s="8" t="s">
        <v>4911</v>
      </c>
      <c r="GR10" s="8" t="s">
        <v>4912</v>
      </c>
      <c r="GS10" s="8" t="s">
        <v>4913</v>
      </c>
      <c r="GT10" s="8" t="s">
        <v>4914</v>
      </c>
      <c r="GU10" s="8" t="s">
        <v>4915</v>
      </c>
      <c r="GV10" s="8" t="s">
        <v>4916</v>
      </c>
      <c r="GW10" s="8" t="s">
        <v>4917</v>
      </c>
      <c r="GX10" s="8" t="s">
        <v>4918</v>
      </c>
      <c r="GY10" s="8" t="s">
        <v>4919</v>
      </c>
      <c r="GZ10" s="8" t="s">
        <v>4920</v>
      </c>
      <c r="HA10" s="8" t="s">
        <v>4921</v>
      </c>
      <c r="HB10" s="8" t="s">
        <v>4922</v>
      </c>
      <c r="HC10" s="8" t="s">
        <v>4923</v>
      </c>
      <c r="HD10" s="8" t="s">
        <v>4924</v>
      </c>
      <c r="HE10" s="8" t="s">
        <v>4925</v>
      </c>
      <c r="HF10" s="8" t="s">
        <v>4926</v>
      </c>
      <c r="HG10" s="8" t="s">
        <v>4927</v>
      </c>
      <c r="HH10" s="8" t="s">
        <v>4928</v>
      </c>
      <c r="HI10" s="8" t="s">
        <v>4929</v>
      </c>
      <c r="HJ10" s="8" t="s">
        <v>4930</v>
      </c>
      <c r="HK10" s="8" t="s">
        <v>4931</v>
      </c>
      <c r="HL10" s="8" t="s">
        <v>4932</v>
      </c>
      <c r="HM10" s="8" t="s">
        <v>4933</v>
      </c>
      <c r="HN10" s="8" t="s">
        <v>4934</v>
      </c>
      <c r="HO10" s="8" t="s">
        <v>4935</v>
      </c>
      <c r="HP10" s="8" t="s">
        <v>4936</v>
      </c>
      <c r="HQ10" s="8" t="s">
        <v>4937</v>
      </c>
      <c r="HR10" s="8" t="s">
        <v>4938</v>
      </c>
      <c r="HS10" s="8" t="s">
        <v>4939</v>
      </c>
      <c r="HT10" s="8" t="s">
        <v>4940</v>
      </c>
      <c r="HU10" s="8" t="s">
        <v>4941</v>
      </c>
      <c r="HV10" s="8" t="s">
        <v>4942</v>
      </c>
      <c r="HW10" s="8" t="s">
        <v>4943</v>
      </c>
      <c r="HX10" s="8" t="s">
        <v>4944</v>
      </c>
      <c r="HY10" s="8" t="s">
        <v>4945</v>
      </c>
      <c r="HZ10" s="8" t="s">
        <v>4946</v>
      </c>
      <c r="IA10" s="8" t="s">
        <v>4947</v>
      </c>
      <c r="IB10" s="8" t="s">
        <v>4948</v>
      </c>
      <c r="IC10" s="8" t="s">
        <v>4949</v>
      </c>
      <c r="ID10" s="8" t="s">
        <v>4950</v>
      </c>
      <c r="IE10" s="8" t="s">
        <v>4951</v>
      </c>
      <c r="IF10" s="8" t="s">
        <v>4952</v>
      </c>
      <c r="IG10" s="8" t="s">
        <v>4953</v>
      </c>
      <c r="IH10" s="8" t="s">
        <v>4954</v>
      </c>
      <c r="II10" s="8" t="s">
        <v>4955</v>
      </c>
      <c r="IJ10" s="8" t="s">
        <v>4956</v>
      </c>
      <c r="IK10" s="8" t="s">
        <v>4957</v>
      </c>
      <c r="IL10" s="8" t="s">
        <v>4958</v>
      </c>
      <c r="IM10" s="8" t="s">
        <v>4959</v>
      </c>
      <c r="IN10" s="8" t="s">
        <v>4960</v>
      </c>
      <c r="IO10" s="8" t="s">
        <v>4961</v>
      </c>
      <c r="IP10" s="8" t="s">
        <v>4962</v>
      </c>
      <c r="IQ10" s="8" t="s">
        <v>4963</v>
      </c>
    </row>
    <row r="11" spans="1:251">
      <c r="A11" s="10">
        <v>42036</v>
      </c>
      <c r="B11" s="9">
        <v>0.34699999999999998</v>
      </c>
      <c r="C11" s="9">
        <v>0.27100000000000002</v>
      </c>
      <c r="D11" s="9">
        <v>7.5999999999999998E-2</v>
      </c>
      <c r="E11" s="9">
        <v>0.60499999999999998</v>
      </c>
      <c r="F11" s="9">
        <v>0.184</v>
      </c>
      <c r="G11" s="9">
        <v>0.42099999999999999</v>
      </c>
      <c r="H11" s="9">
        <v>1.855</v>
      </c>
      <c r="I11" s="9">
        <v>1.0129999999999999</v>
      </c>
      <c r="J11" s="9">
        <v>0.84199999999999997</v>
      </c>
      <c r="K11" s="9">
        <v>0.71299999999999997</v>
      </c>
      <c r="L11" s="9">
        <v>0.17899999999999999</v>
      </c>
      <c r="M11" s="9">
        <v>0.53400000000000003</v>
      </c>
      <c r="N11" s="9">
        <v>1.35</v>
      </c>
      <c r="O11" s="9">
        <v>0.88700000000000001</v>
      </c>
      <c r="P11" s="9">
        <v>0.46300000000000002</v>
      </c>
      <c r="Q11" s="9">
        <v>0.39500000000000002</v>
      </c>
      <c r="R11" s="9">
        <v>0.17399999999999999</v>
      </c>
      <c r="S11" s="9">
        <v>0.222</v>
      </c>
      <c r="T11" s="9">
        <v>3.5230000000000001</v>
      </c>
      <c r="U11" s="9">
        <v>1.9379999999999999</v>
      </c>
      <c r="V11" s="9">
        <v>1.585</v>
      </c>
      <c r="W11" s="9">
        <v>2.9079999999999999</v>
      </c>
      <c r="X11" s="9">
        <v>1.417</v>
      </c>
      <c r="Y11" s="9">
        <v>1.4910000000000001</v>
      </c>
      <c r="Z11" s="9">
        <v>1.748</v>
      </c>
      <c r="AA11" s="9">
        <v>1.103</v>
      </c>
      <c r="AB11" s="9">
        <v>0.64400000000000002</v>
      </c>
      <c r="AC11" s="9">
        <v>0.56399999999999995</v>
      </c>
      <c r="AD11" s="9">
        <v>0</v>
      </c>
      <c r="AE11" s="9">
        <v>0.56399999999999995</v>
      </c>
      <c r="AF11" s="9">
        <v>1.1819999999999999</v>
      </c>
      <c r="AG11" s="9">
        <v>0.47</v>
      </c>
      <c r="AH11" s="9">
        <v>0.71299999999999997</v>
      </c>
      <c r="AI11" s="9">
        <v>0.505</v>
      </c>
      <c r="AJ11" s="9">
        <v>0.13300000000000001</v>
      </c>
      <c r="AK11" s="9">
        <v>0.372</v>
      </c>
      <c r="AL11" s="9">
        <v>0</v>
      </c>
      <c r="AM11" s="9">
        <v>0</v>
      </c>
      <c r="AN11" s="9">
        <v>0</v>
      </c>
      <c r="AO11" s="9">
        <v>26.556999999999999</v>
      </c>
      <c r="AP11" s="9">
        <v>14.173999999999999</v>
      </c>
      <c r="AQ11" s="9">
        <v>12.384</v>
      </c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>
        <v>10.048999999999999</v>
      </c>
      <c r="DA11" s="9">
        <v>4.702</v>
      </c>
      <c r="DB11" s="9">
        <v>5.3470000000000004</v>
      </c>
      <c r="DC11" s="9">
        <v>39.023000000000003</v>
      </c>
      <c r="DD11" s="9">
        <v>19.388999999999999</v>
      </c>
      <c r="DE11" s="9">
        <v>19.634</v>
      </c>
      <c r="DF11" s="9">
        <v>9.75</v>
      </c>
      <c r="DG11" s="9">
        <v>4.5259999999999998</v>
      </c>
      <c r="DH11" s="9">
        <v>5.2240000000000002</v>
      </c>
      <c r="DI11" s="9">
        <v>39.023000000000003</v>
      </c>
      <c r="DJ11" s="9">
        <v>19.388999999999999</v>
      </c>
      <c r="DK11" s="9">
        <v>19.634</v>
      </c>
      <c r="DL11" s="9">
        <v>3.0619999999999998</v>
      </c>
      <c r="DM11" s="9">
        <v>1.246</v>
      </c>
      <c r="DN11" s="9">
        <v>1.8160000000000001</v>
      </c>
      <c r="DO11" s="9">
        <v>14.894</v>
      </c>
      <c r="DP11" s="9">
        <v>6.2119999999999997</v>
      </c>
      <c r="DQ11" s="9">
        <v>8.6820000000000004</v>
      </c>
      <c r="DR11" s="9">
        <v>5.0999999999999996</v>
      </c>
      <c r="DS11" s="9">
        <v>2.8029999999999999</v>
      </c>
      <c r="DT11" s="9">
        <v>2.2970000000000002</v>
      </c>
      <c r="DU11" s="9">
        <v>18.739000000000001</v>
      </c>
      <c r="DV11" s="9">
        <v>10.722</v>
      </c>
      <c r="DW11" s="9">
        <v>8.0169999999999995</v>
      </c>
      <c r="DX11" s="9">
        <v>2.6560000000000001</v>
      </c>
      <c r="DY11" s="9">
        <v>1.6040000000000001</v>
      </c>
      <c r="DZ11" s="9">
        <v>1.052</v>
      </c>
      <c r="EA11" s="9">
        <v>11.763</v>
      </c>
      <c r="EB11" s="9">
        <v>6.617</v>
      </c>
      <c r="EC11" s="9">
        <v>5.1449999999999996</v>
      </c>
      <c r="ED11" s="9">
        <v>2.444</v>
      </c>
      <c r="EE11" s="9">
        <v>1.1990000000000001</v>
      </c>
      <c r="EF11" s="9">
        <v>1.2450000000000001</v>
      </c>
      <c r="EG11" s="9">
        <v>6.9770000000000003</v>
      </c>
      <c r="EH11" s="9">
        <v>4.1050000000000004</v>
      </c>
      <c r="EI11" s="9">
        <v>2.8719999999999999</v>
      </c>
      <c r="EJ11" s="9">
        <v>1.589</v>
      </c>
      <c r="EK11" s="9">
        <v>0.47699999999999998</v>
      </c>
      <c r="EL11" s="9">
        <v>1.111</v>
      </c>
      <c r="EM11" s="9">
        <v>5.39</v>
      </c>
      <c r="EN11" s="9">
        <v>2.4550000000000001</v>
      </c>
      <c r="EO11" s="9">
        <v>2.9350000000000001</v>
      </c>
      <c r="EP11" s="9">
        <v>0.79</v>
      </c>
      <c r="EQ11" s="9">
        <v>0</v>
      </c>
      <c r="ER11" s="9">
        <v>0.79</v>
      </c>
      <c r="ES11" s="9">
        <v>3.3410000000000002</v>
      </c>
      <c r="ET11" s="9">
        <v>1.5169999999999999</v>
      </c>
      <c r="EU11" s="9">
        <v>1.8240000000000001</v>
      </c>
      <c r="EV11" s="9">
        <v>0.79800000000000004</v>
      </c>
      <c r="EW11" s="9">
        <v>0.47699999999999998</v>
      </c>
      <c r="EX11" s="9">
        <v>0.32100000000000001</v>
      </c>
      <c r="EY11" s="9">
        <v>2.0489999999999999</v>
      </c>
      <c r="EZ11" s="9">
        <v>0.93799999999999994</v>
      </c>
      <c r="FA11" s="9">
        <v>1.111</v>
      </c>
      <c r="FB11" s="9">
        <v>0.29799999999999999</v>
      </c>
      <c r="FC11" s="9">
        <v>0.17599999999999999</v>
      </c>
      <c r="FD11" s="9">
        <v>0.122</v>
      </c>
      <c r="FE11" s="9">
        <v>0</v>
      </c>
      <c r="FF11" s="9">
        <v>0</v>
      </c>
      <c r="FG11" s="9">
        <v>0</v>
      </c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>
        <v>4.9800000000000004</v>
      </c>
      <c r="IC11" s="9">
        <v>2.74</v>
      </c>
      <c r="ID11" s="9">
        <v>2.2400000000000002</v>
      </c>
      <c r="IE11" s="9">
        <v>3.3719999999999999</v>
      </c>
      <c r="IF11" s="9">
        <v>1.4470000000000001</v>
      </c>
      <c r="IG11" s="9">
        <v>1.925</v>
      </c>
      <c r="IH11" s="9">
        <v>17.946000000000002</v>
      </c>
      <c r="II11" s="9">
        <v>7.9279999999999999</v>
      </c>
      <c r="IJ11" s="9">
        <v>10.018000000000001</v>
      </c>
      <c r="IK11" s="9">
        <v>1.1399999999999999</v>
      </c>
      <c r="IL11" s="9">
        <v>0.51500000000000001</v>
      </c>
      <c r="IM11" s="9">
        <v>0.625</v>
      </c>
      <c r="IN11" s="9">
        <v>17.823</v>
      </c>
      <c r="IO11" s="9">
        <v>9.8710000000000004</v>
      </c>
      <c r="IP11" s="9">
        <v>7.9509999999999996</v>
      </c>
      <c r="IQ11" s="9">
        <v>0.41399999999999998</v>
      </c>
    </row>
    <row r="12" spans="1:251">
      <c r="A12" s="10">
        <v>42401</v>
      </c>
      <c r="B12" s="9">
        <v>0.183</v>
      </c>
      <c r="C12" s="9">
        <v>0.11600000000000001</v>
      </c>
      <c r="D12" s="9">
        <v>6.7000000000000004E-2</v>
      </c>
      <c r="E12" s="9">
        <v>0.11</v>
      </c>
      <c r="F12" s="9">
        <v>0</v>
      </c>
      <c r="G12" s="9">
        <v>0.11</v>
      </c>
      <c r="H12" s="9">
        <v>1.6679999999999999</v>
      </c>
      <c r="I12" s="9">
        <v>1.032</v>
      </c>
      <c r="J12" s="9">
        <v>0.63600000000000001</v>
      </c>
      <c r="K12" s="9">
        <v>0.29899999999999999</v>
      </c>
      <c r="L12" s="9">
        <v>0</v>
      </c>
      <c r="M12" s="9">
        <v>0.29899999999999999</v>
      </c>
      <c r="N12" s="9">
        <v>2.0089999999999999</v>
      </c>
      <c r="O12" s="9">
        <v>1.083</v>
      </c>
      <c r="P12" s="9">
        <v>0.92600000000000005</v>
      </c>
      <c r="Q12" s="9">
        <v>0.27200000000000002</v>
      </c>
      <c r="R12" s="9">
        <v>9.2999999999999999E-2</v>
      </c>
      <c r="S12" s="9">
        <v>0.17899999999999999</v>
      </c>
      <c r="T12" s="9">
        <v>4.09</v>
      </c>
      <c r="U12" s="9">
        <v>2.1749999999999998</v>
      </c>
      <c r="V12" s="9">
        <v>1.9139999999999999</v>
      </c>
      <c r="W12" s="9">
        <v>2.2650000000000001</v>
      </c>
      <c r="X12" s="9">
        <v>0.66900000000000004</v>
      </c>
      <c r="Y12" s="9">
        <v>1.597</v>
      </c>
      <c r="Z12" s="9">
        <v>1.7310000000000001</v>
      </c>
      <c r="AA12" s="9">
        <v>0.95599999999999996</v>
      </c>
      <c r="AB12" s="9">
        <v>0.77400000000000002</v>
      </c>
      <c r="AC12" s="9">
        <v>0.61699999999999999</v>
      </c>
      <c r="AD12" s="9">
        <v>0</v>
      </c>
      <c r="AE12" s="9">
        <v>0.61699999999999999</v>
      </c>
      <c r="AF12" s="9">
        <v>0.75800000000000001</v>
      </c>
      <c r="AG12" s="9">
        <v>0.59</v>
      </c>
      <c r="AH12" s="9">
        <v>0.16800000000000001</v>
      </c>
      <c r="AI12" s="9">
        <v>0.40100000000000002</v>
      </c>
      <c r="AJ12" s="9">
        <v>0.184</v>
      </c>
      <c r="AK12" s="9">
        <v>0.217</v>
      </c>
      <c r="AL12" s="9">
        <v>0</v>
      </c>
      <c r="AM12" s="9">
        <v>0</v>
      </c>
      <c r="AN12" s="9">
        <v>0</v>
      </c>
      <c r="AO12" s="9">
        <v>18.7</v>
      </c>
      <c r="AP12" s="9">
        <v>9.4529999999999994</v>
      </c>
      <c r="AQ12" s="9">
        <v>9.2469999999999999</v>
      </c>
      <c r="AR12" s="9">
        <v>2.2440000000000002</v>
      </c>
      <c r="AS12" s="9">
        <v>0.86299999999999999</v>
      </c>
      <c r="AT12" s="9">
        <v>1.381</v>
      </c>
      <c r="AU12" s="9">
        <v>12.449</v>
      </c>
      <c r="AV12" s="9">
        <v>5.657</v>
      </c>
      <c r="AW12" s="9">
        <v>6.7919999999999998</v>
      </c>
      <c r="AX12" s="9">
        <v>0</v>
      </c>
      <c r="AY12" s="9">
        <v>0</v>
      </c>
      <c r="AZ12" s="9">
        <v>0</v>
      </c>
      <c r="BA12" s="9">
        <v>0.69599999999999995</v>
      </c>
      <c r="BB12" s="9">
        <v>0.19</v>
      </c>
      <c r="BC12" s="9">
        <v>0.50600000000000001</v>
      </c>
      <c r="BD12" s="9">
        <v>4.7E-2</v>
      </c>
      <c r="BE12" s="9">
        <v>0</v>
      </c>
      <c r="BF12" s="9">
        <v>4.7E-2</v>
      </c>
      <c r="BG12" s="9">
        <v>0.47199999999999998</v>
      </c>
      <c r="BH12" s="9">
        <v>0</v>
      </c>
      <c r="BI12" s="9">
        <v>0.47199999999999998</v>
      </c>
      <c r="BJ12" s="9">
        <v>0.92700000000000005</v>
      </c>
      <c r="BK12" s="9">
        <v>0.16</v>
      </c>
      <c r="BL12" s="9">
        <v>0.76700000000000002</v>
      </c>
      <c r="BM12" s="9">
        <v>3.4460000000000002</v>
      </c>
      <c r="BN12" s="9">
        <v>1.498</v>
      </c>
      <c r="BO12" s="9">
        <v>1.948</v>
      </c>
      <c r="BP12" s="9">
        <v>0.13200000000000001</v>
      </c>
      <c r="BQ12" s="9">
        <v>0</v>
      </c>
      <c r="BR12" s="9">
        <v>0.13200000000000001</v>
      </c>
      <c r="BS12" s="9">
        <v>2.1190000000000002</v>
      </c>
      <c r="BT12" s="9">
        <v>0.83199999999999996</v>
      </c>
      <c r="BU12" s="9">
        <v>1.288</v>
      </c>
      <c r="BV12" s="9">
        <v>1.0089999999999999</v>
      </c>
      <c r="BW12" s="9">
        <v>0.70299999999999996</v>
      </c>
      <c r="BX12" s="9">
        <v>0.30599999999999999</v>
      </c>
      <c r="BY12" s="9">
        <v>4.2279999999999998</v>
      </c>
      <c r="BZ12" s="9">
        <v>2.5870000000000002</v>
      </c>
      <c r="CA12" s="9">
        <v>1.6419999999999999</v>
      </c>
      <c r="CB12" s="9">
        <v>0.129</v>
      </c>
      <c r="CC12" s="9">
        <v>0</v>
      </c>
      <c r="CD12" s="9">
        <v>0.129</v>
      </c>
      <c r="CE12" s="9">
        <v>0.91800000000000004</v>
      </c>
      <c r="CF12" s="9">
        <v>0.20699999999999999</v>
      </c>
      <c r="CG12" s="9">
        <v>0.71099999999999997</v>
      </c>
      <c r="CH12" s="9">
        <v>0</v>
      </c>
      <c r="CI12" s="9">
        <v>0</v>
      </c>
      <c r="CJ12" s="9">
        <v>0</v>
      </c>
      <c r="CK12" s="9">
        <v>0.27800000000000002</v>
      </c>
      <c r="CL12" s="9">
        <v>0.27800000000000002</v>
      </c>
      <c r="CM12" s="9">
        <v>0</v>
      </c>
      <c r="CN12" s="9">
        <v>0</v>
      </c>
      <c r="CO12" s="9">
        <v>0</v>
      </c>
      <c r="CP12" s="9">
        <v>0</v>
      </c>
      <c r="CQ12" s="9">
        <v>0.28999999999999998</v>
      </c>
      <c r="CR12" s="9">
        <v>6.5000000000000002E-2</v>
      </c>
      <c r="CS12" s="9">
        <v>0.22500000000000001</v>
      </c>
      <c r="CT12" s="9">
        <v>2.9820000000000002</v>
      </c>
      <c r="CU12" s="9">
        <v>2.1190000000000002</v>
      </c>
      <c r="CV12" s="9">
        <v>0.86299999999999999</v>
      </c>
      <c r="CW12" s="9">
        <v>9.5210000000000008</v>
      </c>
      <c r="CX12" s="9">
        <v>4.8129999999999997</v>
      </c>
      <c r="CY12" s="9">
        <v>4.7080000000000002</v>
      </c>
      <c r="CZ12" s="9">
        <v>10.249000000000001</v>
      </c>
      <c r="DA12" s="9">
        <v>5.8869999999999996</v>
      </c>
      <c r="DB12" s="9">
        <v>4.3620000000000001</v>
      </c>
      <c r="DC12" s="9">
        <v>45.808</v>
      </c>
      <c r="DD12" s="9">
        <v>22.677</v>
      </c>
      <c r="DE12" s="9">
        <v>23.132000000000001</v>
      </c>
      <c r="DF12" s="9">
        <v>9.9499999999999993</v>
      </c>
      <c r="DG12" s="9">
        <v>5.7439999999999998</v>
      </c>
      <c r="DH12" s="9">
        <v>4.2060000000000004</v>
      </c>
      <c r="DI12" s="9">
        <v>45.652000000000001</v>
      </c>
      <c r="DJ12" s="9">
        <v>22.52</v>
      </c>
      <c r="DK12" s="9">
        <v>23.132000000000001</v>
      </c>
      <c r="DL12" s="9">
        <v>3.839</v>
      </c>
      <c r="DM12" s="9">
        <v>2.3620000000000001</v>
      </c>
      <c r="DN12" s="9">
        <v>1.4770000000000001</v>
      </c>
      <c r="DO12" s="9">
        <v>16.048999999999999</v>
      </c>
      <c r="DP12" s="9">
        <v>5.9939999999999998</v>
      </c>
      <c r="DQ12" s="9">
        <v>10.055</v>
      </c>
      <c r="DR12" s="9">
        <v>4.4560000000000004</v>
      </c>
      <c r="DS12" s="9">
        <v>2.1760000000000002</v>
      </c>
      <c r="DT12" s="9">
        <v>2.2799999999999998</v>
      </c>
      <c r="DU12" s="9">
        <v>20.875</v>
      </c>
      <c r="DV12" s="9">
        <v>11.334</v>
      </c>
      <c r="DW12" s="9">
        <v>9.5410000000000004</v>
      </c>
      <c r="DX12" s="9">
        <v>2.738</v>
      </c>
      <c r="DY12" s="9">
        <v>1.373</v>
      </c>
      <c r="DZ12" s="9">
        <v>1.365</v>
      </c>
      <c r="EA12" s="9">
        <v>12.089</v>
      </c>
      <c r="EB12" s="9">
        <v>6.6479999999999997</v>
      </c>
      <c r="EC12" s="9">
        <v>5.4409999999999998</v>
      </c>
      <c r="ED12" s="9">
        <v>1.718</v>
      </c>
      <c r="EE12" s="9">
        <v>0.80400000000000005</v>
      </c>
      <c r="EF12" s="9">
        <v>0.91400000000000003</v>
      </c>
      <c r="EG12" s="9">
        <v>8.7859999999999996</v>
      </c>
      <c r="EH12" s="9">
        <v>4.6859999999999999</v>
      </c>
      <c r="EI12" s="9">
        <v>4.0990000000000002</v>
      </c>
      <c r="EJ12" s="9">
        <v>1.655</v>
      </c>
      <c r="EK12" s="9">
        <v>1.2050000000000001</v>
      </c>
      <c r="EL12" s="9">
        <v>0.44900000000000001</v>
      </c>
      <c r="EM12" s="9">
        <v>8.7279999999999998</v>
      </c>
      <c r="EN12" s="9">
        <v>5.1920000000000002</v>
      </c>
      <c r="EO12" s="9">
        <v>3.536</v>
      </c>
      <c r="EP12" s="9">
        <v>1.0029999999999999</v>
      </c>
      <c r="EQ12" s="9">
        <v>0.72099999999999997</v>
      </c>
      <c r="ER12" s="9">
        <v>0.28299999999999997</v>
      </c>
      <c r="ES12" s="9">
        <v>4.4480000000000004</v>
      </c>
      <c r="ET12" s="9">
        <v>2.605</v>
      </c>
      <c r="EU12" s="9">
        <v>1.8440000000000001</v>
      </c>
      <c r="EV12" s="9">
        <v>0.65200000000000002</v>
      </c>
      <c r="EW12" s="9">
        <v>0.48499999999999999</v>
      </c>
      <c r="EX12" s="9">
        <v>0.16700000000000001</v>
      </c>
      <c r="EY12" s="9">
        <v>4.28</v>
      </c>
      <c r="EZ12" s="9">
        <v>2.5880000000000001</v>
      </c>
      <c r="FA12" s="9">
        <v>1.6919999999999999</v>
      </c>
      <c r="FB12" s="9">
        <v>0.29899999999999999</v>
      </c>
      <c r="FC12" s="9">
        <v>0.14299999999999999</v>
      </c>
      <c r="FD12" s="9">
        <v>0.157</v>
      </c>
      <c r="FE12" s="9">
        <v>0.157</v>
      </c>
      <c r="FF12" s="9">
        <v>0.157</v>
      </c>
      <c r="FG12" s="9">
        <v>0</v>
      </c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>
        <v>5.41</v>
      </c>
      <c r="IC12" s="9">
        <v>3.331</v>
      </c>
      <c r="ID12" s="9">
        <v>2.0790000000000002</v>
      </c>
      <c r="IE12" s="9">
        <v>3.3090000000000002</v>
      </c>
      <c r="IF12" s="9">
        <v>1.5780000000000001</v>
      </c>
      <c r="IG12" s="9">
        <v>1.7310000000000001</v>
      </c>
      <c r="IH12" s="9">
        <v>16.37</v>
      </c>
      <c r="II12" s="9">
        <v>7.55</v>
      </c>
      <c r="IJ12" s="9">
        <v>8.82</v>
      </c>
      <c r="IK12" s="9">
        <v>1.335</v>
      </c>
      <c r="IL12" s="9">
        <v>0.97899999999999998</v>
      </c>
      <c r="IM12" s="9">
        <v>0.35699999999999998</v>
      </c>
      <c r="IN12" s="9">
        <v>22.786999999999999</v>
      </c>
      <c r="IO12" s="9">
        <v>12.039</v>
      </c>
      <c r="IP12" s="9">
        <v>10.747999999999999</v>
      </c>
      <c r="IQ12" s="9">
        <v>0.19500000000000001</v>
      </c>
    </row>
    <row r="13" spans="1:251">
      <c r="A13" s="10">
        <v>42767</v>
      </c>
      <c r="B13" s="9">
        <v>0.21099999999999999</v>
      </c>
      <c r="C13" s="9">
        <v>0.14699999999999999</v>
      </c>
      <c r="D13" s="9">
        <v>6.4000000000000001E-2</v>
      </c>
      <c r="E13" s="9">
        <v>0.313</v>
      </c>
      <c r="F13" s="9">
        <v>0.12</v>
      </c>
      <c r="G13" s="9">
        <v>0.193</v>
      </c>
      <c r="H13" s="9">
        <v>2.444</v>
      </c>
      <c r="I13" s="9">
        <v>1.5680000000000001</v>
      </c>
      <c r="J13" s="9">
        <v>0.876</v>
      </c>
      <c r="K13" s="9">
        <v>0.60399999999999998</v>
      </c>
      <c r="L13" s="9">
        <v>0</v>
      </c>
      <c r="M13" s="9">
        <v>0.60399999999999998</v>
      </c>
      <c r="N13" s="9">
        <v>1.2669999999999999</v>
      </c>
      <c r="O13" s="9">
        <v>0.84699999999999998</v>
      </c>
      <c r="P13" s="9">
        <v>0.42</v>
      </c>
      <c r="Q13" s="9">
        <v>0.39700000000000002</v>
      </c>
      <c r="R13" s="9">
        <v>0</v>
      </c>
      <c r="S13" s="9">
        <v>0.39700000000000002</v>
      </c>
      <c r="T13" s="9">
        <v>3.29</v>
      </c>
      <c r="U13" s="9">
        <v>1.905</v>
      </c>
      <c r="V13" s="9">
        <v>1.385</v>
      </c>
      <c r="W13" s="9">
        <v>3.242</v>
      </c>
      <c r="X13" s="9">
        <v>1.4810000000000001</v>
      </c>
      <c r="Y13" s="9">
        <v>1.7609999999999999</v>
      </c>
      <c r="Z13" s="9">
        <v>2.4350000000000001</v>
      </c>
      <c r="AA13" s="9">
        <v>1.6</v>
      </c>
      <c r="AB13" s="9">
        <v>0.83499999999999996</v>
      </c>
      <c r="AC13" s="9">
        <v>0.65200000000000002</v>
      </c>
      <c r="AD13" s="9">
        <v>0.14000000000000001</v>
      </c>
      <c r="AE13" s="9">
        <v>0.51200000000000001</v>
      </c>
      <c r="AF13" s="9">
        <v>0.315</v>
      </c>
      <c r="AG13" s="9">
        <v>0.14699999999999999</v>
      </c>
      <c r="AH13" s="9">
        <v>0.16700000000000001</v>
      </c>
      <c r="AI13" s="9">
        <v>0.56100000000000005</v>
      </c>
      <c r="AJ13" s="9">
        <v>0.28199999999999997</v>
      </c>
      <c r="AK13" s="9">
        <v>0.27900000000000003</v>
      </c>
      <c r="AL13" s="9">
        <v>0.12</v>
      </c>
      <c r="AM13" s="9">
        <v>0</v>
      </c>
      <c r="AN13" s="9">
        <v>0.12</v>
      </c>
      <c r="AO13" s="9">
        <v>22.94</v>
      </c>
      <c r="AP13" s="9">
        <v>12.112</v>
      </c>
      <c r="AQ13" s="9">
        <v>10.827999999999999</v>
      </c>
      <c r="AR13" s="9">
        <v>2.2429999999999999</v>
      </c>
      <c r="AS13" s="9">
        <v>1.155</v>
      </c>
      <c r="AT13" s="9">
        <v>1.0880000000000001</v>
      </c>
      <c r="AU13" s="9">
        <v>16.702000000000002</v>
      </c>
      <c r="AV13" s="9">
        <v>8.4179999999999993</v>
      </c>
      <c r="AW13" s="9">
        <v>8.2840000000000007</v>
      </c>
      <c r="AX13" s="9">
        <v>0.125</v>
      </c>
      <c r="AY13" s="9">
        <v>0</v>
      </c>
      <c r="AZ13" s="9">
        <v>0.125</v>
      </c>
      <c r="BA13" s="9">
        <v>1.5780000000000001</v>
      </c>
      <c r="BB13" s="9">
        <v>0.54600000000000004</v>
      </c>
      <c r="BC13" s="9">
        <v>1.0329999999999999</v>
      </c>
      <c r="BD13" s="9">
        <v>0.12</v>
      </c>
      <c r="BE13" s="9">
        <v>0</v>
      </c>
      <c r="BF13" s="9">
        <v>0.12</v>
      </c>
      <c r="BG13" s="9">
        <v>0.68700000000000006</v>
      </c>
      <c r="BH13" s="9">
        <v>0</v>
      </c>
      <c r="BI13" s="9">
        <v>0.68700000000000006</v>
      </c>
      <c r="BJ13" s="9">
        <v>0.57299999999999995</v>
      </c>
      <c r="BK13" s="9">
        <v>0.129</v>
      </c>
      <c r="BL13" s="9">
        <v>0.44400000000000001</v>
      </c>
      <c r="BM13" s="9">
        <v>4.4930000000000003</v>
      </c>
      <c r="BN13" s="9">
        <v>2.0329999999999999</v>
      </c>
      <c r="BO13" s="9">
        <v>2.46</v>
      </c>
      <c r="BP13" s="9">
        <v>0.14699999999999999</v>
      </c>
      <c r="BQ13" s="9">
        <v>0.14699999999999999</v>
      </c>
      <c r="BR13" s="9">
        <v>0</v>
      </c>
      <c r="BS13" s="9">
        <v>2.8980000000000001</v>
      </c>
      <c r="BT13" s="9">
        <v>1.264</v>
      </c>
      <c r="BU13" s="9">
        <v>1.6339999999999999</v>
      </c>
      <c r="BV13" s="9">
        <v>1.0669999999999999</v>
      </c>
      <c r="BW13" s="9">
        <v>0.879</v>
      </c>
      <c r="BX13" s="9">
        <v>0.188</v>
      </c>
      <c r="BY13" s="9">
        <v>5.4080000000000004</v>
      </c>
      <c r="BZ13" s="9">
        <v>3.6539999999999999</v>
      </c>
      <c r="CA13" s="9">
        <v>1.7529999999999999</v>
      </c>
      <c r="CB13" s="9">
        <v>7.3999999999999996E-2</v>
      </c>
      <c r="CC13" s="9">
        <v>0</v>
      </c>
      <c r="CD13" s="9">
        <v>7.3999999999999996E-2</v>
      </c>
      <c r="CE13" s="9">
        <v>0.80700000000000005</v>
      </c>
      <c r="CF13" s="9">
        <v>0.54400000000000004</v>
      </c>
      <c r="CG13" s="9">
        <v>0.26300000000000001</v>
      </c>
      <c r="CH13" s="9">
        <v>0</v>
      </c>
      <c r="CI13" s="9">
        <v>0</v>
      </c>
      <c r="CJ13" s="9">
        <v>0</v>
      </c>
      <c r="CK13" s="9">
        <v>0.23100000000000001</v>
      </c>
      <c r="CL13" s="9">
        <v>0.14099999999999999</v>
      </c>
      <c r="CM13" s="9">
        <v>0.09</v>
      </c>
      <c r="CN13" s="9">
        <v>0.13700000000000001</v>
      </c>
      <c r="CO13" s="9">
        <v>0</v>
      </c>
      <c r="CP13" s="9">
        <v>0.13700000000000001</v>
      </c>
      <c r="CQ13" s="9">
        <v>0.60099999999999998</v>
      </c>
      <c r="CR13" s="9">
        <v>0.23599999999999999</v>
      </c>
      <c r="CS13" s="9">
        <v>0.36499999999999999</v>
      </c>
      <c r="CT13" s="9">
        <v>2.3540000000000001</v>
      </c>
      <c r="CU13" s="9">
        <v>1.1719999999999999</v>
      </c>
      <c r="CV13" s="9">
        <v>1.1819999999999999</v>
      </c>
      <c r="CW13" s="9">
        <v>10.496</v>
      </c>
      <c r="CX13" s="9">
        <v>5.8659999999999997</v>
      </c>
      <c r="CY13" s="9">
        <v>4.63</v>
      </c>
      <c r="CZ13" s="9">
        <v>8.8759999999999994</v>
      </c>
      <c r="DA13" s="9">
        <v>4.5839999999999996</v>
      </c>
      <c r="DB13" s="9">
        <v>4.2919999999999998</v>
      </c>
      <c r="DC13" s="9">
        <v>43.503</v>
      </c>
      <c r="DD13" s="9">
        <v>20.577999999999999</v>
      </c>
      <c r="DE13" s="9">
        <v>22.925000000000001</v>
      </c>
      <c r="DF13" s="9">
        <v>8.8759999999999994</v>
      </c>
      <c r="DG13" s="9">
        <v>4.5839999999999996</v>
      </c>
      <c r="DH13" s="9">
        <v>4.2919999999999998</v>
      </c>
      <c r="DI13" s="9">
        <v>43.125999999999998</v>
      </c>
      <c r="DJ13" s="9">
        <v>20.369</v>
      </c>
      <c r="DK13" s="9">
        <v>22.757000000000001</v>
      </c>
      <c r="DL13" s="9">
        <v>4.3890000000000002</v>
      </c>
      <c r="DM13" s="9">
        <v>2.274</v>
      </c>
      <c r="DN13" s="9">
        <v>2.1160000000000001</v>
      </c>
      <c r="DO13" s="9">
        <v>18.751000000000001</v>
      </c>
      <c r="DP13" s="9">
        <v>9.3960000000000008</v>
      </c>
      <c r="DQ13" s="9">
        <v>9.3550000000000004</v>
      </c>
      <c r="DR13" s="9">
        <v>3.2229999999999999</v>
      </c>
      <c r="DS13" s="9">
        <v>1.694</v>
      </c>
      <c r="DT13" s="9">
        <v>1.5289999999999999</v>
      </c>
      <c r="DU13" s="9">
        <v>18.315000000000001</v>
      </c>
      <c r="DV13" s="9">
        <v>9.0809999999999995</v>
      </c>
      <c r="DW13" s="9">
        <v>9.234</v>
      </c>
      <c r="DX13" s="9">
        <v>2.3639999999999999</v>
      </c>
      <c r="DY13" s="9">
        <v>1.3740000000000001</v>
      </c>
      <c r="DZ13" s="9">
        <v>0.99</v>
      </c>
      <c r="EA13" s="9">
        <v>13.753</v>
      </c>
      <c r="EB13" s="9">
        <v>7.1180000000000003</v>
      </c>
      <c r="EC13" s="9">
        <v>6.6340000000000003</v>
      </c>
      <c r="ED13" s="9">
        <v>0.85899999999999999</v>
      </c>
      <c r="EE13" s="9">
        <v>0.32100000000000001</v>
      </c>
      <c r="EF13" s="9">
        <v>0.53900000000000003</v>
      </c>
      <c r="EG13" s="9">
        <v>4.5629999999999997</v>
      </c>
      <c r="EH13" s="9">
        <v>1.9630000000000001</v>
      </c>
      <c r="EI13" s="9">
        <v>2.6</v>
      </c>
      <c r="EJ13" s="9">
        <v>1.2629999999999999</v>
      </c>
      <c r="EK13" s="9">
        <v>0.61599999999999999</v>
      </c>
      <c r="EL13" s="9">
        <v>0.64800000000000002</v>
      </c>
      <c r="EM13" s="9">
        <v>6.06</v>
      </c>
      <c r="EN13" s="9">
        <v>1.8919999999999999</v>
      </c>
      <c r="EO13" s="9">
        <v>4.1689999999999996</v>
      </c>
      <c r="EP13" s="9">
        <v>0.66700000000000004</v>
      </c>
      <c r="EQ13" s="9">
        <v>0.33200000000000002</v>
      </c>
      <c r="ER13" s="9">
        <v>0.33500000000000002</v>
      </c>
      <c r="ES13" s="9">
        <v>3.8759999999999999</v>
      </c>
      <c r="ET13" s="9">
        <v>1.1679999999999999</v>
      </c>
      <c r="EU13" s="9">
        <v>2.7080000000000002</v>
      </c>
      <c r="EV13" s="9">
        <v>0.59599999999999997</v>
      </c>
      <c r="EW13" s="9">
        <v>0.28399999999999997</v>
      </c>
      <c r="EX13" s="9">
        <v>0.313</v>
      </c>
      <c r="EY13" s="9">
        <v>2.1840000000000002</v>
      </c>
      <c r="EZ13" s="9">
        <v>0.72299999999999998</v>
      </c>
      <c r="FA13" s="9">
        <v>1.4610000000000001</v>
      </c>
      <c r="FB13" s="9">
        <v>0</v>
      </c>
      <c r="FC13" s="9">
        <v>0</v>
      </c>
      <c r="FD13" s="9">
        <v>0</v>
      </c>
      <c r="FE13" s="9">
        <v>0.376</v>
      </c>
      <c r="FF13" s="9">
        <v>0.20899999999999999</v>
      </c>
      <c r="FG13" s="9">
        <v>0.16700000000000001</v>
      </c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>
        <v>4.9889999999999999</v>
      </c>
      <c r="IC13" s="9">
        <v>2.9039999999999999</v>
      </c>
      <c r="ID13" s="9">
        <v>2.085</v>
      </c>
      <c r="IE13" s="9">
        <v>3.3290000000000002</v>
      </c>
      <c r="IF13" s="9">
        <v>1.538</v>
      </c>
      <c r="IG13" s="9">
        <v>1.79</v>
      </c>
      <c r="IH13" s="9">
        <v>20.594000000000001</v>
      </c>
      <c r="II13" s="9">
        <v>10.313000000000001</v>
      </c>
      <c r="IJ13" s="9">
        <v>10.281000000000001</v>
      </c>
      <c r="IK13" s="9">
        <v>0.39600000000000002</v>
      </c>
      <c r="IL13" s="9">
        <v>0.14199999999999999</v>
      </c>
      <c r="IM13" s="9">
        <v>0.254</v>
      </c>
      <c r="IN13" s="9">
        <v>17.875</v>
      </c>
      <c r="IO13" s="9">
        <v>7.9210000000000003</v>
      </c>
      <c r="IP13" s="9">
        <v>9.9540000000000006</v>
      </c>
      <c r="IQ13" s="9">
        <v>0.16200000000000001</v>
      </c>
    </row>
    <row r="14" spans="1:251">
      <c r="A14" s="10">
        <v>43132</v>
      </c>
      <c r="B14" s="9">
        <v>0.27</v>
      </c>
      <c r="C14" s="9">
        <v>0.27</v>
      </c>
      <c r="D14" s="9">
        <v>0</v>
      </c>
      <c r="E14" s="9">
        <v>0.39600000000000002</v>
      </c>
      <c r="F14" s="9">
        <v>0.191</v>
      </c>
      <c r="G14" s="9">
        <v>0.20499999999999999</v>
      </c>
      <c r="H14" s="9">
        <v>1.3380000000000001</v>
      </c>
      <c r="I14" s="9">
        <v>1.016</v>
      </c>
      <c r="J14" s="9">
        <v>0.32300000000000001</v>
      </c>
      <c r="K14" s="9">
        <v>0.318</v>
      </c>
      <c r="L14" s="9">
        <v>0.26400000000000001</v>
      </c>
      <c r="M14" s="9">
        <v>5.5E-2</v>
      </c>
      <c r="N14" s="9">
        <v>1.181</v>
      </c>
      <c r="O14" s="9">
        <v>0.83599999999999997</v>
      </c>
      <c r="P14" s="9">
        <v>0.34499999999999997</v>
      </c>
      <c r="Q14" s="9">
        <v>0.32700000000000001</v>
      </c>
      <c r="R14" s="9">
        <v>0.26400000000000001</v>
      </c>
      <c r="S14" s="9">
        <v>6.3E-2</v>
      </c>
      <c r="T14" s="9">
        <v>3.83</v>
      </c>
      <c r="U14" s="9">
        <v>2.1739999999999999</v>
      </c>
      <c r="V14" s="9">
        <v>1.655</v>
      </c>
      <c r="W14" s="9">
        <v>1.907</v>
      </c>
      <c r="X14" s="9">
        <v>1.0329999999999999</v>
      </c>
      <c r="Y14" s="9">
        <v>0.874</v>
      </c>
      <c r="Z14" s="9">
        <v>1.85</v>
      </c>
      <c r="AA14" s="9">
        <v>1.264</v>
      </c>
      <c r="AB14" s="9">
        <v>0.58599999999999997</v>
      </c>
      <c r="AC14" s="9">
        <v>0.23300000000000001</v>
      </c>
      <c r="AD14" s="9">
        <v>0.17799999999999999</v>
      </c>
      <c r="AE14" s="9">
        <v>5.5E-2</v>
      </c>
      <c r="AF14" s="9">
        <v>1.081</v>
      </c>
      <c r="AG14" s="9">
        <v>0.318</v>
      </c>
      <c r="AH14" s="9">
        <v>0.76300000000000001</v>
      </c>
      <c r="AI14" s="9">
        <v>0.76800000000000002</v>
      </c>
      <c r="AJ14" s="9">
        <v>0.58099999999999996</v>
      </c>
      <c r="AK14" s="9">
        <v>0.187</v>
      </c>
      <c r="AL14" s="9">
        <v>0.16</v>
      </c>
      <c r="AM14" s="9">
        <v>0</v>
      </c>
      <c r="AN14" s="9">
        <v>0.16</v>
      </c>
      <c r="AO14" s="9">
        <v>24.393999999999998</v>
      </c>
      <c r="AP14" s="9">
        <v>11.698</v>
      </c>
      <c r="AQ14" s="9">
        <v>12.696</v>
      </c>
      <c r="AR14" s="9">
        <v>1.7989999999999999</v>
      </c>
      <c r="AS14" s="9">
        <v>1</v>
      </c>
      <c r="AT14" s="9">
        <v>0.79900000000000004</v>
      </c>
      <c r="AU14" s="9">
        <v>16.065000000000001</v>
      </c>
      <c r="AV14" s="9">
        <v>8.1289999999999996</v>
      </c>
      <c r="AW14" s="9">
        <v>7.9359999999999999</v>
      </c>
      <c r="AX14" s="9">
        <v>0.11700000000000001</v>
      </c>
      <c r="AY14" s="9">
        <v>0.11700000000000001</v>
      </c>
      <c r="AZ14" s="9">
        <v>0</v>
      </c>
      <c r="BA14" s="9">
        <v>1.861</v>
      </c>
      <c r="BB14" s="9">
        <v>0.59799999999999998</v>
      </c>
      <c r="BC14" s="9">
        <v>1.2629999999999999</v>
      </c>
      <c r="BD14" s="9">
        <v>0</v>
      </c>
      <c r="BE14" s="9">
        <v>0</v>
      </c>
      <c r="BF14" s="9">
        <v>0</v>
      </c>
      <c r="BG14" s="9">
        <v>0.86</v>
      </c>
      <c r="BH14" s="9">
        <v>0.33300000000000002</v>
      </c>
      <c r="BI14" s="9">
        <v>0.52700000000000002</v>
      </c>
      <c r="BJ14" s="9">
        <v>0.29299999999999998</v>
      </c>
      <c r="BK14" s="9">
        <v>0.17199999999999999</v>
      </c>
      <c r="BL14" s="9">
        <v>0.121</v>
      </c>
      <c r="BM14" s="9">
        <v>4.2830000000000004</v>
      </c>
      <c r="BN14" s="9">
        <v>1.3069999999999999</v>
      </c>
      <c r="BO14" s="9">
        <v>2.9769999999999999</v>
      </c>
      <c r="BP14" s="9">
        <v>0.33800000000000002</v>
      </c>
      <c r="BQ14" s="9">
        <v>9.0999999999999998E-2</v>
      </c>
      <c r="BR14" s="9">
        <v>0.247</v>
      </c>
      <c r="BS14" s="9">
        <v>2.1789999999999998</v>
      </c>
      <c r="BT14" s="9">
        <v>1.002</v>
      </c>
      <c r="BU14" s="9">
        <v>1.177</v>
      </c>
      <c r="BV14" s="9">
        <v>0.81799999999999995</v>
      </c>
      <c r="BW14" s="9">
        <v>0.54600000000000004</v>
      </c>
      <c r="BX14" s="9">
        <v>0.27100000000000002</v>
      </c>
      <c r="BY14" s="9">
        <v>5.9210000000000003</v>
      </c>
      <c r="BZ14" s="9">
        <v>4.2839999999999998</v>
      </c>
      <c r="CA14" s="9">
        <v>1.637</v>
      </c>
      <c r="CB14" s="9">
        <v>0.23400000000000001</v>
      </c>
      <c r="CC14" s="9">
        <v>7.3999999999999996E-2</v>
      </c>
      <c r="CD14" s="9">
        <v>0.16</v>
      </c>
      <c r="CE14" s="9">
        <v>0.25</v>
      </c>
      <c r="CF14" s="9">
        <v>0.17499999999999999</v>
      </c>
      <c r="CG14" s="9">
        <v>7.4999999999999997E-2</v>
      </c>
      <c r="CH14" s="9">
        <v>0</v>
      </c>
      <c r="CI14" s="9">
        <v>0</v>
      </c>
      <c r="CJ14" s="9">
        <v>0</v>
      </c>
      <c r="CK14" s="9">
        <v>0.183</v>
      </c>
      <c r="CL14" s="9">
        <v>0</v>
      </c>
      <c r="CM14" s="9">
        <v>0.183</v>
      </c>
      <c r="CN14" s="9">
        <v>0</v>
      </c>
      <c r="CO14" s="9">
        <v>0</v>
      </c>
      <c r="CP14" s="9">
        <v>0</v>
      </c>
      <c r="CQ14" s="9">
        <v>0.52700000000000002</v>
      </c>
      <c r="CR14" s="9">
        <v>0.43099999999999999</v>
      </c>
      <c r="CS14" s="9">
        <v>9.7000000000000003E-2</v>
      </c>
      <c r="CT14" s="9">
        <v>3.0190000000000001</v>
      </c>
      <c r="CU14" s="9">
        <v>1.3420000000000001</v>
      </c>
      <c r="CV14" s="9">
        <v>1.6759999999999999</v>
      </c>
      <c r="CW14" s="9">
        <v>11.138</v>
      </c>
      <c r="CX14" s="9">
        <v>5.1479999999999997</v>
      </c>
      <c r="CY14" s="9">
        <v>5.99</v>
      </c>
      <c r="CZ14" s="9">
        <v>9.6530000000000005</v>
      </c>
      <c r="DA14" s="9">
        <v>5.2359999999999998</v>
      </c>
      <c r="DB14" s="9">
        <v>4.4169999999999998</v>
      </c>
      <c r="DC14" s="9">
        <v>50.188000000000002</v>
      </c>
      <c r="DD14" s="9">
        <v>27.605</v>
      </c>
      <c r="DE14" s="9">
        <v>22.582999999999998</v>
      </c>
      <c r="DF14" s="9">
        <v>9.4789999999999992</v>
      </c>
      <c r="DG14" s="9">
        <v>5.0620000000000003</v>
      </c>
      <c r="DH14" s="9">
        <v>4.4169999999999998</v>
      </c>
      <c r="DI14" s="9">
        <v>49.509</v>
      </c>
      <c r="DJ14" s="9">
        <v>27.288</v>
      </c>
      <c r="DK14" s="9">
        <v>22.221</v>
      </c>
      <c r="DL14" s="9">
        <v>4.4610000000000003</v>
      </c>
      <c r="DM14" s="9">
        <v>2.7480000000000002</v>
      </c>
      <c r="DN14" s="9">
        <v>1.7130000000000001</v>
      </c>
      <c r="DO14" s="9">
        <v>15.699</v>
      </c>
      <c r="DP14" s="9">
        <v>7.9779999999999998</v>
      </c>
      <c r="DQ14" s="9">
        <v>7.72</v>
      </c>
      <c r="DR14" s="9">
        <v>2.8719999999999999</v>
      </c>
      <c r="DS14" s="9">
        <v>1.5649999999999999</v>
      </c>
      <c r="DT14" s="9">
        <v>1.3069999999999999</v>
      </c>
      <c r="DU14" s="9">
        <v>26.898</v>
      </c>
      <c r="DV14" s="9">
        <v>15.772</v>
      </c>
      <c r="DW14" s="9">
        <v>11.125999999999999</v>
      </c>
      <c r="DX14" s="9">
        <v>2.2069999999999999</v>
      </c>
      <c r="DY14" s="9">
        <v>1.2490000000000001</v>
      </c>
      <c r="DZ14" s="9">
        <v>0.95799999999999996</v>
      </c>
      <c r="EA14" s="9">
        <v>17.209</v>
      </c>
      <c r="EB14" s="9">
        <v>10.201000000000001</v>
      </c>
      <c r="EC14" s="9">
        <v>7.0069999999999997</v>
      </c>
      <c r="ED14" s="9">
        <v>0.66600000000000004</v>
      </c>
      <c r="EE14" s="9">
        <v>0.316</v>
      </c>
      <c r="EF14" s="9">
        <v>0.35</v>
      </c>
      <c r="EG14" s="9">
        <v>9.6890000000000001</v>
      </c>
      <c r="EH14" s="9">
        <v>5.5709999999999997</v>
      </c>
      <c r="EI14" s="9">
        <v>4.1189999999999998</v>
      </c>
      <c r="EJ14" s="9">
        <v>2.1459999999999999</v>
      </c>
      <c r="EK14" s="9">
        <v>0.749</v>
      </c>
      <c r="EL14" s="9">
        <v>1.3959999999999999</v>
      </c>
      <c r="EM14" s="9">
        <v>6.9130000000000003</v>
      </c>
      <c r="EN14" s="9">
        <v>3.5379999999999998</v>
      </c>
      <c r="EO14" s="9">
        <v>3.375</v>
      </c>
      <c r="EP14" s="9">
        <v>1.1930000000000001</v>
      </c>
      <c r="EQ14" s="9">
        <v>0.33200000000000002</v>
      </c>
      <c r="ER14" s="9">
        <v>0.86199999999999999</v>
      </c>
      <c r="ES14" s="9">
        <v>4.3849999999999998</v>
      </c>
      <c r="ET14" s="9">
        <v>2.3340000000000001</v>
      </c>
      <c r="EU14" s="9">
        <v>2.0510000000000002</v>
      </c>
      <c r="EV14" s="9">
        <v>0.95199999999999996</v>
      </c>
      <c r="EW14" s="9">
        <v>0.41799999999999998</v>
      </c>
      <c r="EX14" s="9">
        <v>0.53400000000000003</v>
      </c>
      <c r="EY14" s="9">
        <v>2.5270000000000001</v>
      </c>
      <c r="EZ14" s="9">
        <v>1.2030000000000001</v>
      </c>
      <c r="FA14" s="9">
        <v>1.3240000000000001</v>
      </c>
      <c r="FB14" s="9">
        <v>0.17399999999999999</v>
      </c>
      <c r="FC14" s="9">
        <v>0.17399999999999999</v>
      </c>
      <c r="FD14" s="9">
        <v>0</v>
      </c>
      <c r="FE14" s="9">
        <v>0.67900000000000005</v>
      </c>
      <c r="FF14" s="9">
        <v>0.317</v>
      </c>
      <c r="FG14" s="9">
        <v>0.36199999999999999</v>
      </c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>
        <v>5.6130000000000004</v>
      </c>
      <c r="IC14" s="9">
        <v>3.556</v>
      </c>
      <c r="ID14" s="9">
        <v>2.0569999999999999</v>
      </c>
      <c r="IE14" s="9">
        <v>2.5859999999999999</v>
      </c>
      <c r="IF14" s="9">
        <v>1.339</v>
      </c>
      <c r="IG14" s="9">
        <v>1.2470000000000001</v>
      </c>
      <c r="IH14" s="9">
        <v>21.015000000000001</v>
      </c>
      <c r="II14" s="9">
        <v>12.083</v>
      </c>
      <c r="IJ14" s="9">
        <v>8.9329999999999998</v>
      </c>
      <c r="IK14" s="9">
        <v>0.88400000000000001</v>
      </c>
      <c r="IL14" s="9">
        <v>0.25</v>
      </c>
      <c r="IM14" s="9">
        <v>0.63400000000000001</v>
      </c>
      <c r="IN14" s="9">
        <v>22.327999999999999</v>
      </c>
      <c r="IO14" s="9">
        <v>11.391999999999999</v>
      </c>
      <c r="IP14" s="9">
        <v>10.936999999999999</v>
      </c>
      <c r="IQ14" s="9">
        <v>0.56999999999999995</v>
      </c>
    </row>
    <row r="15" spans="1:251">
      <c r="A15" s="10">
        <v>43497</v>
      </c>
      <c r="B15" s="9">
        <v>0.30099999999999999</v>
      </c>
      <c r="C15" s="9">
        <v>0</v>
      </c>
      <c r="D15" s="9">
        <v>0.30099999999999999</v>
      </c>
      <c r="E15" s="9">
        <v>0.378</v>
      </c>
      <c r="F15" s="9">
        <v>0.16800000000000001</v>
      </c>
      <c r="G15" s="9">
        <v>0.21</v>
      </c>
      <c r="H15" s="9">
        <v>1.599</v>
      </c>
      <c r="I15" s="9">
        <v>0.95599999999999996</v>
      </c>
      <c r="J15" s="9">
        <v>0.64300000000000002</v>
      </c>
      <c r="K15" s="9">
        <v>0.88400000000000001</v>
      </c>
      <c r="L15" s="9">
        <v>0.34499999999999997</v>
      </c>
      <c r="M15" s="9">
        <v>0.53900000000000003</v>
      </c>
      <c r="N15" s="9">
        <v>2.0569999999999999</v>
      </c>
      <c r="O15" s="9">
        <v>1.538</v>
      </c>
      <c r="P15" s="9">
        <v>0.51900000000000002</v>
      </c>
      <c r="Q15" s="9">
        <v>1.0189999999999999</v>
      </c>
      <c r="R15" s="9">
        <v>0.43099999999999999</v>
      </c>
      <c r="S15" s="9">
        <v>0.58799999999999997</v>
      </c>
      <c r="T15" s="9">
        <v>4.8860000000000001</v>
      </c>
      <c r="U15" s="9">
        <v>2.7669999999999999</v>
      </c>
      <c r="V15" s="9">
        <v>2.12</v>
      </c>
      <c r="W15" s="9">
        <v>3.9289999999999998</v>
      </c>
      <c r="X15" s="9">
        <v>2.335</v>
      </c>
      <c r="Y15" s="9">
        <v>1.5940000000000001</v>
      </c>
      <c r="Z15" s="9">
        <v>2.7389999999999999</v>
      </c>
      <c r="AA15" s="9">
        <v>1.905</v>
      </c>
      <c r="AB15" s="9">
        <v>0.83399999999999996</v>
      </c>
      <c r="AC15" s="9">
        <v>0.312</v>
      </c>
      <c r="AD15" s="9">
        <v>0</v>
      </c>
      <c r="AE15" s="9">
        <v>0.312</v>
      </c>
      <c r="AF15" s="9">
        <v>0.85599999999999998</v>
      </c>
      <c r="AG15" s="9">
        <v>0.375</v>
      </c>
      <c r="AH15" s="9">
        <v>0.48099999999999998</v>
      </c>
      <c r="AI15" s="9">
        <v>1.889</v>
      </c>
      <c r="AJ15" s="9">
        <v>1.427</v>
      </c>
      <c r="AK15" s="9">
        <v>0.46200000000000002</v>
      </c>
      <c r="AL15" s="9">
        <v>0.39100000000000001</v>
      </c>
      <c r="AM15" s="9">
        <v>0.22</v>
      </c>
      <c r="AN15" s="9">
        <v>0.17</v>
      </c>
      <c r="AO15" s="9">
        <v>21.027999999999999</v>
      </c>
      <c r="AP15" s="9">
        <v>11.541</v>
      </c>
      <c r="AQ15" s="9">
        <v>9.4879999999999995</v>
      </c>
      <c r="AR15" s="9">
        <v>2.7919999999999998</v>
      </c>
      <c r="AS15" s="9">
        <v>2.044</v>
      </c>
      <c r="AT15" s="9">
        <v>0.749</v>
      </c>
      <c r="AU15" s="9">
        <v>15.832000000000001</v>
      </c>
      <c r="AV15" s="9">
        <v>8.2449999999999992</v>
      </c>
      <c r="AW15" s="9">
        <v>7.5860000000000003</v>
      </c>
      <c r="AX15" s="9">
        <v>0.42899999999999999</v>
      </c>
      <c r="AY15" s="9">
        <v>0.26800000000000002</v>
      </c>
      <c r="AZ15" s="9">
        <v>0.161</v>
      </c>
      <c r="BA15" s="9">
        <v>3.11</v>
      </c>
      <c r="BB15" s="9">
        <v>1.86</v>
      </c>
      <c r="BC15" s="9">
        <v>1.25</v>
      </c>
      <c r="BD15" s="9">
        <v>0</v>
      </c>
      <c r="BE15" s="9">
        <v>0</v>
      </c>
      <c r="BF15" s="9">
        <v>0</v>
      </c>
      <c r="BG15" s="9">
        <v>0.45600000000000002</v>
      </c>
      <c r="BH15" s="9">
        <v>0</v>
      </c>
      <c r="BI15" s="9">
        <v>0.45600000000000002</v>
      </c>
      <c r="BJ15" s="9">
        <v>0.79600000000000004</v>
      </c>
      <c r="BK15" s="9">
        <v>0.30099999999999999</v>
      </c>
      <c r="BL15" s="9">
        <v>0.495</v>
      </c>
      <c r="BM15" s="9">
        <v>4.8289999999999997</v>
      </c>
      <c r="BN15" s="9">
        <v>1.778</v>
      </c>
      <c r="BO15" s="9">
        <v>3.0510000000000002</v>
      </c>
      <c r="BP15" s="9">
        <v>0.27600000000000002</v>
      </c>
      <c r="BQ15" s="9">
        <v>0.27600000000000002</v>
      </c>
      <c r="BR15" s="9">
        <v>0</v>
      </c>
      <c r="BS15" s="9">
        <v>1.6479999999999999</v>
      </c>
      <c r="BT15" s="9">
        <v>0.67</v>
      </c>
      <c r="BU15" s="9">
        <v>0.97799999999999998</v>
      </c>
      <c r="BV15" s="9">
        <v>0.48799999999999999</v>
      </c>
      <c r="BW15" s="9">
        <v>0.48799999999999999</v>
      </c>
      <c r="BX15" s="9">
        <v>0</v>
      </c>
      <c r="BY15" s="9">
        <v>3.96</v>
      </c>
      <c r="BZ15" s="9">
        <v>2.7240000000000002</v>
      </c>
      <c r="CA15" s="9">
        <v>1.236</v>
      </c>
      <c r="CB15" s="9">
        <v>0.51200000000000001</v>
      </c>
      <c r="CC15" s="9">
        <v>0.41899999999999998</v>
      </c>
      <c r="CD15" s="9">
        <v>9.2999999999999999E-2</v>
      </c>
      <c r="CE15" s="9">
        <v>1.097</v>
      </c>
      <c r="CF15" s="9">
        <v>0.64100000000000001</v>
      </c>
      <c r="CG15" s="9">
        <v>0.45600000000000002</v>
      </c>
      <c r="CH15" s="9">
        <v>9.8000000000000004E-2</v>
      </c>
      <c r="CI15" s="9">
        <v>9.8000000000000004E-2</v>
      </c>
      <c r="CJ15" s="9">
        <v>0</v>
      </c>
      <c r="CK15" s="9">
        <v>0</v>
      </c>
      <c r="CL15" s="9">
        <v>0</v>
      </c>
      <c r="CM15" s="9">
        <v>0</v>
      </c>
      <c r="CN15" s="9">
        <v>0.19400000000000001</v>
      </c>
      <c r="CO15" s="9">
        <v>0.19400000000000001</v>
      </c>
      <c r="CP15" s="9">
        <v>0</v>
      </c>
      <c r="CQ15" s="9">
        <v>0.73199999999999998</v>
      </c>
      <c r="CR15" s="9">
        <v>0.57199999999999995</v>
      </c>
      <c r="CS15" s="9">
        <v>0.16</v>
      </c>
      <c r="CT15" s="9">
        <v>3.3290000000000002</v>
      </c>
      <c r="CU15" s="9">
        <v>1.581</v>
      </c>
      <c r="CV15" s="9">
        <v>1.7490000000000001</v>
      </c>
      <c r="CW15" s="9">
        <v>10.436999999999999</v>
      </c>
      <c r="CX15" s="9">
        <v>6.59</v>
      </c>
      <c r="CY15" s="9">
        <v>3.847</v>
      </c>
      <c r="CZ15" s="9">
        <v>8.9309999999999992</v>
      </c>
      <c r="DA15" s="9">
        <v>4.5679999999999996</v>
      </c>
      <c r="DB15" s="9">
        <v>4.3620000000000001</v>
      </c>
      <c r="DC15" s="9">
        <v>52.12</v>
      </c>
      <c r="DD15" s="9">
        <v>26.152000000000001</v>
      </c>
      <c r="DE15" s="9">
        <v>25.969000000000001</v>
      </c>
      <c r="DF15" s="9">
        <v>8.2219999999999995</v>
      </c>
      <c r="DG15" s="9">
        <v>4.0759999999999996</v>
      </c>
      <c r="DH15" s="9">
        <v>4.1459999999999999</v>
      </c>
      <c r="DI15" s="9">
        <v>51.743000000000002</v>
      </c>
      <c r="DJ15" s="9">
        <v>25.774999999999999</v>
      </c>
      <c r="DK15" s="9">
        <v>25.969000000000001</v>
      </c>
      <c r="DL15" s="9">
        <v>3.8210000000000002</v>
      </c>
      <c r="DM15" s="9">
        <v>1.9370000000000001</v>
      </c>
      <c r="DN15" s="9">
        <v>1.8839999999999999</v>
      </c>
      <c r="DO15" s="9">
        <v>18.376000000000001</v>
      </c>
      <c r="DP15" s="9">
        <v>8.2439999999999998</v>
      </c>
      <c r="DQ15" s="9">
        <v>10.132999999999999</v>
      </c>
      <c r="DR15" s="9">
        <v>2.516</v>
      </c>
      <c r="DS15" s="9">
        <v>0.78500000000000003</v>
      </c>
      <c r="DT15" s="9">
        <v>1.7310000000000001</v>
      </c>
      <c r="DU15" s="9">
        <v>24.181000000000001</v>
      </c>
      <c r="DV15" s="9">
        <v>12.528</v>
      </c>
      <c r="DW15" s="9">
        <v>11.653</v>
      </c>
      <c r="DX15" s="9">
        <v>1.2330000000000001</v>
      </c>
      <c r="DY15" s="9">
        <v>0.40300000000000002</v>
      </c>
      <c r="DZ15" s="9">
        <v>0.83</v>
      </c>
      <c r="EA15" s="9">
        <v>16.042999999999999</v>
      </c>
      <c r="EB15" s="9">
        <v>8.2479999999999993</v>
      </c>
      <c r="EC15" s="9">
        <v>7.7949999999999999</v>
      </c>
      <c r="ED15" s="9">
        <v>1.2829999999999999</v>
      </c>
      <c r="EE15" s="9">
        <v>0.38300000000000001</v>
      </c>
      <c r="EF15" s="9">
        <v>0.90100000000000002</v>
      </c>
      <c r="EG15" s="9">
        <v>8.1389999999999993</v>
      </c>
      <c r="EH15" s="9">
        <v>4.28</v>
      </c>
      <c r="EI15" s="9">
        <v>3.8580000000000001</v>
      </c>
      <c r="EJ15" s="9">
        <v>1.885</v>
      </c>
      <c r="EK15" s="9">
        <v>1.353</v>
      </c>
      <c r="EL15" s="9">
        <v>0.53200000000000003</v>
      </c>
      <c r="EM15" s="9">
        <v>9.1859999999999999</v>
      </c>
      <c r="EN15" s="9">
        <v>5.0030000000000001</v>
      </c>
      <c r="EO15" s="9">
        <v>4.1829999999999998</v>
      </c>
      <c r="EP15" s="9">
        <v>1.0569999999999999</v>
      </c>
      <c r="EQ15" s="9">
        <v>0.80500000000000005</v>
      </c>
      <c r="ER15" s="9">
        <v>0.252</v>
      </c>
      <c r="ES15" s="9">
        <v>6.375</v>
      </c>
      <c r="ET15" s="9">
        <v>3.4470000000000001</v>
      </c>
      <c r="EU15" s="9">
        <v>2.9289999999999998</v>
      </c>
      <c r="EV15" s="9">
        <v>0.82799999999999996</v>
      </c>
      <c r="EW15" s="9">
        <v>0.54800000000000004</v>
      </c>
      <c r="EX15" s="9">
        <v>0.28000000000000003</v>
      </c>
      <c r="EY15" s="9">
        <v>2.81</v>
      </c>
      <c r="EZ15" s="9">
        <v>1.556</v>
      </c>
      <c r="FA15" s="9">
        <v>1.254</v>
      </c>
      <c r="FB15" s="9">
        <v>0.70899999999999996</v>
      </c>
      <c r="FC15" s="9">
        <v>0.49299999999999999</v>
      </c>
      <c r="FD15" s="9">
        <v>0.216</v>
      </c>
      <c r="FE15" s="9">
        <v>0.377</v>
      </c>
      <c r="FF15" s="9">
        <v>0.377</v>
      </c>
      <c r="FG15" s="9">
        <v>0</v>
      </c>
      <c r="FH15" s="9">
        <v>5.8369999999999997</v>
      </c>
      <c r="FI15" s="9">
        <v>3.286</v>
      </c>
      <c r="FJ15" s="9">
        <v>2.5510000000000002</v>
      </c>
      <c r="FK15" s="9">
        <v>40.871000000000002</v>
      </c>
      <c r="FL15" s="9">
        <v>18.518999999999998</v>
      </c>
      <c r="FM15" s="9">
        <v>22.352</v>
      </c>
      <c r="FN15" s="9">
        <v>2.762</v>
      </c>
      <c r="FO15" s="9">
        <v>1.6339999999999999</v>
      </c>
      <c r="FP15" s="9">
        <v>1.1279999999999999</v>
      </c>
      <c r="FQ15" s="9">
        <v>25.809000000000001</v>
      </c>
      <c r="FR15" s="9">
        <v>12.707000000000001</v>
      </c>
      <c r="FS15" s="9">
        <v>13.102</v>
      </c>
      <c r="FT15" s="9">
        <v>1.45</v>
      </c>
      <c r="FU15" s="9">
        <v>0.59799999999999998</v>
      </c>
      <c r="FV15" s="9">
        <v>0.85099999999999998</v>
      </c>
      <c r="FW15" s="9">
        <v>11.654</v>
      </c>
      <c r="FX15" s="9">
        <v>6.6139999999999999</v>
      </c>
      <c r="FY15" s="9">
        <v>5.04</v>
      </c>
      <c r="FZ15" s="9">
        <v>1.3129999999999999</v>
      </c>
      <c r="GA15" s="9">
        <v>1.036</v>
      </c>
      <c r="GB15" s="9">
        <v>0.27700000000000002</v>
      </c>
      <c r="GC15" s="9">
        <v>14.156000000000001</v>
      </c>
      <c r="GD15" s="9">
        <v>6.093</v>
      </c>
      <c r="GE15" s="9">
        <v>8.0619999999999994</v>
      </c>
      <c r="GF15" s="9">
        <v>0.74</v>
      </c>
      <c r="GG15" s="9">
        <v>0.221</v>
      </c>
      <c r="GH15" s="9">
        <v>0.51900000000000002</v>
      </c>
      <c r="GI15" s="9">
        <v>1.9510000000000001</v>
      </c>
      <c r="GJ15" s="9">
        <v>0.24199999999999999</v>
      </c>
      <c r="GK15" s="9">
        <v>1.71</v>
      </c>
      <c r="GL15" s="9">
        <v>0.97699999999999998</v>
      </c>
      <c r="GM15" s="9">
        <v>0.60099999999999998</v>
      </c>
      <c r="GN15" s="9">
        <v>0.376</v>
      </c>
      <c r="GO15" s="9">
        <v>6.4160000000000004</v>
      </c>
      <c r="GP15" s="9">
        <v>2.4910000000000001</v>
      </c>
      <c r="GQ15" s="9">
        <v>3.9249999999999998</v>
      </c>
      <c r="GR15" s="9">
        <v>1.1060000000000001</v>
      </c>
      <c r="GS15" s="9">
        <v>0.82899999999999996</v>
      </c>
      <c r="GT15" s="9">
        <v>0.27700000000000002</v>
      </c>
      <c r="GU15" s="9">
        <v>6.1840000000000002</v>
      </c>
      <c r="GV15" s="9">
        <v>2.8250000000000002</v>
      </c>
      <c r="GW15" s="9">
        <v>3.359</v>
      </c>
      <c r="GX15" s="9">
        <v>0.252</v>
      </c>
      <c r="GY15" s="9">
        <v>0</v>
      </c>
      <c r="GZ15" s="9">
        <v>0.252</v>
      </c>
      <c r="HA15" s="9">
        <v>0.51</v>
      </c>
      <c r="HB15" s="9">
        <v>0.254</v>
      </c>
      <c r="HC15" s="9">
        <v>0.25600000000000001</v>
      </c>
      <c r="HD15" s="9">
        <v>1.2689999999999999</v>
      </c>
      <c r="HE15" s="9">
        <v>0.96599999999999997</v>
      </c>
      <c r="HF15" s="9">
        <v>0.30299999999999999</v>
      </c>
      <c r="HG15" s="9">
        <v>8.9339999999999993</v>
      </c>
      <c r="HH15" s="9">
        <v>5.859</v>
      </c>
      <c r="HI15" s="9">
        <v>3.0750000000000002</v>
      </c>
      <c r="HJ15" s="9">
        <v>0.86499999999999999</v>
      </c>
      <c r="HK15" s="9">
        <v>0.56200000000000006</v>
      </c>
      <c r="HL15" s="9">
        <v>0.30299999999999999</v>
      </c>
      <c r="HM15" s="9">
        <v>4.3600000000000003</v>
      </c>
      <c r="HN15" s="9">
        <v>3.2770000000000001</v>
      </c>
      <c r="HO15" s="9">
        <v>1.083</v>
      </c>
      <c r="HP15" s="9">
        <v>0.40400000000000003</v>
      </c>
      <c r="HQ15" s="9">
        <v>0.40400000000000003</v>
      </c>
      <c r="HR15" s="9">
        <v>0</v>
      </c>
      <c r="HS15" s="9">
        <v>4.5739999999999998</v>
      </c>
      <c r="HT15" s="9">
        <v>2.5819999999999999</v>
      </c>
      <c r="HU15" s="9">
        <v>1.992</v>
      </c>
      <c r="HV15" s="9">
        <v>1.825</v>
      </c>
      <c r="HW15" s="9">
        <v>0.317</v>
      </c>
      <c r="HX15" s="9">
        <v>1.508</v>
      </c>
      <c r="HY15" s="9">
        <v>2.3149999999999999</v>
      </c>
      <c r="HZ15" s="9">
        <v>1.774</v>
      </c>
      <c r="IA15" s="9">
        <v>0.54100000000000004</v>
      </c>
      <c r="IB15" s="9">
        <v>4.4279999999999999</v>
      </c>
      <c r="IC15" s="9">
        <v>2.9</v>
      </c>
      <c r="ID15" s="9">
        <v>1.528</v>
      </c>
      <c r="IE15" s="9">
        <v>2.738</v>
      </c>
      <c r="IF15" s="9">
        <v>1.286</v>
      </c>
      <c r="IG15" s="9">
        <v>1.4510000000000001</v>
      </c>
      <c r="IH15" s="9">
        <v>22.552</v>
      </c>
      <c r="II15" s="9">
        <v>11.367000000000001</v>
      </c>
      <c r="IJ15" s="9">
        <v>11.183999999999999</v>
      </c>
      <c r="IK15" s="9">
        <v>1.7649999999999999</v>
      </c>
      <c r="IL15" s="9">
        <v>0.38200000000000001</v>
      </c>
      <c r="IM15" s="9">
        <v>1.383</v>
      </c>
      <c r="IN15" s="9">
        <v>21.866</v>
      </c>
      <c r="IO15" s="9">
        <v>10.295999999999999</v>
      </c>
      <c r="IP15" s="9">
        <v>11.57</v>
      </c>
      <c r="IQ15" s="9">
        <v>0</v>
      </c>
    </row>
    <row r="16" spans="1:251">
      <c r="A16" s="10">
        <v>43862</v>
      </c>
      <c r="B16" s="9">
        <v>0.69699999999999995</v>
      </c>
      <c r="C16" s="9">
        <v>0.21099999999999999</v>
      </c>
      <c r="D16" s="9">
        <v>0.48599999999999999</v>
      </c>
      <c r="E16" s="9">
        <v>1.0189999999999999</v>
      </c>
      <c r="F16" s="9">
        <v>0.65800000000000003</v>
      </c>
      <c r="G16" s="9">
        <v>0.36099999999999999</v>
      </c>
      <c r="H16" s="9">
        <v>1.7889999999999999</v>
      </c>
      <c r="I16" s="9">
        <v>1.2390000000000001</v>
      </c>
      <c r="J16" s="9">
        <v>0.55000000000000004</v>
      </c>
      <c r="K16" s="9">
        <v>0.22800000000000001</v>
      </c>
      <c r="L16" s="9">
        <v>0</v>
      </c>
      <c r="M16" s="9">
        <v>0.22800000000000001</v>
      </c>
      <c r="N16" s="9">
        <v>1.5609999999999999</v>
      </c>
      <c r="O16" s="9">
        <v>0.84099999999999997</v>
      </c>
      <c r="P16" s="9">
        <v>0.72</v>
      </c>
      <c r="Q16" s="9">
        <v>0.68</v>
      </c>
      <c r="R16" s="9">
        <v>0.45</v>
      </c>
      <c r="S16" s="9">
        <v>0.22900000000000001</v>
      </c>
      <c r="T16" s="9">
        <v>4.1539999999999999</v>
      </c>
      <c r="U16" s="9">
        <v>1.946</v>
      </c>
      <c r="V16" s="9">
        <v>2.2080000000000002</v>
      </c>
      <c r="W16" s="9">
        <v>3.0379999999999998</v>
      </c>
      <c r="X16" s="9">
        <v>1.829</v>
      </c>
      <c r="Y16" s="9">
        <v>1.2090000000000001</v>
      </c>
      <c r="Z16" s="9">
        <v>1.8360000000000001</v>
      </c>
      <c r="AA16" s="9">
        <v>1.2829999999999999</v>
      </c>
      <c r="AB16" s="9">
        <v>0.55300000000000005</v>
      </c>
      <c r="AC16" s="9">
        <v>0</v>
      </c>
      <c r="AD16" s="9">
        <v>0</v>
      </c>
      <c r="AE16" s="9">
        <v>0</v>
      </c>
      <c r="AF16" s="9">
        <v>1.496</v>
      </c>
      <c r="AG16" s="9">
        <v>0.70299999999999996</v>
      </c>
      <c r="AH16" s="9">
        <v>0.79400000000000004</v>
      </c>
      <c r="AI16" s="9">
        <v>1.131</v>
      </c>
      <c r="AJ16" s="9">
        <v>0.41099999999999998</v>
      </c>
      <c r="AK16" s="9">
        <v>0.71899999999999997</v>
      </c>
      <c r="AL16" s="9">
        <v>9.9000000000000005E-2</v>
      </c>
      <c r="AM16" s="9">
        <v>0</v>
      </c>
      <c r="AN16" s="9">
        <v>9.9000000000000005E-2</v>
      </c>
      <c r="AO16" s="9">
        <v>20.811</v>
      </c>
      <c r="AP16" s="9">
        <v>9.6159999999999997</v>
      </c>
      <c r="AQ16" s="9">
        <v>11.195</v>
      </c>
      <c r="AR16" s="9">
        <v>2.7040000000000002</v>
      </c>
      <c r="AS16" s="9">
        <v>1.756</v>
      </c>
      <c r="AT16" s="9">
        <v>0.94799999999999995</v>
      </c>
      <c r="AU16" s="9">
        <v>15.83</v>
      </c>
      <c r="AV16" s="9">
        <v>7.9630000000000001</v>
      </c>
      <c r="AW16" s="9">
        <v>7.867</v>
      </c>
      <c r="AX16" s="9">
        <v>0.247</v>
      </c>
      <c r="AY16" s="9">
        <v>0.247</v>
      </c>
      <c r="AZ16" s="9">
        <v>0</v>
      </c>
      <c r="BA16" s="9">
        <v>1.4670000000000001</v>
      </c>
      <c r="BB16" s="9">
        <v>0.74299999999999999</v>
      </c>
      <c r="BC16" s="9">
        <v>0.72499999999999998</v>
      </c>
      <c r="BD16" s="9">
        <v>8.4000000000000005E-2</v>
      </c>
      <c r="BE16" s="9">
        <v>0</v>
      </c>
      <c r="BF16" s="9">
        <v>8.4000000000000005E-2</v>
      </c>
      <c r="BG16" s="9">
        <v>1.0609999999999999</v>
      </c>
      <c r="BH16" s="9">
        <v>0.35499999999999998</v>
      </c>
      <c r="BI16" s="9">
        <v>0.70599999999999996</v>
      </c>
      <c r="BJ16" s="9">
        <v>0.63400000000000001</v>
      </c>
      <c r="BK16" s="9">
        <v>0.22500000000000001</v>
      </c>
      <c r="BL16" s="9">
        <v>0.40899999999999997</v>
      </c>
      <c r="BM16" s="9">
        <v>4.702</v>
      </c>
      <c r="BN16" s="9">
        <v>1.667</v>
      </c>
      <c r="BO16" s="9">
        <v>3.0350000000000001</v>
      </c>
      <c r="BP16" s="9">
        <v>0.39600000000000002</v>
      </c>
      <c r="BQ16" s="9">
        <v>0.154</v>
      </c>
      <c r="BR16" s="9">
        <v>0.24199999999999999</v>
      </c>
      <c r="BS16" s="9">
        <v>1.69</v>
      </c>
      <c r="BT16" s="9">
        <v>0.66700000000000004</v>
      </c>
      <c r="BU16" s="9">
        <v>1.0229999999999999</v>
      </c>
      <c r="BV16" s="9">
        <v>0.96599999999999997</v>
      </c>
      <c r="BW16" s="9">
        <v>0.86899999999999999</v>
      </c>
      <c r="BX16" s="9">
        <v>9.7000000000000003E-2</v>
      </c>
      <c r="BY16" s="9">
        <v>6.0780000000000003</v>
      </c>
      <c r="BZ16" s="9">
        <v>3.81</v>
      </c>
      <c r="CA16" s="9">
        <v>2.2679999999999998</v>
      </c>
      <c r="CB16" s="9">
        <v>0.222</v>
      </c>
      <c r="CC16" s="9">
        <v>0.105</v>
      </c>
      <c r="CD16" s="9">
        <v>0.11600000000000001</v>
      </c>
      <c r="CE16" s="9">
        <v>0.437</v>
      </c>
      <c r="CF16" s="9">
        <v>0.32600000000000001</v>
      </c>
      <c r="CG16" s="9">
        <v>0.111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0.156</v>
      </c>
      <c r="CO16" s="9">
        <v>0.156</v>
      </c>
      <c r="CP16" s="9">
        <v>0</v>
      </c>
      <c r="CQ16" s="9">
        <v>0.39500000000000002</v>
      </c>
      <c r="CR16" s="9">
        <v>0.39500000000000002</v>
      </c>
      <c r="CS16" s="9">
        <v>0</v>
      </c>
      <c r="CT16" s="9">
        <v>4.3570000000000002</v>
      </c>
      <c r="CU16" s="9">
        <v>1.58</v>
      </c>
      <c r="CV16" s="9">
        <v>2.778</v>
      </c>
      <c r="CW16" s="9">
        <v>9.1620000000000008</v>
      </c>
      <c r="CX16" s="9">
        <v>4.0720000000000001</v>
      </c>
      <c r="CY16" s="9">
        <v>5.09</v>
      </c>
      <c r="CZ16" s="9">
        <v>7.98</v>
      </c>
      <c r="DA16" s="9">
        <v>3.5259999999999998</v>
      </c>
      <c r="DB16" s="9">
        <v>4.4530000000000003</v>
      </c>
      <c r="DC16" s="9">
        <v>50.545999999999999</v>
      </c>
      <c r="DD16" s="9">
        <v>24.143999999999998</v>
      </c>
      <c r="DE16" s="9">
        <v>26.402000000000001</v>
      </c>
      <c r="DF16" s="9">
        <v>7.7720000000000002</v>
      </c>
      <c r="DG16" s="9">
        <v>3.319</v>
      </c>
      <c r="DH16" s="9">
        <v>4.4530000000000003</v>
      </c>
      <c r="DI16" s="9">
        <v>50.192</v>
      </c>
      <c r="DJ16" s="9">
        <v>23.937000000000001</v>
      </c>
      <c r="DK16" s="9">
        <v>26.254999999999999</v>
      </c>
      <c r="DL16" s="9">
        <v>2.9950000000000001</v>
      </c>
      <c r="DM16" s="9">
        <v>1.331</v>
      </c>
      <c r="DN16" s="9">
        <v>1.6639999999999999</v>
      </c>
      <c r="DO16" s="9">
        <v>16.256</v>
      </c>
      <c r="DP16" s="9">
        <v>5.7939999999999996</v>
      </c>
      <c r="DQ16" s="9">
        <v>10.462</v>
      </c>
      <c r="DR16" s="9">
        <v>2.8679999999999999</v>
      </c>
      <c r="DS16" s="9">
        <v>0.81799999999999995</v>
      </c>
      <c r="DT16" s="9">
        <v>2.0499999999999998</v>
      </c>
      <c r="DU16" s="9">
        <v>24.067</v>
      </c>
      <c r="DV16" s="9">
        <v>13.861000000000001</v>
      </c>
      <c r="DW16" s="9">
        <v>10.206</v>
      </c>
      <c r="DX16" s="9">
        <v>1.47</v>
      </c>
      <c r="DY16" s="9">
        <v>0.54</v>
      </c>
      <c r="DZ16" s="9">
        <v>0.93100000000000005</v>
      </c>
      <c r="EA16" s="9">
        <v>14.319000000000001</v>
      </c>
      <c r="EB16" s="9">
        <v>8.0150000000000006</v>
      </c>
      <c r="EC16" s="9">
        <v>6.3040000000000003</v>
      </c>
      <c r="ED16" s="9">
        <v>1.397</v>
      </c>
      <c r="EE16" s="9">
        <v>0.27800000000000002</v>
      </c>
      <c r="EF16" s="9">
        <v>1.119</v>
      </c>
      <c r="EG16" s="9">
        <v>9.7469999999999999</v>
      </c>
      <c r="EH16" s="9">
        <v>5.8449999999999998</v>
      </c>
      <c r="EI16" s="9">
        <v>3.9020000000000001</v>
      </c>
      <c r="EJ16" s="9">
        <v>1.91</v>
      </c>
      <c r="EK16" s="9">
        <v>1.17</v>
      </c>
      <c r="EL16" s="9">
        <v>0.73899999999999999</v>
      </c>
      <c r="EM16" s="9">
        <v>9.8689999999999998</v>
      </c>
      <c r="EN16" s="9">
        <v>4.282</v>
      </c>
      <c r="EO16" s="9">
        <v>5.5869999999999997</v>
      </c>
      <c r="EP16" s="9">
        <v>1.1839999999999999</v>
      </c>
      <c r="EQ16" s="9">
        <v>0.624</v>
      </c>
      <c r="ER16" s="9">
        <v>0.56000000000000005</v>
      </c>
      <c r="ES16" s="9">
        <v>6.51</v>
      </c>
      <c r="ET16" s="9">
        <v>2.5990000000000002</v>
      </c>
      <c r="EU16" s="9">
        <v>3.911</v>
      </c>
      <c r="EV16" s="9">
        <v>0.72499999999999998</v>
      </c>
      <c r="EW16" s="9">
        <v>0.54600000000000004</v>
      </c>
      <c r="EX16" s="9">
        <v>0.17899999999999999</v>
      </c>
      <c r="EY16" s="9">
        <v>3.359</v>
      </c>
      <c r="EZ16" s="9">
        <v>1.6819999999999999</v>
      </c>
      <c r="FA16" s="9">
        <v>1.677</v>
      </c>
      <c r="FB16" s="9">
        <v>0.20799999999999999</v>
      </c>
      <c r="FC16" s="9">
        <v>0.20799999999999999</v>
      </c>
      <c r="FD16" s="9">
        <v>0</v>
      </c>
      <c r="FE16" s="9">
        <v>0.35399999999999998</v>
      </c>
      <c r="FF16" s="9">
        <v>0.20699999999999999</v>
      </c>
      <c r="FG16" s="9">
        <v>0.14699999999999999</v>
      </c>
      <c r="FH16" s="9">
        <v>5.9969999999999999</v>
      </c>
      <c r="FI16" s="9">
        <v>2.79</v>
      </c>
      <c r="FJ16" s="9">
        <v>3.206</v>
      </c>
      <c r="FK16" s="9">
        <v>39.691000000000003</v>
      </c>
      <c r="FL16" s="9">
        <v>18.684999999999999</v>
      </c>
      <c r="FM16" s="9">
        <v>21.006</v>
      </c>
      <c r="FN16" s="9">
        <v>3.2730000000000001</v>
      </c>
      <c r="FO16" s="9">
        <v>1.4590000000000001</v>
      </c>
      <c r="FP16" s="9">
        <v>1.8129999999999999</v>
      </c>
      <c r="FQ16" s="9">
        <v>23.298999999999999</v>
      </c>
      <c r="FR16" s="9">
        <v>12.526999999999999</v>
      </c>
      <c r="FS16" s="9">
        <v>10.772</v>
      </c>
      <c r="FT16" s="9">
        <v>1.528</v>
      </c>
      <c r="FU16" s="9">
        <v>0.60899999999999999</v>
      </c>
      <c r="FV16" s="9">
        <v>0.91900000000000004</v>
      </c>
      <c r="FW16" s="9">
        <v>11.686</v>
      </c>
      <c r="FX16" s="9">
        <v>6.165</v>
      </c>
      <c r="FY16" s="9">
        <v>5.5209999999999999</v>
      </c>
      <c r="FZ16" s="9">
        <v>1.7450000000000001</v>
      </c>
      <c r="GA16" s="9">
        <v>0.85</v>
      </c>
      <c r="GB16" s="9">
        <v>0.89500000000000002</v>
      </c>
      <c r="GC16" s="9">
        <v>11.613</v>
      </c>
      <c r="GD16" s="9">
        <v>6.3620000000000001</v>
      </c>
      <c r="GE16" s="9">
        <v>5.25</v>
      </c>
      <c r="GF16" s="9">
        <v>0.184</v>
      </c>
      <c r="GG16" s="9">
        <v>0</v>
      </c>
      <c r="GH16" s="9">
        <v>0.184</v>
      </c>
      <c r="GI16" s="9">
        <v>1.3480000000000001</v>
      </c>
      <c r="GJ16" s="9">
        <v>0</v>
      </c>
      <c r="GK16" s="9">
        <v>1.3480000000000001</v>
      </c>
      <c r="GL16" s="9">
        <v>1.119</v>
      </c>
      <c r="GM16" s="9">
        <v>0.55400000000000005</v>
      </c>
      <c r="GN16" s="9">
        <v>0.56499999999999995</v>
      </c>
      <c r="GO16" s="9">
        <v>7.48</v>
      </c>
      <c r="GP16" s="9">
        <v>2.3279999999999998</v>
      </c>
      <c r="GQ16" s="9">
        <v>5.1520000000000001</v>
      </c>
      <c r="GR16" s="9">
        <v>1.2310000000000001</v>
      </c>
      <c r="GS16" s="9">
        <v>0.77600000000000002</v>
      </c>
      <c r="GT16" s="9">
        <v>0.45400000000000001</v>
      </c>
      <c r="GU16" s="9">
        <v>6.077</v>
      </c>
      <c r="GV16" s="9">
        <v>2.7890000000000001</v>
      </c>
      <c r="GW16" s="9">
        <v>3.2879999999999998</v>
      </c>
      <c r="GX16" s="9">
        <v>0.19</v>
      </c>
      <c r="GY16" s="9">
        <v>0</v>
      </c>
      <c r="GZ16" s="9">
        <v>0.19</v>
      </c>
      <c r="HA16" s="9">
        <v>1.4870000000000001</v>
      </c>
      <c r="HB16" s="9">
        <v>1.0409999999999999</v>
      </c>
      <c r="HC16" s="9">
        <v>0.44600000000000001</v>
      </c>
      <c r="HD16" s="9">
        <v>1.238</v>
      </c>
      <c r="HE16" s="9">
        <v>0.73599999999999999</v>
      </c>
      <c r="HF16" s="9">
        <v>0.502</v>
      </c>
      <c r="HG16" s="9">
        <v>10.406000000000001</v>
      </c>
      <c r="HH16" s="9">
        <v>5.01</v>
      </c>
      <c r="HI16" s="9">
        <v>5.3959999999999999</v>
      </c>
      <c r="HJ16" s="9">
        <v>0.74399999999999999</v>
      </c>
      <c r="HK16" s="9">
        <v>0.46600000000000003</v>
      </c>
      <c r="HL16" s="9">
        <v>0.27800000000000002</v>
      </c>
      <c r="HM16" s="9">
        <v>5.51</v>
      </c>
      <c r="HN16" s="9">
        <v>2.9060000000000001</v>
      </c>
      <c r="HO16" s="9">
        <v>2.6040000000000001</v>
      </c>
      <c r="HP16" s="9">
        <v>0.495</v>
      </c>
      <c r="HQ16" s="9">
        <v>0.27</v>
      </c>
      <c r="HR16" s="9">
        <v>0.22500000000000001</v>
      </c>
      <c r="HS16" s="9">
        <v>4.8959999999999999</v>
      </c>
      <c r="HT16" s="9">
        <v>2.1040000000000001</v>
      </c>
      <c r="HU16" s="9">
        <v>2.7919999999999998</v>
      </c>
      <c r="HV16" s="9">
        <v>0.745</v>
      </c>
      <c r="HW16" s="9">
        <v>0</v>
      </c>
      <c r="HX16" s="9">
        <v>0.745</v>
      </c>
      <c r="HY16" s="9">
        <v>0.44900000000000001</v>
      </c>
      <c r="HZ16" s="9">
        <v>0.44900000000000001</v>
      </c>
      <c r="IA16" s="9">
        <v>0</v>
      </c>
      <c r="IB16" s="9">
        <v>3.7469999999999999</v>
      </c>
      <c r="IC16" s="9">
        <v>1.7669999999999999</v>
      </c>
      <c r="ID16" s="9">
        <v>1.98</v>
      </c>
      <c r="IE16" s="9">
        <v>3.1520000000000001</v>
      </c>
      <c r="IF16" s="9">
        <v>1.0940000000000001</v>
      </c>
      <c r="IG16" s="9">
        <v>2.0579999999999998</v>
      </c>
      <c r="IH16" s="9">
        <v>23.542999999999999</v>
      </c>
      <c r="II16" s="9">
        <v>12.134</v>
      </c>
      <c r="IJ16" s="9">
        <v>11.407999999999999</v>
      </c>
      <c r="IK16" s="9">
        <v>1.081</v>
      </c>
      <c r="IL16" s="9">
        <v>0.66600000000000004</v>
      </c>
      <c r="IM16" s="9">
        <v>0.41499999999999998</v>
      </c>
      <c r="IN16" s="9">
        <v>22.206</v>
      </c>
      <c r="IO16" s="9">
        <v>10.022</v>
      </c>
      <c r="IP16" s="9">
        <v>12.183999999999999</v>
      </c>
      <c r="IQ16" s="9">
        <v>0</v>
      </c>
    </row>
    <row r="17" spans="1:251">
      <c r="A17" s="10">
        <v>44228</v>
      </c>
      <c r="B17" s="9">
        <v>6.9000000000000006E-2</v>
      </c>
      <c r="C17" s="9">
        <v>0</v>
      </c>
      <c r="D17" s="9">
        <v>6.9000000000000006E-2</v>
      </c>
      <c r="E17" s="9">
        <v>0.82099999999999995</v>
      </c>
      <c r="F17" s="9">
        <v>0.41699999999999998</v>
      </c>
      <c r="G17" s="9">
        <v>0.40400000000000003</v>
      </c>
      <c r="H17" s="9">
        <v>2.6829999999999998</v>
      </c>
      <c r="I17" s="9">
        <v>0.878</v>
      </c>
      <c r="J17" s="9">
        <v>1.8049999999999999</v>
      </c>
      <c r="K17" s="9">
        <v>0.52600000000000002</v>
      </c>
      <c r="L17" s="9">
        <v>0.39200000000000002</v>
      </c>
      <c r="M17" s="9">
        <v>0.13400000000000001</v>
      </c>
      <c r="N17" s="9">
        <v>1.452</v>
      </c>
      <c r="O17" s="9">
        <v>0.70599999999999996</v>
      </c>
      <c r="P17" s="9">
        <v>0.746</v>
      </c>
      <c r="Q17" s="9">
        <v>0.56399999999999995</v>
      </c>
      <c r="R17" s="9">
        <v>0.28899999999999998</v>
      </c>
      <c r="S17" s="9">
        <v>0.27500000000000002</v>
      </c>
      <c r="T17" s="9">
        <v>4.5279999999999996</v>
      </c>
      <c r="U17" s="9">
        <v>1.5089999999999999</v>
      </c>
      <c r="V17" s="9">
        <v>3.0190000000000001</v>
      </c>
      <c r="W17" s="9">
        <v>3.7109999999999999</v>
      </c>
      <c r="X17" s="9">
        <v>1.714</v>
      </c>
      <c r="Y17" s="9">
        <v>1.9970000000000001</v>
      </c>
      <c r="Z17" s="9">
        <v>2.653</v>
      </c>
      <c r="AA17" s="9">
        <v>0.78600000000000003</v>
      </c>
      <c r="AB17" s="9">
        <v>1.867</v>
      </c>
      <c r="AC17" s="9">
        <v>0.95799999999999996</v>
      </c>
      <c r="AD17" s="9">
        <v>0.42699999999999999</v>
      </c>
      <c r="AE17" s="9">
        <v>0.53100000000000003</v>
      </c>
      <c r="AF17" s="9">
        <v>1.1559999999999999</v>
      </c>
      <c r="AG17" s="9">
        <v>0.28999999999999998</v>
      </c>
      <c r="AH17" s="9">
        <v>0.86499999999999999</v>
      </c>
      <c r="AI17" s="9">
        <v>0.92200000000000004</v>
      </c>
      <c r="AJ17" s="9">
        <v>0.54500000000000004</v>
      </c>
      <c r="AK17" s="9">
        <v>0.377</v>
      </c>
      <c r="AL17" s="9">
        <v>7.1999999999999995E-2</v>
      </c>
      <c r="AM17" s="9">
        <v>0</v>
      </c>
      <c r="AN17" s="9">
        <v>7.1999999999999995E-2</v>
      </c>
      <c r="AO17" s="9">
        <v>18.123999999999999</v>
      </c>
      <c r="AP17" s="9">
        <v>9.9139999999999997</v>
      </c>
      <c r="AQ17" s="9">
        <v>8.2100000000000009</v>
      </c>
      <c r="AR17" s="9">
        <v>2.9279999999999999</v>
      </c>
      <c r="AS17" s="9">
        <v>0.89700000000000002</v>
      </c>
      <c r="AT17" s="9">
        <v>2.032</v>
      </c>
      <c r="AU17" s="9">
        <v>14.166</v>
      </c>
      <c r="AV17" s="9">
        <v>7.532</v>
      </c>
      <c r="AW17" s="9">
        <v>6.6340000000000003</v>
      </c>
      <c r="AX17" s="9">
        <v>0.33700000000000002</v>
      </c>
      <c r="AY17" s="9">
        <v>3.6999999999999998E-2</v>
      </c>
      <c r="AZ17" s="9">
        <v>0.3</v>
      </c>
      <c r="BA17" s="9">
        <v>2.2559999999999998</v>
      </c>
      <c r="BB17" s="9">
        <v>1.006</v>
      </c>
      <c r="BC17" s="9">
        <v>1.25</v>
      </c>
      <c r="BD17" s="9">
        <v>0</v>
      </c>
      <c r="BE17" s="9">
        <v>0</v>
      </c>
      <c r="BF17" s="9">
        <v>0</v>
      </c>
      <c r="BG17" s="9">
        <v>0.74199999999999999</v>
      </c>
      <c r="BH17" s="9">
        <v>0.308</v>
      </c>
      <c r="BI17" s="9">
        <v>0.434</v>
      </c>
      <c r="BJ17" s="9">
        <v>0.34899999999999998</v>
      </c>
      <c r="BK17" s="9">
        <v>6.3E-2</v>
      </c>
      <c r="BL17" s="9">
        <v>0.28599999999999998</v>
      </c>
      <c r="BM17" s="9">
        <v>4.5289999999999999</v>
      </c>
      <c r="BN17" s="9">
        <v>1.9219999999999999</v>
      </c>
      <c r="BO17" s="9">
        <v>2.6070000000000002</v>
      </c>
      <c r="BP17" s="9">
        <v>0.34300000000000003</v>
      </c>
      <c r="BQ17" s="9">
        <v>8.4000000000000005E-2</v>
      </c>
      <c r="BR17" s="9">
        <v>0.26</v>
      </c>
      <c r="BS17" s="9">
        <v>1.7989999999999999</v>
      </c>
      <c r="BT17" s="9">
        <v>1.169</v>
      </c>
      <c r="BU17" s="9">
        <v>0.63</v>
      </c>
      <c r="BV17" s="9">
        <v>0.61399999999999999</v>
      </c>
      <c r="BW17" s="9">
        <v>0.16500000000000001</v>
      </c>
      <c r="BX17" s="9">
        <v>0.45</v>
      </c>
      <c r="BY17" s="9">
        <v>4.3449999999999998</v>
      </c>
      <c r="BZ17" s="9">
        <v>2.782</v>
      </c>
      <c r="CA17" s="9">
        <v>1.5629999999999999</v>
      </c>
      <c r="CB17" s="9">
        <v>0.879</v>
      </c>
      <c r="CC17" s="9">
        <v>0.38600000000000001</v>
      </c>
      <c r="CD17" s="9">
        <v>0.49299999999999999</v>
      </c>
      <c r="CE17" s="9">
        <v>0.21199999999999999</v>
      </c>
      <c r="CF17" s="9">
        <v>6.2E-2</v>
      </c>
      <c r="CG17" s="9">
        <v>0.15</v>
      </c>
      <c r="CH17" s="9">
        <v>0.217</v>
      </c>
      <c r="CI17" s="9">
        <v>3.7999999999999999E-2</v>
      </c>
      <c r="CJ17" s="9">
        <v>0.17899999999999999</v>
      </c>
      <c r="CK17" s="9">
        <v>0.20899999999999999</v>
      </c>
      <c r="CL17" s="9">
        <v>0.20899999999999999</v>
      </c>
      <c r="CM17" s="9">
        <v>0</v>
      </c>
      <c r="CN17" s="9">
        <v>0.189</v>
      </c>
      <c r="CO17" s="9">
        <v>0.125</v>
      </c>
      <c r="CP17" s="9">
        <v>6.4000000000000001E-2</v>
      </c>
      <c r="CQ17" s="9">
        <v>7.3999999999999996E-2</v>
      </c>
      <c r="CR17" s="9">
        <v>7.3999999999999996E-2</v>
      </c>
      <c r="CS17" s="9">
        <v>0</v>
      </c>
      <c r="CT17" s="9">
        <v>2.8570000000000002</v>
      </c>
      <c r="CU17" s="9">
        <v>1.036</v>
      </c>
      <c r="CV17" s="9">
        <v>1.821</v>
      </c>
      <c r="CW17" s="9">
        <v>8.6080000000000005</v>
      </c>
      <c r="CX17" s="9">
        <v>4.66</v>
      </c>
      <c r="CY17" s="9">
        <v>3.948</v>
      </c>
      <c r="CZ17" s="9">
        <v>10.821</v>
      </c>
      <c r="DA17" s="9">
        <v>5.6219999999999999</v>
      </c>
      <c r="DB17" s="9">
        <v>5.1989999999999998</v>
      </c>
      <c r="DC17" s="9">
        <v>50.509</v>
      </c>
      <c r="DD17" s="9">
        <v>22.774999999999999</v>
      </c>
      <c r="DE17" s="9">
        <v>27.734000000000002</v>
      </c>
      <c r="DF17" s="9">
        <v>10.728999999999999</v>
      </c>
      <c r="DG17" s="9">
        <v>5.6219999999999999</v>
      </c>
      <c r="DH17" s="9">
        <v>5.1070000000000002</v>
      </c>
      <c r="DI17" s="9">
        <v>49.893999999999998</v>
      </c>
      <c r="DJ17" s="9">
        <v>22.439</v>
      </c>
      <c r="DK17" s="9">
        <v>27.454999999999998</v>
      </c>
      <c r="DL17" s="9">
        <v>3.915</v>
      </c>
      <c r="DM17" s="9">
        <v>2.242</v>
      </c>
      <c r="DN17" s="9">
        <v>1.673</v>
      </c>
      <c r="DO17" s="9">
        <v>16.001999999999999</v>
      </c>
      <c r="DP17" s="9">
        <v>5.9989999999999997</v>
      </c>
      <c r="DQ17" s="9">
        <v>10.003</v>
      </c>
      <c r="DR17" s="9">
        <v>4.3070000000000004</v>
      </c>
      <c r="DS17" s="9">
        <v>2.16</v>
      </c>
      <c r="DT17" s="9">
        <v>2.1469999999999998</v>
      </c>
      <c r="DU17" s="9">
        <v>24.888000000000002</v>
      </c>
      <c r="DV17" s="9">
        <v>12.131</v>
      </c>
      <c r="DW17" s="9">
        <v>12.757</v>
      </c>
      <c r="DX17" s="9">
        <v>2.9409999999999998</v>
      </c>
      <c r="DY17" s="9">
        <v>1.585</v>
      </c>
      <c r="DZ17" s="9">
        <v>1.3560000000000001</v>
      </c>
      <c r="EA17" s="9">
        <v>14.347</v>
      </c>
      <c r="EB17" s="9">
        <v>6.8</v>
      </c>
      <c r="EC17" s="9">
        <v>7.5469999999999997</v>
      </c>
      <c r="ED17" s="9">
        <v>1.3660000000000001</v>
      </c>
      <c r="EE17" s="9">
        <v>0.57499999999999996</v>
      </c>
      <c r="EF17" s="9">
        <v>0.79100000000000004</v>
      </c>
      <c r="EG17" s="9">
        <v>10.541</v>
      </c>
      <c r="EH17" s="9">
        <v>5.3310000000000004</v>
      </c>
      <c r="EI17" s="9">
        <v>5.21</v>
      </c>
      <c r="EJ17" s="9">
        <v>2.5070000000000001</v>
      </c>
      <c r="EK17" s="9">
        <v>1.22</v>
      </c>
      <c r="EL17" s="9">
        <v>1.2869999999999999</v>
      </c>
      <c r="EM17" s="9">
        <v>9.0039999999999996</v>
      </c>
      <c r="EN17" s="9">
        <v>4.3099999999999996</v>
      </c>
      <c r="EO17" s="9">
        <v>4.6950000000000003</v>
      </c>
      <c r="EP17" s="9">
        <v>1.355</v>
      </c>
      <c r="EQ17" s="9">
        <v>0.35799999999999998</v>
      </c>
      <c r="ER17" s="9">
        <v>0.997</v>
      </c>
      <c r="ES17" s="9">
        <v>6.2629999999999999</v>
      </c>
      <c r="ET17" s="9">
        <v>2.6240000000000001</v>
      </c>
      <c r="EU17" s="9">
        <v>3.6389999999999998</v>
      </c>
      <c r="EV17" s="9">
        <v>1.1519999999999999</v>
      </c>
      <c r="EW17" s="9">
        <v>0.86299999999999999</v>
      </c>
      <c r="EX17" s="9">
        <v>0.28899999999999998</v>
      </c>
      <c r="EY17" s="9">
        <v>2.742</v>
      </c>
      <c r="EZ17" s="9">
        <v>1.6859999999999999</v>
      </c>
      <c r="FA17" s="9">
        <v>1.056</v>
      </c>
      <c r="FB17" s="9">
        <v>9.1999999999999998E-2</v>
      </c>
      <c r="FC17" s="9">
        <v>0</v>
      </c>
      <c r="FD17" s="9">
        <v>9.1999999999999998E-2</v>
      </c>
      <c r="FE17" s="9">
        <v>0.61499999999999999</v>
      </c>
      <c r="FF17" s="9">
        <v>0.33500000000000002</v>
      </c>
      <c r="FG17" s="9">
        <v>0.28000000000000003</v>
      </c>
      <c r="FH17" s="9">
        <v>8.7149999999999999</v>
      </c>
      <c r="FI17" s="9">
        <v>4.5030000000000001</v>
      </c>
      <c r="FJ17" s="9">
        <v>4.2119999999999997</v>
      </c>
      <c r="FK17" s="9">
        <v>40.033000000000001</v>
      </c>
      <c r="FL17" s="9">
        <v>18.475999999999999</v>
      </c>
      <c r="FM17" s="9">
        <v>21.556999999999999</v>
      </c>
      <c r="FN17" s="9">
        <v>3.38</v>
      </c>
      <c r="FO17" s="9">
        <v>1.5129999999999999</v>
      </c>
      <c r="FP17" s="9">
        <v>1.867</v>
      </c>
      <c r="FQ17" s="9">
        <v>23.49</v>
      </c>
      <c r="FR17" s="9">
        <v>11.003</v>
      </c>
      <c r="FS17" s="9">
        <v>12.487</v>
      </c>
      <c r="FT17" s="9">
        <v>2.032</v>
      </c>
      <c r="FU17" s="9">
        <v>1.0189999999999999</v>
      </c>
      <c r="FV17" s="9">
        <v>1.0129999999999999</v>
      </c>
      <c r="FW17" s="9">
        <v>10.387</v>
      </c>
      <c r="FX17" s="9">
        <v>4.6529999999999996</v>
      </c>
      <c r="FY17" s="9">
        <v>5.734</v>
      </c>
      <c r="FZ17" s="9">
        <v>1.3480000000000001</v>
      </c>
      <c r="GA17" s="9">
        <v>0.49399999999999999</v>
      </c>
      <c r="GB17" s="9">
        <v>0.85399999999999998</v>
      </c>
      <c r="GC17" s="9">
        <v>13.103</v>
      </c>
      <c r="GD17" s="9">
        <v>6.35</v>
      </c>
      <c r="GE17" s="9">
        <v>6.7530000000000001</v>
      </c>
      <c r="GF17" s="9">
        <v>0.81200000000000006</v>
      </c>
      <c r="GG17" s="9">
        <v>0</v>
      </c>
      <c r="GH17" s="9">
        <v>0.81200000000000006</v>
      </c>
      <c r="GI17" s="9">
        <v>1.968</v>
      </c>
      <c r="GJ17" s="9">
        <v>0.39300000000000002</v>
      </c>
      <c r="GK17" s="9">
        <v>1.575</v>
      </c>
      <c r="GL17" s="9">
        <v>1.397</v>
      </c>
      <c r="GM17" s="9">
        <v>0.66800000000000004</v>
      </c>
      <c r="GN17" s="9">
        <v>0.72799999999999998</v>
      </c>
      <c r="GO17" s="9">
        <v>5.8879999999999999</v>
      </c>
      <c r="GP17" s="9">
        <v>2.278</v>
      </c>
      <c r="GQ17" s="9">
        <v>3.61</v>
      </c>
      <c r="GR17" s="9">
        <v>2.96</v>
      </c>
      <c r="GS17" s="9">
        <v>2.3210000000000002</v>
      </c>
      <c r="GT17" s="9">
        <v>0.63800000000000001</v>
      </c>
      <c r="GU17" s="9">
        <v>6.7859999999999996</v>
      </c>
      <c r="GV17" s="9">
        <v>4.2409999999999997</v>
      </c>
      <c r="GW17" s="9">
        <v>2.5449999999999999</v>
      </c>
      <c r="GX17" s="9">
        <v>0.16700000000000001</v>
      </c>
      <c r="GY17" s="9">
        <v>0</v>
      </c>
      <c r="GZ17" s="9">
        <v>0.16700000000000001</v>
      </c>
      <c r="HA17" s="9">
        <v>1.901</v>
      </c>
      <c r="HB17" s="9">
        <v>0.56100000000000005</v>
      </c>
      <c r="HC17" s="9">
        <v>1.339</v>
      </c>
      <c r="HD17" s="9">
        <v>1.804</v>
      </c>
      <c r="HE17" s="9">
        <v>1.119</v>
      </c>
      <c r="HF17" s="9">
        <v>0.68500000000000005</v>
      </c>
      <c r="HG17" s="9">
        <v>9.9440000000000008</v>
      </c>
      <c r="HH17" s="9">
        <v>3.9870000000000001</v>
      </c>
      <c r="HI17" s="9">
        <v>5.9560000000000004</v>
      </c>
      <c r="HJ17" s="9">
        <v>0.95499999999999996</v>
      </c>
      <c r="HK17" s="9">
        <v>0.61699999999999999</v>
      </c>
      <c r="HL17" s="9">
        <v>0.33900000000000002</v>
      </c>
      <c r="HM17" s="9">
        <v>5.6289999999999996</v>
      </c>
      <c r="HN17" s="9">
        <v>2.9340000000000002</v>
      </c>
      <c r="HO17" s="9">
        <v>2.6960000000000002</v>
      </c>
      <c r="HP17" s="9">
        <v>0.84899999999999998</v>
      </c>
      <c r="HQ17" s="9">
        <v>0.503</v>
      </c>
      <c r="HR17" s="9">
        <v>0.34599999999999997</v>
      </c>
      <c r="HS17" s="9">
        <v>4.3140000000000001</v>
      </c>
      <c r="HT17" s="9">
        <v>1.054</v>
      </c>
      <c r="HU17" s="9">
        <v>3.26</v>
      </c>
      <c r="HV17" s="9">
        <v>0.30199999999999999</v>
      </c>
      <c r="HW17" s="9">
        <v>0</v>
      </c>
      <c r="HX17" s="9">
        <v>0.30199999999999999</v>
      </c>
      <c r="HY17" s="9">
        <v>0.53200000000000003</v>
      </c>
      <c r="HZ17" s="9">
        <v>0.311</v>
      </c>
      <c r="IA17" s="9">
        <v>0.221</v>
      </c>
      <c r="IB17" s="9">
        <v>5.0270000000000001</v>
      </c>
      <c r="IC17" s="9">
        <v>2.9470000000000001</v>
      </c>
      <c r="ID17" s="9">
        <v>2.08</v>
      </c>
      <c r="IE17" s="9">
        <v>4.6269999999999998</v>
      </c>
      <c r="IF17" s="9">
        <v>1.996</v>
      </c>
      <c r="IG17" s="9">
        <v>2.6309999999999998</v>
      </c>
      <c r="IH17" s="9">
        <v>21.218</v>
      </c>
      <c r="II17" s="9">
        <v>10.574</v>
      </c>
      <c r="IJ17" s="9">
        <v>10.644</v>
      </c>
      <c r="IK17" s="9">
        <v>0.748</v>
      </c>
      <c r="IL17" s="9">
        <v>0.44400000000000001</v>
      </c>
      <c r="IM17" s="9">
        <v>0.30399999999999999</v>
      </c>
      <c r="IN17" s="9">
        <v>23.719000000000001</v>
      </c>
      <c r="IO17" s="9">
        <v>9.6300000000000008</v>
      </c>
      <c r="IP17" s="9">
        <v>14.089</v>
      </c>
      <c r="IQ17" s="9">
        <v>0.184</v>
      </c>
    </row>
    <row r="18" spans="1:251">
      <c r="A18" s="10">
        <v>44593</v>
      </c>
      <c r="B18" s="9">
        <v>0.224</v>
      </c>
      <c r="C18" s="9">
        <v>0</v>
      </c>
      <c r="D18" s="9">
        <v>0.224</v>
      </c>
      <c r="E18" s="9">
        <v>0.56100000000000005</v>
      </c>
      <c r="F18" s="9">
        <v>0.315</v>
      </c>
      <c r="G18" s="9">
        <v>0.246</v>
      </c>
      <c r="H18" s="9">
        <v>1.6180000000000001</v>
      </c>
      <c r="I18" s="9">
        <v>0.71299999999999997</v>
      </c>
      <c r="J18" s="9">
        <v>0.90500000000000003</v>
      </c>
      <c r="K18" s="9">
        <v>0.85299999999999998</v>
      </c>
      <c r="L18" s="9">
        <v>0.63200000000000001</v>
      </c>
      <c r="M18" s="9">
        <v>0.221</v>
      </c>
      <c r="N18" s="9">
        <v>1.127</v>
      </c>
      <c r="O18" s="9">
        <v>0.53500000000000003</v>
      </c>
      <c r="P18" s="9">
        <v>0.59199999999999997</v>
      </c>
      <c r="Q18" s="9">
        <v>0.90300000000000002</v>
      </c>
      <c r="R18" s="9">
        <v>0.63</v>
      </c>
      <c r="S18" s="9">
        <v>0.27300000000000002</v>
      </c>
      <c r="T18" s="9">
        <v>2.887</v>
      </c>
      <c r="U18" s="9">
        <v>1.0940000000000001</v>
      </c>
      <c r="V18" s="9">
        <v>1.7929999999999999</v>
      </c>
      <c r="W18" s="9">
        <v>4.8819999999999997</v>
      </c>
      <c r="X18" s="9">
        <v>3.12</v>
      </c>
      <c r="Y18" s="9">
        <v>1.762</v>
      </c>
      <c r="Z18" s="9">
        <v>1.6020000000000001</v>
      </c>
      <c r="AA18" s="9">
        <v>0.46800000000000003</v>
      </c>
      <c r="AB18" s="9">
        <v>1.135</v>
      </c>
      <c r="AC18" s="9">
        <v>0.46899999999999997</v>
      </c>
      <c r="AD18" s="9">
        <v>0.24199999999999999</v>
      </c>
      <c r="AE18" s="9">
        <v>0.22700000000000001</v>
      </c>
      <c r="AF18" s="9">
        <v>0.95599999999999996</v>
      </c>
      <c r="AG18" s="9">
        <v>0.44</v>
      </c>
      <c r="AH18" s="9">
        <v>0.51500000000000001</v>
      </c>
      <c r="AI18" s="9">
        <v>2.4900000000000002</v>
      </c>
      <c r="AJ18" s="9">
        <v>1.3540000000000001</v>
      </c>
      <c r="AK18" s="9">
        <v>1.1359999999999999</v>
      </c>
      <c r="AL18" s="9">
        <v>0</v>
      </c>
      <c r="AM18" s="9">
        <v>0</v>
      </c>
      <c r="AN18" s="9">
        <v>0</v>
      </c>
      <c r="AO18" s="9">
        <v>20.321000000000002</v>
      </c>
      <c r="AP18" s="9">
        <v>9.6989999999999998</v>
      </c>
      <c r="AQ18" s="9">
        <v>10.622</v>
      </c>
      <c r="AR18" s="9">
        <v>1.641</v>
      </c>
      <c r="AS18" s="9">
        <v>0.51900000000000002</v>
      </c>
      <c r="AT18" s="9">
        <v>1.1220000000000001</v>
      </c>
      <c r="AU18" s="9">
        <v>20.298999999999999</v>
      </c>
      <c r="AV18" s="9">
        <v>9.7710000000000008</v>
      </c>
      <c r="AW18" s="9">
        <v>10.528</v>
      </c>
      <c r="AX18" s="9">
        <v>0.21</v>
      </c>
      <c r="AY18" s="9">
        <v>0.105</v>
      </c>
      <c r="AZ18" s="9">
        <v>0.106</v>
      </c>
      <c r="BA18" s="9">
        <v>4.0460000000000003</v>
      </c>
      <c r="BB18" s="9">
        <v>2.1800000000000002</v>
      </c>
      <c r="BC18" s="9">
        <v>1.8660000000000001</v>
      </c>
      <c r="BD18" s="9">
        <v>0</v>
      </c>
      <c r="BE18" s="9">
        <v>0</v>
      </c>
      <c r="BF18" s="9">
        <v>0</v>
      </c>
      <c r="BG18" s="9">
        <v>0.94399999999999995</v>
      </c>
      <c r="BH18" s="9">
        <v>0.32200000000000001</v>
      </c>
      <c r="BI18" s="9">
        <v>0.622</v>
      </c>
      <c r="BJ18" s="9">
        <v>0.53800000000000003</v>
      </c>
      <c r="BK18" s="9">
        <v>0.115</v>
      </c>
      <c r="BL18" s="9">
        <v>0.42399999999999999</v>
      </c>
      <c r="BM18" s="9">
        <v>6.3390000000000004</v>
      </c>
      <c r="BN18" s="9">
        <v>2.7589999999999999</v>
      </c>
      <c r="BO18" s="9">
        <v>3.58</v>
      </c>
      <c r="BP18" s="9">
        <v>0.6</v>
      </c>
      <c r="BQ18" s="9">
        <v>0.14099999999999999</v>
      </c>
      <c r="BR18" s="9">
        <v>0.45900000000000002</v>
      </c>
      <c r="BS18" s="9">
        <v>2.859</v>
      </c>
      <c r="BT18" s="9">
        <v>1.2370000000000001</v>
      </c>
      <c r="BU18" s="9">
        <v>1.6220000000000001</v>
      </c>
      <c r="BV18" s="9">
        <v>0</v>
      </c>
      <c r="BW18" s="9">
        <v>0</v>
      </c>
      <c r="BX18" s="9">
        <v>0</v>
      </c>
      <c r="BY18" s="9">
        <v>4.6189999999999998</v>
      </c>
      <c r="BZ18" s="9">
        <v>2.6619999999999999</v>
      </c>
      <c r="CA18" s="9">
        <v>1.9570000000000001</v>
      </c>
      <c r="CB18" s="9">
        <v>0.13400000000000001</v>
      </c>
      <c r="CC18" s="9">
        <v>0</v>
      </c>
      <c r="CD18" s="9">
        <v>0.13400000000000001</v>
      </c>
      <c r="CE18" s="9">
        <v>0.622</v>
      </c>
      <c r="CF18" s="9">
        <v>0.20899999999999999</v>
      </c>
      <c r="CG18" s="9">
        <v>0.41299999999999998</v>
      </c>
      <c r="CH18" s="9">
        <v>0</v>
      </c>
      <c r="CI18" s="9">
        <v>0</v>
      </c>
      <c r="CJ18" s="9">
        <v>0</v>
      </c>
      <c r="CK18" s="9">
        <v>0.505</v>
      </c>
      <c r="CL18" s="9">
        <v>0.29399999999999998</v>
      </c>
      <c r="CM18" s="9">
        <v>0.21199999999999999</v>
      </c>
      <c r="CN18" s="9">
        <v>0.158</v>
      </c>
      <c r="CO18" s="9">
        <v>0.158</v>
      </c>
      <c r="CP18" s="9">
        <v>0</v>
      </c>
      <c r="CQ18" s="9">
        <v>0.36399999999999999</v>
      </c>
      <c r="CR18" s="9">
        <v>0.109</v>
      </c>
      <c r="CS18" s="9">
        <v>0.25600000000000001</v>
      </c>
      <c r="CT18" s="9">
        <v>2.3180000000000001</v>
      </c>
      <c r="CU18" s="9">
        <v>1.083</v>
      </c>
      <c r="CV18" s="9">
        <v>1.2350000000000001</v>
      </c>
      <c r="CW18" s="9">
        <v>6.8920000000000003</v>
      </c>
      <c r="CX18" s="9">
        <v>3.9049999999999998</v>
      </c>
      <c r="CY18" s="9">
        <v>2.988</v>
      </c>
      <c r="CZ18" s="9">
        <v>9.0419999999999998</v>
      </c>
      <c r="DA18" s="9">
        <v>4.8540000000000001</v>
      </c>
      <c r="DB18" s="9">
        <v>4.1879999999999997</v>
      </c>
      <c r="DC18" s="9">
        <v>61.341000000000001</v>
      </c>
      <c r="DD18" s="9">
        <v>29.672000000000001</v>
      </c>
      <c r="DE18" s="9">
        <v>31.669</v>
      </c>
      <c r="DF18" s="9">
        <v>8.5660000000000007</v>
      </c>
      <c r="DG18" s="9">
        <v>4.3780000000000001</v>
      </c>
      <c r="DH18" s="9">
        <v>4.1879999999999997</v>
      </c>
      <c r="DI18" s="9">
        <v>60.484000000000002</v>
      </c>
      <c r="DJ18" s="9">
        <v>29.084</v>
      </c>
      <c r="DK18" s="9">
        <v>31.4</v>
      </c>
      <c r="DL18" s="9">
        <v>2.4020000000000001</v>
      </c>
      <c r="DM18" s="9">
        <v>1.5269999999999999</v>
      </c>
      <c r="DN18" s="9">
        <v>0.875</v>
      </c>
      <c r="DO18" s="9">
        <v>17.672999999999998</v>
      </c>
      <c r="DP18" s="9">
        <v>6.6189999999999998</v>
      </c>
      <c r="DQ18" s="9">
        <v>11.054</v>
      </c>
      <c r="DR18" s="9">
        <v>4.6390000000000002</v>
      </c>
      <c r="DS18" s="9">
        <v>2.202</v>
      </c>
      <c r="DT18" s="9">
        <v>2.4369999999999998</v>
      </c>
      <c r="DU18" s="9">
        <v>33.122999999999998</v>
      </c>
      <c r="DV18" s="9">
        <v>17.492000000000001</v>
      </c>
      <c r="DW18" s="9">
        <v>15.631</v>
      </c>
      <c r="DX18" s="9">
        <v>3.37</v>
      </c>
      <c r="DY18" s="9">
        <v>1.512</v>
      </c>
      <c r="DZ18" s="9">
        <v>1.8580000000000001</v>
      </c>
      <c r="EA18" s="9">
        <v>19.658000000000001</v>
      </c>
      <c r="EB18" s="9">
        <v>11.61</v>
      </c>
      <c r="EC18" s="9">
        <v>8.048</v>
      </c>
      <c r="ED18" s="9">
        <v>1.2689999999999999</v>
      </c>
      <c r="EE18" s="9">
        <v>0.69</v>
      </c>
      <c r="EF18" s="9">
        <v>0.57899999999999996</v>
      </c>
      <c r="EG18" s="9">
        <v>13.465</v>
      </c>
      <c r="EH18" s="9">
        <v>5.8819999999999997</v>
      </c>
      <c r="EI18" s="9">
        <v>7.5830000000000002</v>
      </c>
      <c r="EJ18" s="9">
        <v>1.5249999999999999</v>
      </c>
      <c r="EK18" s="9">
        <v>0.64900000000000002</v>
      </c>
      <c r="EL18" s="9">
        <v>0.876</v>
      </c>
      <c r="EM18" s="9">
        <v>9.6880000000000006</v>
      </c>
      <c r="EN18" s="9">
        <v>4.9729999999999999</v>
      </c>
      <c r="EO18" s="9">
        <v>4.7149999999999999</v>
      </c>
      <c r="EP18" s="9">
        <v>0.91300000000000003</v>
      </c>
      <c r="EQ18" s="9">
        <v>0.36899999999999999</v>
      </c>
      <c r="ER18" s="9">
        <v>0.54400000000000004</v>
      </c>
      <c r="ES18" s="9">
        <v>6.2370000000000001</v>
      </c>
      <c r="ET18" s="9">
        <v>3.431</v>
      </c>
      <c r="EU18" s="9">
        <v>2.806</v>
      </c>
      <c r="EV18" s="9">
        <v>0.61199999999999999</v>
      </c>
      <c r="EW18" s="9">
        <v>0.28000000000000003</v>
      </c>
      <c r="EX18" s="9">
        <v>0.33200000000000002</v>
      </c>
      <c r="EY18" s="9">
        <v>3.4510000000000001</v>
      </c>
      <c r="EZ18" s="9">
        <v>1.542</v>
      </c>
      <c r="FA18" s="9">
        <v>1.909</v>
      </c>
      <c r="FB18" s="9">
        <v>0.47599999999999998</v>
      </c>
      <c r="FC18" s="9">
        <v>0.47599999999999998</v>
      </c>
      <c r="FD18" s="9">
        <v>0</v>
      </c>
      <c r="FE18" s="9">
        <v>0.85599999999999998</v>
      </c>
      <c r="FF18" s="9">
        <v>0.58799999999999997</v>
      </c>
      <c r="FG18" s="9">
        <v>0.26800000000000002</v>
      </c>
      <c r="FH18" s="9">
        <v>7.8979999999999997</v>
      </c>
      <c r="FI18" s="9">
        <v>4.3579999999999997</v>
      </c>
      <c r="FJ18" s="9">
        <v>3.54</v>
      </c>
      <c r="FK18" s="9">
        <v>49.975999999999999</v>
      </c>
      <c r="FL18" s="9">
        <v>25.108000000000001</v>
      </c>
      <c r="FM18" s="9">
        <v>24.867999999999999</v>
      </c>
      <c r="FN18" s="9">
        <v>2.403</v>
      </c>
      <c r="FO18" s="9">
        <v>1.1659999999999999</v>
      </c>
      <c r="FP18" s="9">
        <v>1.238</v>
      </c>
      <c r="FQ18" s="9">
        <v>33.771999999999998</v>
      </c>
      <c r="FR18" s="9">
        <v>18.489999999999998</v>
      </c>
      <c r="FS18" s="9">
        <v>15.282</v>
      </c>
      <c r="FT18" s="9">
        <v>1.54</v>
      </c>
      <c r="FU18" s="9">
        <v>0.61799999999999999</v>
      </c>
      <c r="FV18" s="9">
        <v>0.92200000000000004</v>
      </c>
      <c r="FW18" s="9">
        <v>20.561</v>
      </c>
      <c r="FX18" s="9">
        <v>10.289</v>
      </c>
      <c r="FY18" s="9">
        <v>10.272</v>
      </c>
      <c r="FZ18" s="9">
        <v>0.86299999999999999</v>
      </c>
      <c r="GA18" s="9">
        <v>0.54700000000000004</v>
      </c>
      <c r="GB18" s="9">
        <v>0.316</v>
      </c>
      <c r="GC18" s="9">
        <v>13.211</v>
      </c>
      <c r="GD18" s="9">
        <v>8.1999999999999993</v>
      </c>
      <c r="GE18" s="9">
        <v>5.01</v>
      </c>
      <c r="GF18" s="9">
        <v>1.1919999999999999</v>
      </c>
      <c r="GG18" s="9">
        <v>0.59</v>
      </c>
      <c r="GH18" s="9">
        <v>0.60199999999999998</v>
      </c>
      <c r="GI18" s="9">
        <v>1.669</v>
      </c>
      <c r="GJ18" s="9">
        <v>0.22600000000000001</v>
      </c>
      <c r="GK18" s="9">
        <v>1.4430000000000001</v>
      </c>
      <c r="GL18" s="9">
        <v>1.03</v>
      </c>
      <c r="GM18" s="9">
        <v>0.75700000000000001</v>
      </c>
      <c r="GN18" s="9">
        <v>0.27300000000000002</v>
      </c>
      <c r="GO18" s="9">
        <v>6.944</v>
      </c>
      <c r="GP18" s="9">
        <v>2.7029999999999998</v>
      </c>
      <c r="GQ18" s="9">
        <v>4.2409999999999997</v>
      </c>
      <c r="GR18" s="9">
        <v>2.101</v>
      </c>
      <c r="GS18" s="9">
        <v>1.5349999999999999</v>
      </c>
      <c r="GT18" s="9">
        <v>0.56599999999999995</v>
      </c>
      <c r="GU18" s="9">
        <v>6.6539999999999999</v>
      </c>
      <c r="GV18" s="9">
        <v>3.4820000000000002</v>
      </c>
      <c r="GW18" s="9">
        <v>3.1709999999999998</v>
      </c>
      <c r="GX18" s="9">
        <v>1.171</v>
      </c>
      <c r="GY18" s="9">
        <v>0.311</v>
      </c>
      <c r="GZ18" s="9">
        <v>0.86</v>
      </c>
      <c r="HA18" s="9">
        <v>0.93700000000000006</v>
      </c>
      <c r="HB18" s="9">
        <v>0.20699999999999999</v>
      </c>
      <c r="HC18" s="9">
        <v>0.73</v>
      </c>
      <c r="HD18" s="9">
        <v>1.1439999999999999</v>
      </c>
      <c r="HE18" s="9">
        <v>0.496</v>
      </c>
      <c r="HF18" s="9">
        <v>0.64800000000000002</v>
      </c>
      <c r="HG18" s="9">
        <v>11.154999999999999</v>
      </c>
      <c r="HH18" s="9">
        <v>4.5629999999999997</v>
      </c>
      <c r="HI18" s="9">
        <v>6.5910000000000002</v>
      </c>
      <c r="HJ18" s="9">
        <v>0.82799999999999996</v>
      </c>
      <c r="HK18" s="9">
        <v>0.496</v>
      </c>
      <c r="HL18" s="9">
        <v>0.33200000000000002</v>
      </c>
      <c r="HM18" s="9">
        <v>6.4429999999999996</v>
      </c>
      <c r="HN18" s="9">
        <v>2.4319999999999999</v>
      </c>
      <c r="HO18" s="9">
        <v>4.0110000000000001</v>
      </c>
      <c r="HP18" s="9">
        <v>0.316</v>
      </c>
      <c r="HQ18" s="9">
        <v>0</v>
      </c>
      <c r="HR18" s="9">
        <v>0.316</v>
      </c>
      <c r="HS18" s="9">
        <v>4.7119999999999997</v>
      </c>
      <c r="HT18" s="9">
        <v>2.1309999999999998</v>
      </c>
      <c r="HU18" s="9">
        <v>2.58</v>
      </c>
      <c r="HV18" s="9">
        <v>0</v>
      </c>
      <c r="HW18" s="9">
        <v>0</v>
      </c>
      <c r="HX18" s="9">
        <v>0</v>
      </c>
      <c r="HY18" s="9">
        <v>0.21</v>
      </c>
      <c r="HZ18" s="9">
        <v>0</v>
      </c>
      <c r="IA18" s="9">
        <v>0.21</v>
      </c>
      <c r="IB18" s="9">
        <v>5.875</v>
      </c>
      <c r="IC18" s="9">
        <v>2.9209999999999998</v>
      </c>
      <c r="ID18" s="9">
        <v>2.9529999999999998</v>
      </c>
      <c r="IE18" s="9">
        <v>2.323</v>
      </c>
      <c r="IF18" s="9">
        <v>1.722</v>
      </c>
      <c r="IG18" s="9">
        <v>0.60099999999999998</v>
      </c>
      <c r="IH18" s="9">
        <v>23.734000000000002</v>
      </c>
      <c r="II18" s="9">
        <v>10.837</v>
      </c>
      <c r="IJ18" s="9">
        <v>12.897</v>
      </c>
      <c r="IK18" s="9">
        <v>0.84399999999999997</v>
      </c>
      <c r="IL18" s="9">
        <v>0.21199999999999999</v>
      </c>
      <c r="IM18" s="9">
        <v>0.63300000000000001</v>
      </c>
      <c r="IN18" s="9">
        <v>31.861000000000001</v>
      </c>
      <c r="IO18" s="9">
        <v>15.428000000000001</v>
      </c>
      <c r="IP18" s="9">
        <v>16.433</v>
      </c>
      <c r="IQ18" s="9">
        <v>0</v>
      </c>
    </row>
    <row r="19" spans="1:251">
      <c r="A19" s="10">
        <v>44958</v>
      </c>
      <c r="B19" s="9">
        <v>0.70899999999999996</v>
      </c>
      <c r="C19" s="9">
        <v>0.28699999999999998</v>
      </c>
      <c r="D19" s="9">
        <v>0.42199999999999999</v>
      </c>
      <c r="E19" s="9">
        <v>9.5000000000000001E-2</v>
      </c>
      <c r="F19" s="9">
        <v>9.5000000000000001E-2</v>
      </c>
      <c r="G19" s="9">
        <v>0</v>
      </c>
      <c r="H19" s="9">
        <v>1.2190000000000001</v>
      </c>
      <c r="I19" s="9">
        <v>0.92400000000000004</v>
      </c>
      <c r="J19" s="9">
        <v>0.29499999999999998</v>
      </c>
      <c r="K19" s="9">
        <v>0.27200000000000002</v>
      </c>
      <c r="L19" s="9">
        <v>0</v>
      </c>
      <c r="M19" s="9">
        <v>0.27200000000000002</v>
      </c>
      <c r="N19" s="9">
        <v>1.244</v>
      </c>
      <c r="O19" s="9">
        <v>0.87</v>
      </c>
      <c r="P19" s="9">
        <v>0.374</v>
      </c>
      <c r="Q19" s="9">
        <v>0.32800000000000001</v>
      </c>
      <c r="R19" s="9">
        <v>0.20899999999999999</v>
      </c>
      <c r="S19" s="9">
        <v>0.11899999999999999</v>
      </c>
      <c r="T19" s="9">
        <v>3.1930000000000001</v>
      </c>
      <c r="U19" s="9">
        <v>1.7170000000000001</v>
      </c>
      <c r="V19" s="9">
        <v>1.4770000000000001</v>
      </c>
      <c r="W19" s="9">
        <v>1.466</v>
      </c>
      <c r="X19" s="9">
        <v>0.41299999999999998</v>
      </c>
      <c r="Y19" s="9">
        <v>1.0529999999999999</v>
      </c>
      <c r="Z19" s="9">
        <v>1.3680000000000001</v>
      </c>
      <c r="AA19" s="9">
        <v>0.98499999999999999</v>
      </c>
      <c r="AB19" s="9">
        <v>0.38200000000000001</v>
      </c>
      <c r="AC19" s="9">
        <v>0.436</v>
      </c>
      <c r="AD19" s="9">
        <v>0</v>
      </c>
      <c r="AE19" s="9">
        <v>0.436</v>
      </c>
      <c r="AF19" s="9">
        <v>0.439</v>
      </c>
      <c r="AG19" s="9">
        <v>0</v>
      </c>
      <c r="AH19" s="9">
        <v>0.439</v>
      </c>
      <c r="AI19" s="9">
        <v>0.32900000000000001</v>
      </c>
      <c r="AJ19" s="9">
        <v>9.5000000000000001E-2</v>
      </c>
      <c r="AK19" s="9">
        <v>0.23300000000000001</v>
      </c>
      <c r="AL19" s="9">
        <v>0.25900000000000001</v>
      </c>
      <c r="AM19" s="9">
        <v>0.25900000000000001</v>
      </c>
      <c r="AN19" s="9">
        <v>0</v>
      </c>
      <c r="AO19" s="9">
        <v>24.652000000000001</v>
      </c>
      <c r="AP19" s="9">
        <v>12.771000000000001</v>
      </c>
      <c r="AQ19" s="9">
        <v>11.881</v>
      </c>
      <c r="AR19" s="9">
        <v>3.1509999999999998</v>
      </c>
      <c r="AS19" s="9">
        <v>1.6359999999999999</v>
      </c>
      <c r="AT19" s="9">
        <v>1.516</v>
      </c>
      <c r="AU19" s="9">
        <v>17.658999999999999</v>
      </c>
      <c r="AV19" s="9">
        <v>8.74</v>
      </c>
      <c r="AW19" s="9">
        <v>8.92</v>
      </c>
      <c r="AX19" s="9">
        <v>0.45500000000000002</v>
      </c>
      <c r="AY19" s="9">
        <v>0.29799999999999999</v>
      </c>
      <c r="AZ19" s="9">
        <v>0.156</v>
      </c>
      <c r="BA19" s="9">
        <v>2.6789999999999998</v>
      </c>
      <c r="BB19" s="9">
        <v>1.206</v>
      </c>
      <c r="BC19" s="9">
        <v>1.4730000000000001</v>
      </c>
      <c r="BD19" s="9">
        <v>6.5000000000000002E-2</v>
      </c>
      <c r="BE19" s="9">
        <v>0</v>
      </c>
      <c r="BF19" s="9">
        <v>6.5000000000000002E-2</v>
      </c>
      <c r="BG19" s="9">
        <v>0.45500000000000002</v>
      </c>
      <c r="BH19" s="9">
        <v>0.10100000000000001</v>
      </c>
      <c r="BI19" s="9">
        <v>0.35299999999999998</v>
      </c>
      <c r="BJ19" s="9">
        <v>0.32400000000000001</v>
      </c>
      <c r="BK19" s="9">
        <v>0.14499999999999999</v>
      </c>
      <c r="BL19" s="9">
        <v>0.17899999999999999</v>
      </c>
      <c r="BM19" s="9">
        <v>5.3789999999999996</v>
      </c>
      <c r="BN19" s="9">
        <v>2.2370000000000001</v>
      </c>
      <c r="BO19" s="9">
        <v>3.1419999999999999</v>
      </c>
      <c r="BP19" s="9">
        <v>0.67600000000000005</v>
      </c>
      <c r="BQ19" s="9">
        <v>0.13200000000000001</v>
      </c>
      <c r="BR19" s="9">
        <v>0.54400000000000004</v>
      </c>
      <c r="BS19" s="9">
        <v>2.746</v>
      </c>
      <c r="BT19" s="9">
        <v>1.548</v>
      </c>
      <c r="BU19" s="9">
        <v>1.198</v>
      </c>
      <c r="BV19" s="9">
        <v>1.099</v>
      </c>
      <c r="BW19" s="9">
        <v>0.60399999999999998</v>
      </c>
      <c r="BX19" s="9">
        <v>0.495</v>
      </c>
      <c r="BY19" s="9">
        <v>4.3120000000000003</v>
      </c>
      <c r="BZ19" s="9">
        <v>2.7469999999999999</v>
      </c>
      <c r="CA19" s="9">
        <v>1.5660000000000001</v>
      </c>
      <c r="CB19" s="9">
        <v>0.20899999999999999</v>
      </c>
      <c r="CC19" s="9">
        <v>0.13300000000000001</v>
      </c>
      <c r="CD19" s="9">
        <v>7.4999999999999997E-2</v>
      </c>
      <c r="CE19" s="9">
        <v>1.7589999999999999</v>
      </c>
      <c r="CF19" s="9">
        <v>0.57099999999999995</v>
      </c>
      <c r="CG19" s="9">
        <v>1.1879999999999999</v>
      </c>
      <c r="CH19" s="9">
        <v>0</v>
      </c>
      <c r="CI19" s="9">
        <v>0</v>
      </c>
      <c r="CJ19" s="9">
        <v>0</v>
      </c>
      <c r="CK19" s="9">
        <v>0.20200000000000001</v>
      </c>
      <c r="CL19" s="9">
        <v>0.20200000000000001</v>
      </c>
      <c r="CM19" s="9">
        <v>0</v>
      </c>
      <c r="CN19" s="9">
        <v>0.32200000000000001</v>
      </c>
      <c r="CO19" s="9">
        <v>0.32200000000000001</v>
      </c>
      <c r="CP19" s="9">
        <v>0</v>
      </c>
      <c r="CQ19" s="9">
        <v>0.128</v>
      </c>
      <c r="CR19" s="9">
        <v>0.128</v>
      </c>
      <c r="CS19" s="9">
        <v>0</v>
      </c>
      <c r="CT19" s="9">
        <v>1.6739999999999999</v>
      </c>
      <c r="CU19" s="9">
        <v>0.91700000000000004</v>
      </c>
      <c r="CV19" s="9">
        <v>0.75800000000000001</v>
      </c>
      <c r="CW19" s="9">
        <v>9.423</v>
      </c>
      <c r="CX19" s="9">
        <v>4.8879999999999999</v>
      </c>
      <c r="CY19" s="9">
        <v>4.5359999999999996</v>
      </c>
      <c r="CZ19" s="9">
        <v>8.0779999999999994</v>
      </c>
      <c r="DA19" s="9">
        <v>4.7270000000000003</v>
      </c>
      <c r="DB19" s="9">
        <v>3.35</v>
      </c>
      <c r="DC19" s="9">
        <v>62.786999999999999</v>
      </c>
      <c r="DD19" s="9">
        <v>29.951000000000001</v>
      </c>
      <c r="DE19" s="9">
        <v>32.835999999999999</v>
      </c>
      <c r="DF19" s="9">
        <v>8.0779999999999994</v>
      </c>
      <c r="DG19" s="9">
        <v>4.7270000000000003</v>
      </c>
      <c r="DH19" s="9">
        <v>3.35</v>
      </c>
      <c r="DI19" s="9">
        <v>62.137</v>
      </c>
      <c r="DJ19" s="9">
        <v>29.605</v>
      </c>
      <c r="DK19" s="9">
        <v>32.531999999999996</v>
      </c>
      <c r="DL19" s="9">
        <v>2.7869999999999999</v>
      </c>
      <c r="DM19" s="9">
        <v>1.677</v>
      </c>
      <c r="DN19" s="9">
        <v>1.1100000000000001</v>
      </c>
      <c r="DO19" s="9">
        <v>18.100000000000001</v>
      </c>
      <c r="DP19" s="9">
        <v>8.7799999999999994</v>
      </c>
      <c r="DQ19" s="9">
        <v>9.32</v>
      </c>
      <c r="DR19" s="9">
        <v>2.9929999999999999</v>
      </c>
      <c r="DS19" s="9">
        <v>1.4810000000000001</v>
      </c>
      <c r="DT19" s="9">
        <v>1.512</v>
      </c>
      <c r="DU19" s="9">
        <v>34.707000000000001</v>
      </c>
      <c r="DV19" s="9">
        <v>16.702000000000002</v>
      </c>
      <c r="DW19" s="9">
        <v>18.004999999999999</v>
      </c>
      <c r="DX19" s="9">
        <v>2.5680000000000001</v>
      </c>
      <c r="DY19" s="9">
        <v>1.238</v>
      </c>
      <c r="DZ19" s="9">
        <v>1.33</v>
      </c>
      <c r="EA19" s="9">
        <v>20.597999999999999</v>
      </c>
      <c r="EB19" s="9">
        <v>10.718999999999999</v>
      </c>
      <c r="EC19" s="9">
        <v>9.8789999999999996</v>
      </c>
      <c r="ED19" s="9">
        <v>0.42599999999999999</v>
      </c>
      <c r="EE19" s="9">
        <v>0.24299999999999999</v>
      </c>
      <c r="EF19" s="9">
        <v>0.182</v>
      </c>
      <c r="EG19" s="9">
        <v>14.109</v>
      </c>
      <c r="EH19" s="9">
        <v>5.9829999999999997</v>
      </c>
      <c r="EI19" s="9">
        <v>8.1259999999999994</v>
      </c>
      <c r="EJ19" s="9">
        <v>2.298</v>
      </c>
      <c r="EK19" s="9">
        <v>1.57</v>
      </c>
      <c r="EL19" s="9">
        <v>0.72799999999999998</v>
      </c>
      <c r="EM19" s="9">
        <v>9.33</v>
      </c>
      <c r="EN19" s="9">
        <v>4.1230000000000002</v>
      </c>
      <c r="EO19" s="9">
        <v>5.2069999999999999</v>
      </c>
      <c r="EP19" s="9">
        <v>0.89800000000000002</v>
      </c>
      <c r="EQ19" s="9">
        <v>0.52500000000000002</v>
      </c>
      <c r="ER19" s="9">
        <v>0.374</v>
      </c>
      <c r="ES19" s="9">
        <v>6.2320000000000002</v>
      </c>
      <c r="ET19" s="9">
        <v>2.536</v>
      </c>
      <c r="EU19" s="9">
        <v>3.6960000000000002</v>
      </c>
      <c r="EV19" s="9">
        <v>1.399</v>
      </c>
      <c r="EW19" s="9">
        <v>1.0449999999999999</v>
      </c>
      <c r="EX19" s="9">
        <v>0.35499999999999998</v>
      </c>
      <c r="EY19" s="9">
        <v>3.0979999999999999</v>
      </c>
      <c r="EZ19" s="9">
        <v>1.587</v>
      </c>
      <c r="FA19" s="9">
        <v>1.5109999999999999</v>
      </c>
      <c r="FB19" s="9">
        <v>0</v>
      </c>
      <c r="FC19" s="9">
        <v>0</v>
      </c>
      <c r="FD19" s="9">
        <v>0</v>
      </c>
      <c r="FE19" s="9">
        <v>0.65</v>
      </c>
      <c r="FF19" s="9">
        <v>0.34599999999999997</v>
      </c>
      <c r="FG19" s="9">
        <v>0.30499999999999999</v>
      </c>
      <c r="FH19" s="9">
        <v>6.7619999999999996</v>
      </c>
      <c r="FI19" s="9">
        <v>3.7959999999999998</v>
      </c>
      <c r="FJ19" s="9">
        <v>2.9660000000000002</v>
      </c>
      <c r="FK19" s="9">
        <v>51.27</v>
      </c>
      <c r="FL19" s="9">
        <v>24.931000000000001</v>
      </c>
      <c r="FM19" s="9">
        <v>26.338999999999999</v>
      </c>
      <c r="FN19" s="9">
        <v>2.6869999999999998</v>
      </c>
      <c r="FO19" s="9">
        <v>1.226</v>
      </c>
      <c r="FP19" s="9">
        <v>1.4610000000000001</v>
      </c>
      <c r="FQ19" s="9">
        <v>35.728000000000002</v>
      </c>
      <c r="FR19" s="9">
        <v>15.651999999999999</v>
      </c>
      <c r="FS19" s="9">
        <v>20.076000000000001</v>
      </c>
      <c r="FT19" s="9">
        <v>1.3089999999999999</v>
      </c>
      <c r="FU19" s="9">
        <v>0.73599999999999999</v>
      </c>
      <c r="FV19" s="9">
        <v>0.57299999999999995</v>
      </c>
      <c r="FW19" s="9">
        <v>15.106</v>
      </c>
      <c r="FX19" s="9">
        <v>5.1070000000000002</v>
      </c>
      <c r="FY19" s="9">
        <v>9.9990000000000006</v>
      </c>
      <c r="FZ19" s="9">
        <v>1.3779999999999999</v>
      </c>
      <c r="GA19" s="9">
        <v>0.49</v>
      </c>
      <c r="GB19" s="9">
        <v>0.88800000000000001</v>
      </c>
      <c r="GC19" s="9">
        <v>20.622</v>
      </c>
      <c r="GD19" s="9">
        <v>10.545999999999999</v>
      </c>
      <c r="GE19" s="9">
        <v>10.076000000000001</v>
      </c>
      <c r="GF19" s="9">
        <v>0.52300000000000002</v>
      </c>
      <c r="GG19" s="9">
        <v>0.52300000000000002</v>
      </c>
      <c r="GH19" s="9">
        <v>0</v>
      </c>
      <c r="GI19" s="9">
        <v>1.2210000000000001</v>
      </c>
      <c r="GJ19" s="9">
        <v>0.497</v>
      </c>
      <c r="GK19" s="9">
        <v>0.72399999999999998</v>
      </c>
      <c r="GL19" s="9">
        <v>1.569</v>
      </c>
      <c r="GM19" s="9">
        <v>0.64400000000000002</v>
      </c>
      <c r="GN19" s="9">
        <v>0.92500000000000004</v>
      </c>
      <c r="GO19" s="9">
        <v>6.0069999999999997</v>
      </c>
      <c r="GP19" s="9">
        <v>3.5550000000000002</v>
      </c>
      <c r="GQ19" s="9">
        <v>2.452</v>
      </c>
      <c r="GR19" s="9">
        <v>1.484</v>
      </c>
      <c r="GS19" s="9">
        <v>1.1020000000000001</v>
      </c>
      <c r="GT19" s="9">
        <v>0.38200000000000001</v>
      </c>
      <c r="GU19" s="9">
        <v>6.6470000000000002</v>
      </c>
      <c r="GV19" s="9">
        <v>4.1029999999999998</v>
      </c>
      <c r="GW19" s="9">
        <v>2.544</v>
      </c>
      <c r="GX19" s="9">
        <v>0.5</v>
      </c>
      <c r="GY19" s="9">
        <v>0.30099999999999999</v>
      </c>
      <c r="GZ19" s="9">
        <v>0.19900000000000001</v>
      </c>
      <c r="HA19" s="9">
        <v>1.6659999999999999</v>
      </c>
      <c r="HB19" s="9">
        <v>1.123</v>
      </c>
      <c r="HC19" s="9">
        <v>0.54300000000000004</v>
      </c>
      <c r="HD19" s="9">
        <v>1.3149999999999999</v>
      </c>
      <c r="HE19" s="9">
        <v>0.93200000000000005</v>
      </c>
      <c r="HF19" s="9">
        <v>0.38400000000000001</v>
      </c>
      <c r="HG19" s="9">
        <v>11.3</v>
      </c>
      <c r="HH19" s="9">
        <v>4.8019999999999996</v>
      </c>
      <c r="HI19" s="9">
        <v>6.4969999999999999</v>
      </c>
      <c r="HJ19" s="9">
        <v>0.92300000000000004</v>
      </c>
      <c r="HK19" s="9">
        <v>0.72399999999999998</v>
      </c>
      <c r="HL19" s="9">
        <v>0.19900000000000001</v>
      </c>
      <c r="HM19" s="9">
        <v>5.1390000000000002</v>
      </c>
      <c r="HN19" s="9">
        <v>2.16</v>
      </c>
      <c r="HO19" s="9">
        <v>2.9780000000000002</v>
      </c>
      <c r="HP19" s="9">
        <v>0.39200000000000002</v>
      </c>
      <c r="HQ19" s="9">
        <v>0.20699999999999999</v>
      </c>
      <c r="HR19" s="9">
        <v>0.185</v>
      </c>
      <c r="HS19" s="9">
        <v>6.1609999999999996</v>
      </c>
      <c r="HT19" s="9">
        <v>2.6419999999999999</v>
      </c>
      <c r="HU19" s="9">
        <v>3.5190000000000001</v>
      </c>
      <c r="HV19" s="9">
        <v>0</v>
      </c>
      <c r="HW19" s="9">
        <v>0</v>
      </c>
      <c r="HX19" s="9">
        <v>0</v>
      </c>
      <c r="HY19" s="9">
        <v>0.218</v>
      </c>
      <c r="HZ19" s="9">
        <v>0.218</v>
      </c>
      <c r="IA19" s="9">
        <v>0</v>
      </c>
      <c r="IB19" s="9">
        <v>3.9319999999999999</v>
      </c>
      <c r="IC19" s="9">
        <v>2.1819999999999999</v>
      </c>
      <c r="ID19" s="9">
        <v>1.75</v>
      </c>
      <c r="IE19" s="9">
        <v>3.19</v>
      </c>
      <c r="IF19" s="9">
        <v>1.798</v>
      </c>
      <c r="IG19" s="9">
        <v>1.3919999999999999</v>
      </c>
      <c r="IH19" s="9">
        <v>23.946999999999999</v>
      </c>
      <c r="II19" s="9">
        <v>11.321999999999999</v>
      </c>
      <c r="IJ19" s="9">
        <v>12.625</v>
      </c>
      <c r="IK19" s="9">
        <v>0.432</v>
      </c>
      <c r="IL19" s="9">
        <v>0.224</v>
      </c>
      <c r="IM19" s="9">
        <v>0.20799999999999999</v>
      </c>
      <c r="IN19" s="9">
        <v>30.082999999999998</v>
      </c>
      <c r="IO19" s="9">
        <v>15.51</v>
      </c>
      <c r="IP19" s="9">
        <v>14.573</v>
      </c>
      <c r="IQ19" s="9">
        <v>0.20699999999999999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E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47" s="2" customFormat="1" ht="99.95" customHeight="1">
      <c r="B1" s="3" t="s">
        <v>4964</v>
      </c>
      <c r="C1" s="3" t="s">
        <v>4965</v>
      </c>
      <c r="D1" s="3" t="s">
        <v>4966</v>
      </c>
      <c r="E1" s="3" t="s">
        <v>4967</v>
      </c>
      <c r="F1" s="3" t="s">
        <v>4968</v>
      </c>
      <c r="G1" s="3" t="s">
        <v>4969</v>
      </c>
      <c r="H1" s="3" t="s">
        <v>4970</v>
      </c>
      <c r="I1" s="3" t="s">
        <v>4971</v>
      </c>
      <c r="J1" s="3" t="s">
        <v>4972</v>
      </c>
      <c r="K1" s="3" t="s">
        <v>4973</v>
      </c>
      <c r="L1" s="3" t="s">
        <v>4974</v>
      </c>
      <c r="M1" s="3" t="s">
        <v>4975</v>
      </c>
      <c r="N1" s="3" t="s">
        <v>4976</v>
      </c>
      <c r="O1" s="3" t="s">
        <v>4977</v>
      </c>
      <c r="P1" s="3" t="s">
        <v>4978</v>
      </c>
      <c r="Q1" s="3" t="s">
        <v>4979</v>
      </c>
      <c r="R1" s="3" t="s">
        <v>4980</v>
      </c>
      <c r="S1" s="3" t="s">
        <v>4981</v>
      </c>
      <c r="T1" s="3" t="s">
        <v>4982</v>
      </c>
      <c r="U1" s="3" t="s">
        <v>4983</v>
      </c>
      <c r="V1" s="3" t="s">
        <v>4984</v>
      </c>
      <c r="W1" s="3" t="s">
        <v>4985</v>
      </c>
      <c r="X1" s="3" t="s">
        <v>4986</v>
      </c>
      <c r="Y1" s="3" t="s">
        <v>4987</v>
      </c>
      <c r="Z1" s="3" t="s">
        <v>4988</v>
      </c>
      <c r="AA1" s="3" t="s">
        <v>4989</v>
      </c>
      <c r="AB1" s="3" t="s">
        <v>4990</v>
      </c>
      <c r="AC1" s="3" t="s">
        <v>4991</v>
      </c>
      <c r="AD1" s="3" t="s">
        <v>4992</v>
      </c>
      <c r="AE1" s="3" t="s">
        <v>4993</v>
      </c>
      <c r="AF1" s="3" t="s">
        <v>4994</v>
      </c>
      <c r="AG1" s="3" t="s">
        <v>4995</v>
      </c>
      <c r="AH1" s="3" t="s">
        <v>4996</v>
      </c>
      <c r="AI1" s="3" t="s">
        <v>4997</v>
      </c>
      <c r="AJ1" s="3" t="s">
        <v>4998</v>
      </c>
      <c r="AK1" s="3" t="s">
        <v>4999</v>
      </c>
      <c r="AL1" s="3" t="s">
        <v>5000</v>
      </c>
      <c r="AM1" s="3" t="s">
        <v>5001</v>
      </c>
      <c r="AN1" s="3" t="s">
        <v>5002</v>
      </c>
      <c r="AO1" s="3" t="s">
        <v>5003</v>
      </c>
      <c r="AP1" s="3" t="s">
        <v>5004</v>
      </c>
      <c r="AQ1" s="3" t="s">
        <v>5005</v>
      </c>
      <c r="AR1" s="3" t="s">
        <v>5006</v>
      </c>
      <c r="AS1" s="3" t="s">
        <v>5007</v>
      </c>
      <c r="AT1" s="3" t="s">
        <v>5008</v>
      </c>
      <c r="AU1" s="3" t="s">
        <v>5009</v>
      </c>
      <c r="AV1" s="3" t="s">
        <v>5010</v>
      </c>
      <c r="AW1" s="3" t="s">
        <v>5011</v>
      </c>
      <c r="AX1" s="3" t="s">
        <v>5012</v>
      </c>
      <c r="AY1" s="3" t="s">
        <v>5013</v>
      </c>
      <c r="AZ1" s="3" t="s">
        <v>5402</v>
      </c>
      <c r="BA1" s="3" t="s">
        <v>5403</v>
      </c>
      <c r="BB1" s="3" t="s">
        <v>5404</v>
      </c>
      <c r="BC1" s="3" t="s">
        <v>5405</v>
      </c>
      <c r="BD1" s="3" t="s">
        <v>5406</v>
      </c>
      <c r="BE1" s="3" t="s">
        <v>5407</v>
      </c>
      <c r="BF1" s="3" t="s">
        <v>5014</v>
      </c>
      <c r="BG1" s="3" t="s">
        <v>5015</v>
      </c>
      <c r="BH1" s="3" t="s">
        <v>5016</v>
      </c>
      <c r="BI1" s="3" t="s">
        <v>5017</v>
      </c>
      <c r="BJ1" s="3" t="s">
        <v>5018</v>
      </c>
      <c r="BK1" s="3" t="s">
        <v>5019</v>
      </c>
      <c r="BL1" s="3" t="s">
        <v>5020</v>
      </c>
      <c r="BM1" s="3" t="s">
        <v>5021</v>
      </c>
      <c r="BN1" s="3" t="s">
        <v>5022</v>
      </c>
      <c r="BO1" s="3" t="s">
        <v>5023</v>
      </c>
      <c r="BP1" s="3" t="s">
        <v>5024</v>
      </c>
      <c r="BQ1" s="3" t="s">
        <v>5025</v>
      </c>
      <c r="BR1" s="3" t="s">
        <v>5026</v>
      </c>
      <c r="BS1" s="3" t="s">
        <v>5027</v>
      </c>
      <c r="BT1" s="3" t="s">
        <v>5028</v>
      </c>
      <c r="BU1" s="3" t="s">
        <v>5029</v>
      </c>
      <c r="BV1" s="3" t="s">
        <v>5030</v>
      </c>
      <c r="BW1" s="3" t="s">
        <v>5031</v>
      </c>
      <c r="BX1" s="3" t="s">
        <v>5032</v>
      </c>
      <c r="BY1" s="3" t="s">
        <v>5033</v>
      </c>
      <c r="BZ1" s="3" t="s">
        <v>5034</v>
      </c>
      <c r="CA1" s="3" t="s">
        <v>5035</v>
      </c>
      <c r="CB1" s="3" t="s">
        <v>5036</v>
      </c>
      <c r="CC1" s="3" t="s">
        <v>5037</v>
      </c>
      <c r="CD1" s="3" t="s">
        <v>5038</v>
      </c>
      <c r="CE1" s="3" t="s">
        <v>5039</v>
      </c>
      <c r="CF1" s="3" t="s">
        <v>5040</v>
      </c>
      <c r="CG1" s="3" t="s">
        <v>5041</v>
      </c>
      <c r="CH1" s="3" t="s">
        <v>5042</v>
      </c>
      <c r="CI1" s="3" t="s">
        <v>5043</v>
      </c>
      <c r="CJ1" s="3" t="s">
        <v>5044</v>
      </c>
      <c r="CK1" s="3" t="s">
        <v>5045</v>
      </c>
      <c r="CL1" s="3" t="s">
        <v>5046</v>
      </c>
      <c r="CM1" s="3" t="s">
        <v>5047</v>
      </c>
      <c r="CN1" s="3" t="s">
        <v>5048</v>
      </c>
      <c r="CO1" s="3" t="s">
        <v>5049</v>
      </c>
      <c r="CP1" s="3" t="s">
        <v>5050</v>
      </c>
      <c r="CQ1" s="3" t="s">
        <v>5051</v>
      </c>
      <c r="CR1" s="3" t="s">
        <v>5052</v>
      </c>
      <c r="CS1" s="3" t="s">
        <v>5053</v>
      </c>
      <c r="CT1" s="3" t="s">
        <v>5054</v>
      </c>
      <c r="CU1" s="3" t="s">
        <v>5055</v>
      </c>
      <c r="CV1" s="3" t="s">
        <v>5056</v>
      </c>
      <c r="CW1" s="3" t="s">
        <v>5057</v>
      </c>
      <c r="CX1" s="3" t="s">
        <v>5058</v>
      </c>
      <c r="CY1" s="3" t="s">
        <v>5059</v>
      </c>
      <c r="CZ1" s="3" t="s">
        <v>5060</v>
      </c>
      <c r="DA1" s="3" t="s">
        <v>5061</v>
      </c>
      <c r="DB1" s="3" t="s">
        <v>5062</v>
      </c>
      <c r="DC1" s="3" t="s">
        <v>5063</v>
      </c>
      <c r="DD1" s="3" t="s">
        <v>5064</v>
      </c>
      <c r="DE1" s="3" t="s">
        <v>5065</v>
      </c>
      <c r="DF1" s="3" t="s">
        <v>5066</v>
      </c>
      <c r="DG1" s="3" t="s">
        <v>5067</v>
      </c>
      <c r="DH1" s="3" t="s">
        <v>5068</v>
      </c>
      <c r="DI1" s="3" t="s">
        <v>5069</v>
      </c>
      <c r="DJ1" s="3" t="s">
        <v>5070</v>
      </c>
      <c r="DK1" s="3" t="s">
        <v>5071</v>
      </c>
      <c r="DL1" s="3" t="s">
        <v>5072</v>
      </c>
      <c r="DM1" s="3" t="s">
        <v>5073</v>
      </c>
      <c r="DN1" s="3" t="s">
        <v>5074</v>
      </c>
      <c r="DO1" s="3" t="s">
        <v>5075</v>
      </c>
      <c r="DP1" s="3" t="s">
        <v>5076</v>
      </c>
      <c r="DQ1" s="3" t="s">
        <v>5077</v>
      </c>
      <c r="DR1" s="3" t="s">
        <v>5078</v>
      </c>
      <c r="DS1" s="3" t="s">
        <v>5079</v>
      </c>
      <c r="DT1" s="3" t="s">
        <v>5080</v>
      </c>
      <c r="DU1" s="3" t="s">
        <v>5081</v>
      </c>
      <c r="DV1" s="3" t="s">
        <v>5082</v>
      </c>
      <c r="DW1" s="3" t="s">
        <v>5083</v>
      </c>
      <c r="DX1" s="3" t="s">
        <v>5084</v>
      </c>
      <c r="DY1" s="3" t="s">
        <v>5085</v>
      </c>
      <c r="DZ1" s="3" t="s">
        <v>5086</v>
      </c>
      <c r="EA1" s="3" t="s">
        <v>5087</v>
      </c>
      <c r="EB1" s="3" t="s">
        <v>5088</v>
      </c>
      <c r="EC1" s="3" t="s">
        <v>5089</v>
      </c>
      <c r="ED1" s="3" t="s">
        <v>5090</v>
      </c>
      <c r="EE1" s="3" t="s">
        <v>5091</v>
      </c>
      <c r="EF1" s="3" t="s">
        <v>5092</v>
      </c>
      <c r="EG1" s="3" t="s">
        <v>5093</v>
      </c>
      <c r="EH1" s="3" t="s">
        <v>5094</v>
      </c>
      <c r="EI1" s="3" t="s">
        <v>5095</v>
      </c>
      <c r="EJ1" s="3" t="s">
        <v>5096</v>
      </c>
      <c r="EK1" s="3" t="s">
        <v>5097</v>
      </c>
      <c r="EL1" s="3" t="s">
        <v>5098</v>
      </c>
      <c r="EM1" s="3" t="s">
        <v>5099</v>
      </c>
      <c r="EN1" s="3" t="s">
        <v>5100</v>
      </c>
      <c r="EO1" s="3" t="s">
        <v>5101</v>
      </c>
      <c r="EP1" s="3" t="s">
        <v>5102</v>
      </c>
      <c r="EQ1" s="3" t="s">
        <v>5103</v>
      </c>
    </row>
    <row r="2" spans="1:147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</row>
    <row r="3" spans="1:147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</row>
    <row r="4" spans="1:147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</row>
    <row r="5" spans="1:147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</row>
    <row r="6" spans="1:147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</row>
    <row r="7" spans="1:147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</row>
    <row r="8" spans="1:147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</row>
    <row r="9" spans="1:147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</row>
    <row r="10" spans="1:147">
      <c r="A10" s="4" t="s">
        <v>252</v>
      </c>
      <c r="B10" s="8" t="s">
        <v>5104</v>
      </c>
      <c r="C10" s="8" t="s">
        <v>5105</v>
      </c>
      <c r="D10" s="8" t="s">
        <v>5106</v>
      </c>
      <c r="E10" s="8" t="s">
        <v>5107</v>
      </c>
      <c r="F10" s="8" t="s">
        <v>5108</v>
      </c>
      <c r="G10" s="8" t="s">
        <v>5109</v>
      </c>
      <c r="H10" s="8" t="s">
        <v>5110</v>
      </c>
      <c r="I10" s="8" t="s">
        <v>5111</v>
      </c>
      <c r="J10" s="8" t="s">
        <v>5112</v>
      </c>
      <c r="K10" s="8" t="s">
        <v>5113</v>
      </c>
      <c r="L10" s="8" t="s">
        <v>5114</v>
      </c>
      <c r="M10" s="8" t="s">
        <v>5115</v>
      </c>
      <c r="N10" s="8" t="s">
        <v>5116</v>
      </c>
      <c r="O10" s="8" t="s">
        <v>5117</v>
      </c>
      <c r="P10" s="8" t="s">
        <v>5118</v>
      </c>
      <c r="Q10" s="8" t="s">
        <v>5119</v>
      </c>
      <c r="R10" s="8" t="s">
        <v>5120</v>
      </c>
      <c r="S10" s="8" t="s">
        <v>5121</v>
      </c>
      <c r="T10" s="8" t="s">
        <v>5122</v>
      </c>
      <c r="U10" s="8" t="s">
        <v>5123</v>
      </c>
      <c r="V10" s="8" t="s">
        <v>5124</v>
      </c>
      <c r="W10" s="8" t="s">
        <v>5125</v>
      </c>
      <c r="X10" s="8" t="s">
        <v>5126</v>
      </c>
      <c r="Y10" s="8" t="s">
        <v>5127</v>
      </c>
      <c r="Z10" s="8" t="s">
        <v>5128</v>
      </c>
      <c r="AA10" s="8" t="s">
        <v>5129</v>
      </c>
      <c r="AB10" s="8" t="s">
        <v>5130</v>
      </c>
      <c r="AC10" s="8" t="s">
        <v>5131</v>
      </c>
      <c r="AD10" s="8" t="s">
        <v>5132</v>
      </c>
      <c r="AE10" s="8" t="s">
        <v>5133</v>
      </c>
      <c r="AF10" s="8" t="s">
        <v>5134</v>
      </c>
      <c r="AG10" s="8" t="s">
        <v>5135</v>
      </c>
      <c r="AH10" s="8" t="s">
        <v>5136</v>
      </c>
      <c r="AI10" s="8" t="s">
        <v>5137</v>
      </c>
      <c r="AJ10" s="8" t="s">
        <v>5138</v>
      </c>
      <c r="AK10" s="8" t="s">
        <v>5139</v>
      </c>
      <c r="AL10" s="8" t="s">
        <v>5140</v>
      </c>
      <c r="AM10" s="8" t="s">
        <v>5141</v>
      </c>
      <c r="AN10" s="8" t="s">
        <v>5142</v>
      </c>
      <c r="AO10" s="8" t="s">
        <v>5143</v>
      </c>
      <c r="AP10" s="8" t="s">
        <v>5144</v>
      </c>
      <c r="AQ10" s="8" t="s">
        <v>5145</v>
      </c>
      <c r="AR10" s="8" t="s">
        <v>5146</v>
      </c>
      <c r="AS10" s="8" t="s">
        <v>5147</v>
      </c>
      <c r="AT10" s="8" t="s">
        <v>5148</v>
      </c>
      <c r="AU10" s="8" t="s">
        <v>5149</v>
      </c>
      <c r="AV10" s="8" t="s">
        <v>5150</v>
      </c>
      <c r="AW10" s="8" t="s">
        <v>5151</v>
      </c>
      <c r="AX10" s="8" t="s">
        <v>5152</v>
      </c>
      <c r="AY10" s="8" t="s">
        <v>5153</v>
      </c>
      <c r="AZ10" s="8" t="s">
        <v>5154</v>
      </c>
      <c r="BA10" s="8" t="s">
        <v>5155</v>
      </c>
      <c r="BB10" s="8" t="s">
        <v>5156</v>
      </c>
      <c r="BC10" s="8" t="s">
        <v>5157</v>
      </c>
      <c r="BD10" s="8" t="s">
        <v>5158</v>
      </c>
      <c r="BE10" s="8" t="s">
        <v>5159</v>
      </c>
      <c r="BF10" s="8" t="s">
        <v>5160</v>
      </c>
      <c r="BG10" s="8" t="s">
        <v>5161</v>
      </c>
      <c r="BH10" s="8" t="s">
        <v>5162</v>
      </c>
      <c r="BI10" s="8" t="s">
        <v>5163</v>
      </c>
      <c r="BJ10" s="8" t="s">
        <v>5164</v>
      </c>
      <c r="BK10" s="8" t="s">
        <v>5165</v>
      </c>
      <c r="BL10" s="8" t="s">
        <v>5166</v>
      </c>
      <c r="BM10" s="8" t="s">
        <v>5167</v>
      </c>
      <c r="BN10" s="8" t="s">
        <v>5168</v>
      </c>
      <c r="BO10" s="8" t="s">
        <v>5169</v>
      </c>
      <c r="BP10" s="8" t="s">
        <v>5170</v>
      </c>
      <c r="BQ10" s="8" t="s">
        <v>5171</v>
      </c>
      <c r="BR10" s="8" t="s">
        <v>5172</v>
      </c>
      <c r="BS10" s="8" t="s">
        <v>5173</v>
      </c>
      <c r="BT10" s="8" t="s">
        <v>5174</v>
      </c>
      <c r="BU10" s="8" t="s">
        <v>5175</v>
      </c>
      <c r="BV10" s="8" t="s">
        <v>5176</v>
      </c>
      <c r="BW10" s="8" t="s">
        <v>5177</v>
      </c>
      <c r="BX10" s="8" t="s">
        <v>5178</v>
      </c>
      <c r="BY10" s="8" t="s">
        <v>5179</v>
      </c>
      <c r="BZ10" s="8" t="s">
        <v>5180</v>
      </c>
      <c r="CA10" s="8" t="s">
        <v>5181</v>
      </c>
      <c r="CB10" s="8" t="s">
        <v>5182</v>
      </c>
      <c r="CC10" s="8" t="s">
        <v>5183</v>
      </c>
      <c r="CD10" s="8" t="s">
        <v>5184</v>
      </c>
      <c r="CE10" s="8" t="s">
        <v>5185</v>
      </c>
      <c r="CF10" s="8" t="s">
        <v>5186</v>
      </c>
      <c r="CG10" s="8" t="s">
        <v>5187</v>
      </c>
      <c r="CH10" s="8" t="s">
        <v>5188</v>
      </c>
      <c r="CI10" s="8" t="s">
        <v>5189</v>
      </c>
      <c r="CJ10" s="8" t="s">
        <v>5190</v>
      </c>
      <c r="CK10" s="8" t="s">
        <v>5191</v>
      </c>
      <c r="CL10" s="8" t="s">
        <v>5192</v>
      </c>
      <c r="CM10" s="8" t="s">
        <v>5193</v>
      </c>
      <c r="CN10" s="8" t="s">
        <v>5194</v>
      </c>
      <c r="CO10" s="8" t="s">
        <v>5195</v>
      </c>
      <c r="CP10" s="8" t="s">
        <v>5196</v>
      </c>
      <c r="CQ10" s="8" t="s">
        <v>5197</v>
      </c>
      <c r="CR10" s="8" t="s">
        <v>5198</v>
      </c>
      <c r="CS10" s="8" t="s">
        <v>5199</v>
      </c>
      <c r="CT10" s="8" t="s">
        <v>5200</v>
      </c>
      <c r="CU10" s="8" t="s">
        <v>5201</v>
      </c>
      <c r="CV10" s="8" t="s">
        <v>5202</v>
      </c>
      <c r="CW10" s="8" t="s">
        <v>5203</v>
      </c>
      <c r="CX10" s="8" t="s">
        <v>5204</v>
      </c>
      <c r="CY10" s="8" t="s">
        <v>5205</v>
      </c>
      <c r="CZ10" s="8" t="s">
        <v>5206</v>
      </c>
      <c r="DA10" s="8" t="s">
        <v>5207</v>
      </c>
      <c r="DB10" s="8" t="s">
        <v>5208</v>
      </c>
      <c r="DC10" s="8" t="s">
        <v>5209</v>
      </c>
      <c r="DD10" s="8" t="s">
        <v>5210</v>
      </c>
      <c r="DE10" s="8" t="s">
        <v>5211</v>
      </c>
      <c r="DF10" s="8" t="s">
        <v>5212</v>
      </c>
      <c r="DG10" s="8" t="s">
        <v>5213</v>
      </c>
      <c r="DH10" s="8" t="s">
        <v>5214</v>
      </c>
      <c r="DI10" s="8" t="s">
        <v>5215</v>
      </c>
      <c r="DJ10" s="8" t="s">
        <v>5216</v>
      </c>
      <c r="DK10" s="8" t="s">
        <v>5217</v>
      </c>
      <c r="DL10" s="8" t="s">
        <v>5218</v>
      </c>
      <c r="DM10" s="8" t="s">
        <v>5219</v>
      </c>
      <c r="DN10" s="8" t="s">
        <v>5220</v>
      </c>
      <c r="DO10" s="8" t="s">
        <v>5221</v>
      </c>
      <c r="DP10" s="8" t="s">
        <v>5222</v>
      </c>
      <c r="DQ10" s="8" t="s">
        <v>5223</v>
      </c>
      <c r="DR10" s="8" t="s">
        <v>5224</v>
      </c>
      <c r="DS10" s="8" t="s">
        <v>5225</v>
      </c>
      <c r="DT10" s="8" t="s">
        <v>5226</v>
      </c>
      <c r="DU10" s="8" t="s">
        <v>5227</v>
      </c>
      <c r="DV10" s="8" t="s">
        <v>5228</v>
      </c>
      <c r="DW10" s="8" t="s">
        <v>5229</v>
      </c>
      <c r="DX10" s="8" t="s">
        <v>5230</v>
      </c>
      <c r="DY10" s="8" t="s">
        <v>5231</v>
      </c>
      <c r="DZ10" s="8" t="s">
        <v>5232</v>
      </c>
      <c r="EA10" s="8" t="s">
        <v>5233</v>
      </c>
      <c r="EB10" s="8" t="s">
        <v>5234</v>
      </c>
      <c r="EC10" s="8" t="s">
        <v>5235</v>
      </c>
      <c r="ED10" s="8" t="s">
        <v>5236</v>
      </c>
      <c r="EE10" s="8" t="s">
        <v>5237</v>
      </c>
      <c r="EF10" s="8" t="s">
        <v>5238</v>
      </c>
      <c r="EG10" s="8" t="s">
        <v>5239</v>
      </c>
      <c r="EH10" s="8" t="s">
        <v>5240</v>
      </c>
      <c r="EI10" s="8" t="s">
        <v>5241</v>
      </c>
      <c r="EJ10" s="8" t="s">
        <v>5242</v>
      </c>
      <c r="EK10" s="8" t="s">
        <v>5243</v>
      </c>
      <c r="EL10" s="8" t="s">
        <v>5244</v>
      </c>
      <c r="EM10" s="8" t="s">
        <v>5245</v>
      </c>
      <c r="EN10" s="8" t="s">
        <v>5246</v>
      </c>
      <c r="EO10" s="8" t="s">
        <v>5247</v>
      </c>
      <c r="EP10" s="8" t="s">
        <v>5248</v>
      </c>
      <c r="EQ10" s="8" t="s">
        <v>5249</v>
      </c>
    </row>
    <row r="11" spans="1:147">
      <c r="A11" s="10">
        <v>42036</v>
      </c>
      <c r="B11" s="9">
        <v>0</v>
      </c>
      <c r="C11" s="9">
        <v>0.41399999999999998</v>
      </c>
      <c r="D11" s="9">
        <v>2.7570000000000001</v>
      </c>
      <c r="E11" s="9">
        <v>1.421</v>
      </c>
      <c r="F11" s="9">
        <v>1.3360000000000001</v>
      </c>
      <c r="G11" s="9">
        <v>0.14299999999999999</v>
      </c>
      <c r="H11" s="9">
        <v>0</v>
      </c>
      <c r="I11" s="9">
        <v>0.14299999999999999</v>
      </c>
      <c r="J11" s="9">
        <v>0.498</v>
      </c>
      <c r="K11" s="9">
        <v>0.16900000000000001</v>
      </c>
      <c r="L11" s="9">
        <v>0.32900000000000001</v>
      </c>
      <c r="M11" s="9">
        <v>2.149</v>
      </c>
      <c r="N11" s="9">
        <v>0.77200000000000002</v>
      </c>
      <c r="O11" s="9">
        <v>1.3759999999999999</v>
      </c>
      <c r="P11" s="9">
        <v>8.5510000000000002</v>
      </c>
      <c r="Q11" s="9">
        <v>3.8220000000000001</v>
      </c>
      <c r="R11" s="9">
        <v>4.7290000000000001</v>
      </c>
      <c r="S11" s="9">
        <v>5.74</v>
      </c>
      <c r="T11" s="9">
        <v>2.3039999999999998</v>
      </c>
      <c r="U11" s="9">
        <v>3.4359999999999999</v>
      </c>
      <c r="V11" s="9">
        <v>6.3090000000000002</v>
      </c>
      <c r="W11" s="9">
        <v>3.262</v>
      </c>
      <c r="X11" s="9">
        <v>3.0470000000000002</v>
      </c>
      <c r="Y11" s="9">
        <v>4.6689999999999996</v>
      </c>
      <c r="Z11" s="9">
        <v>1.7729999999999999</v>
      </c>
      <c r="AA11" s="9">
        <v>2.8959999999999999</v>
      </c>
      <c r="AB11" s="9">
        <v>3.78</v>
      </c>
      <c r="AC11" s="9">
        <v>1.7909999999999999</v>
      </c>
      <c r="AD11" s="9">
        <v>1.9890000000000001</v>
      </c>
      <c r="AE11" s="9">
        <v>3.8420000000000001</v>
      </c>
      <c r="AF11" s="9">
        <v>1.474</v>
      </c>
      <c r="AG11" s="9">
        <v>2.3679999999999999</v>
      </c>
      <c r="AH11" s="9">
        <v>3.5310000000000001</v>
      </c>
      <c r="AI11" s="9">
        <v>2.032</v>
      </c>
      <c r="AJ11" s="9">
        <v>1.4990000000000001</v>
      </c>
      <c r="AK11" s="9">
        <v>2.379</v>
      </c>
      <c r="AL11" s="9">
        <v>0.84799999999999998</v>
      </c>
      <c r="AM11" s="9">
        <v>1.5309999999999999</v>
      </c>
      <c r="AN11" s="9">
        <v>0.505</v>
      </c>
      <c r="AO11" s="9">
        <v>0.19</v>
      </c>
      <c r="AP11" s="9">
        <v>0.315</v>
      </c>
      <c r="AQ11" s="9">
        <v>0.95899999999999996</v>
      </c>
      <c r="AR11" s="9">
        <v>0.218</v>
      </c>
      <c r="AS11" s="9">
        <v>0.74199999999999999</v>
      </c>
      <c r="AT11" s="9">
        <v>0.623</v>
      </c>
      <c r="AU11" s="9">
        <v>0.36</v>
      </c>
      <c r="AV11" s="9">
        <v>0.26300000000000001</v>
      </c>
      <c r="AW11" s="9">
        <v>0.16900000000000001</v>
      </c>
      <c r="AX11" s="9">
        <v>0.16900000000000001</v>
      </c>
      <c r="AY11" s="9">
        <v>0</v>
      </c>
      <c r="AZ11" s="9">
        <v>2.7130000000000001</v>
      </c>
      <c r="BA11" s="9">
        <v>0.92700000000000005</v>
      </c>
      <c r="BB11" s="9">
        <v>1.786</v>
      </c>
      <c r="BC11" s="9">
        <v>1.41</v>
      </c>
      <c r="BD11" s="9">
        <v>0.52500000000000002</v>
      </c>
      <c r="BE11" s="9">
        <v>0.88500000000000001</v>
      </c>
      <c r="BF11" s="9">
        <v>2.819</v>
      </c>
      <c r="BG11" s="9">
        <v>1.238</v>
      </c>
      <c r="BH11" s="9">
        <v>1.581</v>
      </c>
      <c r="BI11" s="9">
        <v>2.0350000000000001</v>
      </c>
      <c r="BJ11" s="9">
        <v>1.016</v>
      </c>
      <c r="BK11" s="9">
        <v>1.018</v>
      </c>
      <c r="BL11" s="9">
        <v>8.8059999999999992</v>
      </c>
      <c r="BM11" s="9">
        <v>4.0469999999999997</v>
      </c>
      <c r="BN11" s="9">
        <v>4.7590000000000003</v>
      </c>
      <c r="BO11" s="9">
        <v>6.5670000000000002</v>
      </c>
      <c r="BP11" s="9">
        <v>2.5169999999999999</v>
      </c>
      <c r="BQ11" s="9">
        <v>4.0510000000000002</v>
      </c>
      <c r="BR11" s="9">
        <v>2.9009999999999998</v>
      </c>
      <c r="BS11" s="9">
        <v>1.2929999999999999</v>
      </c>
      <c r="BT11" s="9">
        <v>1.6080000000000001</v>
      </c>
      <c r="BU11" s="9">
        <v>0.70399999999999996</v>
      </c>
      <c r="BV11" s="9">
        <v>0</v>
      </c>
      <c r="BW11" s="9">
        <v>0.70399999999999996</v>
      </c>
      <c r="BX11" s="9">
        <v>2.456</v>
      </c>
      <c r="BY11" s="9">
        <v>1.389</v>
      </c>
      <c r="BZ11" s="9">
        <v>1.0669999999999999</v>
      </c>
      <c r="CA11" s="9">
        <v>1.704</v>
      </c>
      <c r="CB11" s="9">
        <v>1.091</v>
      </c>
      <c r="CC11" s="9">
        <v>0.61299999999999999</v>
      </c>
      <c r="CD11" s="9">
        <v>0.48599999999999999</v>
      </c>
      <c r="CE11" s="9">
        <v>0.19</v>
      </c>
      <c r="CF11" s="9">
        <v>0.29599999999999999</v>
      </c>
      <c r="CG11" s="9">
        <v>31.071999999999999</v>
      </c>
      <c r="CH11" s="9">
        <v>16.279</v>
      </c>
      <c r="CI11" s="9">
        <v>14.792999999999999</v>
      </c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</row>
    <row r="12" spans="1:147">
      <c r="A12" s="10">
        <v>42401</v>
      </c>
      <c r="B12" s="9">
        <v>0</v>
      </c>
      <c r="C12" s="9">
        <v>0.19500000000000001</v>
      </c>
      <c r="D12" s="9">
        <v>5.5650000000000004</v>
      </c>
      <c r="E12" s="9">
        <v>2.7360000000000002</v>
      </c>
      <c r="F12" s="9">
        <v>2.8279999999999998</v>
      </c>
      <c r="G12" s="9">
        <v>0</v>
      </c>
      <c r="H12" s="9">
        <v>0</v>
      </c>
      <c r="I12" s="9">
        <v>0</v>
      </c>
      <c r="J12" s="9">
        <v>1.087</v>
      </c>
      <c r="K12" s="9">
        <v>0.35199999999999998</v>
      </c>
      <c r="L12" s="9">
        <v>0.73499999999999999</v>
      </c>
      <c r="M12" s="9">
        <v>2.8490000000000002</v>
      </c>
      <c r="N12" s="9">
        <v>1.2290000000000001</v>
      </c>
      <c r="O12" s="9">
        <v>1.62</v>
      </c>
      <c r="P12" s="9">
        <v>9.0190000000000001</v>
      </c>
      <c r="Q12" s="9">
        <v>5.391</v>
      </c>
      <c r="R12" s="9">
        <v>3.6280000000000001</v>
      </c>
      <c r="S12" s="9">
        <v>8.1170000000000009</v>
      </c>
      <c r="T12" s="9">
        <v>3.18</v>
      </c>
      <c r="U12" s="9">
        <v>4.9370000000000003</v>
      </c>
      <c r="V12" s="9">
        <v>6.75</v>
      </c>
      <c r="W12" s="9">
        <v>3.7320000000000002</v>
      </c>
      <c r="X12" s="9">
        <v>3.0179999999999998</v>
      </c>
      <c r="Y12" s="9">
        <v>5.4210000000000003</v>
      </c>
      <c r="Z12" s="9">
        <v>2.0259999999999998</v>
      </c>
      <c r="AA12" s="9">
        <v>3.395</v>
      </c>
      <c r="AB12" s="9">
        <v>4.5759999999999996</v>
      </c>
      <c r="AC12" s="9">
        <v>2.1619999999999999</v>
      </c>
      <c r="AD12" s="9">
        <v>2.4140000000000001</v>
      </c>
      <c r="AE12" s="9">
        <v>5.6130000000000004</v>
      </c>
      <c r="AF12" s="9">
        <v>1.6830000000000001</v>
      </c>
      <c r="AG12" s="9">
        <v>3.93</v>
      </c>
      <c r="AH12" s="9">
        <v>4.9409999999999998</v>
      </c>
      <c r="AI12" s="9">
        <v>3.2490000000000001</v>
      </c>
      <c r="AJ12" s="9">
        <v>1.6919999999999999</v>
      </c>
      <c r="AK12" s="9">
        <v>5.6710000000000003</v>
      </c>
      <c r="AL12" s="9">
        <v>1.538</v>
      </c>
      <c r="AM12" s="9">
        <v>4.133</v>
      </c>
      <c r="AN12" s="9">
        <v>0.57099999999999995</v>
      </c>
      <c r="AO12" s="9">
        <v>0.376</v>
      </c>
      <c r="AP12" s="9">
        <v>0.19500000000000001</v>
      </c>
      <c r="AQ12" s="9">
        <v>0.20599999999999999</v>
      </c>
      <c r="AR12" s="9">
        <v>0</v>
      </c>
      <c r="AS12" s="9">
        <v>0.20599999999999999</v>
      </c>
      <c r="AT12" s="9">
        <v>0.56999999999999995</v>
      </c>
      <c r="AU12" s="9">
        <v>0.28000000000000003</v>
      </c>
      <c r="AV12" s="9">
        <v>0.28999999999999998</v>
      </c>
      <c r="AW12" s="9">
        <v>1.4670000000000001</v>
      </c>
      <c r="AX12" s="9">
        <v>0.61</v>
      </c>
      <c r="AY12" s="9">
        <v>0.85699999999999998</v>
      </c>
      <c r="AZ12" s="9">
        <v>2.6949999999999998</v>
      </c>
      <c r="BA12" s="9">
        <v>1.8280000000000001</v>
      </c>
      <c r="BB12" s="9">
        <v>0.86799999999999999</v>
      </c>
      <c r="BC12" s="9">
        <v>1.399</v>
      </c>
      <c r="BD12" s="9">
        <v>0.96199999999999997</v>
      </c>
      <c r="BE12" s="9">
        <v>0.437</v>
      </c>
      <c r="BF12" s="9">
        <v>2.23</v>
      </c>
      <c r="BG12" s="9">
        <v>1.603</v>
      </c>
      <c r="BH12" s="9">
        <v>0.627</v>
      </c>
      <c r="BI12" s="9">
        <v>2.5760000000000001</v>
      </c>
      <c r="BJ12" s="9">
        <v>1.1819999999999999</v>
      </c>
      <c r="BK12" s="9">
        <v>1.3939999999999999</v>
      </c>
      <c r="BL12" s="9">
        <v>7.9610000000000003</v>
      </c>
      <c r="BM12" s="9">
        <v>4.1639999999999997</v>
      </c>
      <c r="BN12" s="9">
        <v>3.7970000000000002</v>
      </c>
      <c r="BO12" s="9">
        <v>8.2579999999999991</v>
      </c>
      <c r="BP12" s="9">
        <v>3.0089999999999999</v>
      </c>
      <c r="BQ12" s="9">
        <v>5.2489999999999997</v>
      </c>
      <c r="BR12" s="9">
        <v>2.4140000000000001</v>
      </c>
      <c r="BS12" s="9">
        <v>1.883</v>
      </c>
      <c r="BT12" s="9">
        <v>0.53100000000000003</v>
      </c>
      <c r="BU12" s="9">
        <v>1.298</v>
      </c>
      <c r="BV12" s="9">
        <v>0.86</v>
      </c>
      <c r="BW12" s="9">
        <v>0.437</v>
      </c>
      <c r="BX12" s="9">
        <v>2.0179999999999998</v>
      </c>
      <c r="BY12" s="9">
        <v>1.1719999999999999</v>
      </c>
      <c r="BZ12" s="9">
        <v>0.84599999999999997</v>
      </c>
      <c r="CA12" s="9">
        <v>2.2959999999999998</v>
      </c>
      <c r="CB12" s="9">
        <v>0.66700000000000004</v>
      </c>
      <c r="CC12" s="9">
        <v>1.629</v>
      </c>
      <c r="CD12" s="9">
        <v>0.14099999999999999</v>
      </c>
      <c r="CE12" s="9">
        <v>0.14099999999999999</v>
      </c>
      <c r="CF12" s="9">
        <v>0</v>
      </c>
      <c r="CG12" s="9">
        <v>34.159999999999997</v>
      </c>
      <c r="CH12" s="9">
        <v>18.312000000000001</v>
      </c>
      <c r="CI12" s="9">
        <v>15.848000000000001</v>
      </c>
      <c r="CJ12" s="9">
        <v>5.6390000000000002</v>
      </c>
      <c r="CK12" s="9">
        <v>2.9910000000000001</v>
      </c>
      <c r="CL12" s="9">
        <v>2.6480000000000001</v>
      </c>
      <c r="CM12" s="9">
        <v>30.425999999999998</v>
      </c>
      <c r="CN12" s="9">
        <v>16.154</v>
      </c>
      <c r="CO12" s="9">
        <v>14.272</v>
      </c>
      <c r="CP12" s="9">
        <v>1.677</v>
      </c>
      <c r="CQ12" s="9">
        <v>0.89700000000000002</v>
      </c>
      <c r="CR12" s="9">
        <v>0.78</v>
      </c>
      <c r="CS12" s="9">
        <v>4.3380000000000001</v>
      </c>
      <c r="CT12" s="9">
        <v>2.4489999999999998</v>
      </c>
      <c r="CU12" s="9">
        <v>1.889</v>
      </c>
      <c r="CV12" s="9">
        <v>0.14099999999999999</v>
      </c>
      <c r="CW12" s="9">
        <v>0</v>
      </c>
      <c r="CX12" s="9">
        <v>0.14099999999999999</v>
      </c>
      <c r="CY12" s="9">
        <v>2.6509999999999998</v>
      </c>
      <c r="CZ12" s="9">
        <v>1.07</v>
      </c>
      <c r="DA12" s="9">
        <v>1.58</v>
      </c>
      <c r="DB12" s="9">
        <v>1.7869999999999999</v>
      </c>
      <c r="DC12" s="9">
        <v>0.88700000000000001</v>
      </c>
      <c r="DD12" s="9">
        <v>0.9</v>
      </c>
      <c r="DE12" s="9">
        <v>10.012</v>
      </c>
      <c r="DF12" s="9">
        <v>4.6550000000000002</v>
      </c>
      <c r="DG12" s="9">
        <v>5.3570000000000002</v>
      </c>
      <c r="DH12" s="9">
        <v>0</v>
      </c>
      <c r="DI12" s="9">
        <v>0</v>
      </c>
      <c r="DJ12" s="9">
        <v>0</v>
      </c>
      <c r="DK12" s="9">
        <v>4.6369999999999996</v>
      </c>
      <c r="DL12" s="9">
        <v>2.9540000000000002</v>
      </c>
      <c r="DM12" s="9">
        <v>1.6830000000000001</v>
      </c>
      <c r="DN12" s="9">
        <v>1.387</v>
      </c>
      <c r="DO12" s="9">
        <v>0.997</v>
      </c>
      <c r="DP12" s="9">
        <v>0.39</v>
      </c>
      <c r="DQ12" s="9">
        <v>4.9009999999999998</v>
      </c>
      <c r="DR12" s="9">
        <v>2.778</v>
      </c>
      <c r="DS12" s="9">
        <v>2.1230000000000002</v>
      </c>
      <c r="DT12" s="9">
        <v>0.64700000000000002</v>
      </c>
      <c r="DU12" s="9">
        <v>0.21099999999999999</v>
      </c>
      <c r="DV12" s="9">
        <v>0.436</v>
      </c>
      <c r="DW12" s="9">
        <v>2.2109999999999999</v>
      </c>
      <c r="DX12" s="9">
        <v>1.2330000000000001</v>
      </c>
      <c r="DY12" s="9">
        <v>0.97799999999999998</v>
      </c>
      <c r="DZ12" s="9">
        <v>0</v>
      </c>
      <c r="EA12" s="9">
        <v>0</v>
      </c>
      <c r="EB12" s="9">
        <v>0</v>
      </c>
      <c r="EC12" s="9">
        <v>0.19</v>
      </c>
      <c r="ED12" s="9">
        <v>0</v>
      </c>
      <c r="EE12" s="9">
        <v>0.19</v>
      </c>
      <c r="EF12" s="9">
        <v>0</v>
      </c>
      <c r="EG12" s="9">
        <v>0</v>
      </c>
      <c r="EH12" s="9">
        <v>0</v>
      </c>
      <c r="EI12" s="9">
        <v>1.488</v>
      </c>
      <c r="EJ12" s="9">
        <v>1.016</v>
      </c>
      <c r="EK12" s="9">
        <v>0.47199999999999998</v>
      </c>
      <c r="EL12" s="9">
        <v>4.6100000000000003</v>
      </c>
      <c r="EM12" s="9">
        <v>2.8959999999999999</v>
      </c>
      <c r="EN12" s="9">
        <v>1.714</v>
      </c>
      <c r="EO12" s="9">
        <v>15.382</v>
      </c>
      <c r="EP12" s="9">
        <v>6.5229999999999997</v>
      </c>
      <c r="EQ12" s="9">
        <v>8.86</v>
      </c>
    </row>
    <row r="13" spans="1:147">
      <c r="A13" s="10">
        <v>42767</v>
      </c>
      <c r="B13" s="9">
        <v>0</v>
      </c>
      <c r="C13" s="9">
        <v>0.16200000000000001</v>
      </c>
      <c r="D13" s="9">
        <v>4.3810000000000002</v>
      </c>
      <c r="E13" s="9">
        <v>2.3439999999999999</v>
      </c>
      <c r="F13" s="9">
        <v>2.0369999999999999</v>
      </c>
      <c r="G13" s="9">
        <v>0</v>
      </c>
      <c r="H13" s="9">
        <v>0</v>
      </c>
      <c r="I13" s="9">
        <v>0</v>
      </c>
      <c r="J13" s="9">
        <v>0.65300000000000002</v>
      </c>
      <c r="K13" s="9">
        <v>0</v>
      </c>
      <c r="L13" s="9">
        <v>0.65300000000000002</v>
      </c>
      <c r="M13" s="9">
        <v>2.4340000000000002</v>
      </c>
      <c r="N13" s="9">
        <v>1.242</v>
      </c>
      <c r="O13" s="9">
        <v>1.1930000000000001</v>
      </c>
      <c r="P13" s="9">
        <v>8.34</v>
      </c>
      <c r="Q13" s="9">
        <v>4.5839999999999996</v>
      </c>
      <c r="R13" s="9">
        <v>3.7559999999999998</v>
      </c>
      <c r="S13" s="9">
        <v>6.1970000000000001</v>
      </c>
      <c r="T13" s="9">
        <v>2.984</v>
      </c>
      <c r="U13" s="9">
        <v>3.2130000000000001</v>
      </c>
      <c r="V13" s="9">
        <v>6.6790000000000003</v>
      </c>
      <c r="W13" s="9">
        <v>3.7210000000000001</v>
      </c>
      <c r="X13" s="9">
        <v>2.9580000000000002</v>
      </c>
      <c r="Y13" s="9">
        <v>4.8250000000000002</v>
      </c>
      <c r="Z13" s="9">
        <v>2.0529999999999999</v>
      </c>
      <c r="AA13" s="9">
        <v>2.7719999999999998</v>
      </c>
      <c r="AB13" s="9">
        <v>4.6749999999999998</v>
      </c>
      <c r="AC13" s="9">
        <v>2.3959999999999999</v>
      </c>
      <c r="AD13" s="9">
        <v>2.278</v>
      </c>
      <c r="AE13" s="9">
        <v>4.5060000000000002</v>
      </c>
      <c r="AF13" s="9">
        <v>1.92</v>
      </c>
      <c r="AG13" s="9">
        <v>2.585</v>
      </c>
      <c r="AH13" s="9">
        <v>4.3529999999999998</v>
      </c>
      <c r="AI13" s="9">
        <v>2.4489999999999998</v>
      </c>
      <c r="AJ13" s="9">
        <v>1.9039999999999999</v>
      </c>
      <c r="AK13" s="9">
        <v>2.665</v>
      </c>
      <c r="AL13" s="9">
        <v>1.274</v>
      </c>
      <c r="AM13" s="9">
        <v>1.391</v>
      </c>
      <c r="AN13" s="9">
        <v>0.57499999999999996</v>
      </c>
      <c r="AO13" s="9">
        <v>0.34100000000000003</v>
      </c>
      <c r="AP13" s="9">
        <v>0.23300000000000001</v>
      </c>
      <c r="AQ13" s="9">
        <v>0.504</v>
      </c>
      <c r="AR13" s="9">
        <v>0.504</v>
      </c>
      <c r="AS13" s="9">
        <v>0</v>
      </c>
      <c r="AT13" s="9">
        <v>1.5409999999999999</v>
      </c>
      <c r="AU13" s="9">
        <v>0.63200000000000001</v>
      </c>
      <c r="AV13" s="9">
        <v>0.90900000000000003</v>
      </c>
      <c r="AW13" s="9">
        <v>0.86099999999999999</v>
      </c>
      <c r="AX13" s="9">
        <v>0.60699999999999998</v>
      </c>
      <c r="AY13" s="9">
        <v>0.254</v>
      </c>
      <c r="AZ13" s="9">
        <v>2.722</v>
      </c>
      <c r="BA13" s="9">
        <v>1.2929999999999999</v>
      </c>
      <c r="BB13" s="9">
        <v>1.429</v>
      </c>
      <c r="BC13" s="9">
        <v>0.71799999999999997</v>
      </c>
      <c r="BD13" s="9">
        <v>0.53400000000000003</v>
      </c>
      <c r="BE13" s="9">
        <v>0.184</v>
      </c>
      <c r="BF13" s="9">
        <v>3.2280000000000002</v>
      </c>
      <c r="BG13" s="9">
        <v>1.724</v>
      </c>
      <c r="BH13" s="9">
        <v>1.504</v>
      </c>
      <c r="BI13" s="9">
        <v>0.98299999999999998</v>
      </c>
      <c r="BJ13" s="9">
        <v>0</v>
      </c>
      <c r="BK13" s="9">
        <v>0.98299999999999998</v>
      </c>
      <c r="BL13" s="9">
        <v>7.1790000000000003</v>
      </c>
      <c r="BM13" s="9">
        <v>3.891</v>
      </c>
      <c r="BN13" s="9">
        <v>3.2879999999999998</v>
      </c>
      <c r="BO13" s="9">
        <v>6.5670000000000002</v>
      </c>
      <c r="BP13" s="9">
        <v>2.891</v>
      </c>
      <c r="BQ13" s="9">
        <v>3.6760000000000002</v>
      </c>
      <c r="BR13" s="9">
        <v>3.2509999999999999</v>
      </c>
      <c r="BS13" s="9">
        <v>2.0390000000000001</v>
      </c>
      <c r="BT13" s="9">
        <v>1.212</v>
      </c>
      <c r="BU13" s="9">
        <v>0.68100000000000005</v>
      </c>
      <c r="BV13" s="9">
        <v>0.497</v>
      </c>
      <c r="BW13" s="9">
        <v>0.184</v>
      </c>
      <c r="BX13" s="9">
        <v>2.1549999999999998</v>
      </c>
      <c r="BY13" s="9">
        <v>1.0309999999999999</v>
      </c>
      <c r="BZ13" s="9">
        <v>1.1240000000000001</v>
      </c>
      <c r="CA13" s="9">
        <v>0.20499999999999999</v>
      </c>
      <c r="CB13" s="9">
        <v>0</v>
      </c>
      <c r="CC13" s="9">
        <v>0.20499999999999999</v>
      </c>
      <c r="CD13" s="9">
        <v>0.16600000000000001</v>
      </c>
      <c r="CE13" s="9">
        <v>0</v>
      </c>
      <c r="CF13" s="9">
        <v>0.16600000000000001</v>
      </c>
      <c r="CG13" s="9">
        <v>36.354999999999997</v>
      </c>
      <c r="CH13" s="9">
        <v>17.106000000000002</v>
      </c>
      <c r="CI13" s="9">
        <v>19.248999999999999</v>
      </c>
      <c r="CJ13" s="9">
        <v>4.1710000000000003</v>
      </c>
      <c r="CK13" s="9">
        <v>1.994</v>
      </c>
      <c r="CL13" s="9">
        <v>2.1760000000000002</v>
      </c>
      <c r="CM13" s="9">
        <v>23.946000000000002</v>
      </c>
      <c r="CN13" s="9">
        <v>10.632</v>
      </c>
      <c r="CO13" s="9">
        <v>13.314</v>
      </c>
      <c r="CP13" s="9">
        <v>1.274</v>
      </c>
      <c r="CQ13" s="9">
        <v>0.49199999999999999</v>
      </c>
      <c r="CR13" s="9">
        <v>0.78200000000000003</v>
      </c>
      <c r="CS13" s="9">
        <v>5.617</v>
      </c>
      <c r="CT13" s="9">
        <v>2.004</v>
      </c>
      <c r="CU13" s="9">
        <v>3.6120000000000001</v>
      </c>
      <c r="CV13" s="9">
        <v>0.26100000000000001</v>
      </c>
      <c r="CW13" s="9">
        <v>0.26100000000000001</v>
      </c>
      <c r="CX13" s="9">
        <v>0</v>
      </c>
      <c r="CY13" s="9">
        <v>2.0419999999999998</v>
      </c>
      <c r="CZ13" s="9">
        <v>0.183</v>
      </c>
      <c r="DA13" s="9">
        <v>1.8580000000000001</v>
      </c>
      <c r="DB13" s="9">
        <v>0.68300000000000005</v>
      </c>
      <c r="DC13" s="9">
        <v>0.51600000000000001</v>
      </c>
      <c r="DD13" s="9">
        <v>0.16700000000000001</v>
      </c>
      <c r="DE13" s="9">
        <v>8.5269999999999992</v>
      </c>
      <c r="DF13" s="9">
        <v>4.5190000000000001</v>
      </c>
      <c r="DG13" s="9">
        <v>4.008</v>
      </c>
      <c r="DH13" s="9">
        <v>0.67200000000000004</v>
      </c>
      <c r="DI13" s="9">
        <v>0.17899999999999999</v>
      </c>
      <c r="DJ13" s="9">
        <v>0.49299999999999999</v>
      </c>
      <c r="DK13" s="9">
        <v>3.306</v>
      </c>
      <c r="DL13" s="9">
        <v>1.099</v>
      </c>
      <c r="DM13" s="9">
        <v>2.2069999999999999</v>
      </c>
      <c r="DN13" s="9">
        <v>0.69</v>
      </c>
      <c r="DO13" s="9">
        <v>0.34499999999999997</v>
      </c>
      <c r="DP13" s="9">
        <v>0.34499999999999997</v>
      </c>
      <c r="DQ13" s="9">
        <v>3.2160000000000002</v>
      </c>
      <c r="DR13" s="9">
        <v>1.9850000000000001</v>
      </c>
      <c r="DS13" s="9">
        <v>1.2310000000000001</v>
      </c>
      <c r="DT13" s="9">
        <v>0.23300000000000001</v>
      </c>
      <c r="DU13" s="9">
        <v>0</v>
      </c>
      <c r="DV13" s="9">
        <v>0.23300000000000001</v>
      </c>
      <c r="DW13" s="9">
        <v>0.41</v>
      </c>
      <c r="DX13" s="9">
        <v>0.41</v>
      </c>
      <c r="DY13" s="9">
        <v>0</v>
      </c>
      <c r="DZ13" s="9">
        <v>0.156</v>
      </c>
      <c r="EA13" s="9">
        <v>0</v>
      </c>
      <c r="EB13" s="9">
        <v>0.156</v>
      </c>
      <c r="EC13" s="9">
        <v>0.20699999999999999</v>
      </c>
      <c r="ED13" s="9">
        <v>0</v>
      </c>
      <c r="EE13" s="9">
        <v>0.20699999999999999</v>
      </c>
      <c r="EF13" s="9">
        <v>0.20200000000000001</v>
      </c>
      <c r="EG13" s="9">
        <v>0.20200000000000001</v>
      </c>
      <c r="EH13" s="9">
        <v>0</v>
      </c>
      <c r="EI13" s="9">
        <v>0.623</v>
      </c>
      <c r="EJ13" s="9">
        <v>0.43099999999999999</v>
      </c>
      <c r="EK13" s="9">
        <v>0.191</v>
      </c>
      <c r="EL13" s="9">
        <v>4.7050000000000001</v>
      </c>
      <c r="EM13" s="9">
        <v>2.589</v>
      </c>
      <c r="EN13" s="9">
        <v>2.1160000000000001</v>
      </c>
      <c r="EO13" s="9">
        <v>19.556000000000001</v>
      </c>
      <c r="EP13" s="9">
        <v>9.9459999999999997</v>
      </c>
      <c r="EQ13" s="9">
        <v>9.61</v>
      </c>
    </row>
    <row r="14" spans="1:147">
      <c r="A14" s="10">
        <v>43132</v>
      </c>
      <c r="B14" s="9">
        <v>9.0999999999999998E-2</v>
      </c>
      <c r="C14" s="9">
        <v>0.47899999999999998</v>
      </c>
      <c r="D14" s="9">
        <v>5.3529999999999998</v>
      </c>
      <c r="E14" s="9">
        <v>3.427</v>
      </c>
      <c r="F14" s="9">
        <v>1.9259999999999999</v>
      </c>
      <c r="G14" s="9">
        <v>0</v>
      </c>
      <c r="H14" s="9">
        <v>0</v>
      </c>
      <c r="I14" s="9">
        <v>0</v>
      </c>
      <c r="J14" s="9">
        <v>1.492</v>
      </c>
      <c r="K14" s="9">
        <v>0.70399999999999996</v>
      </c>
      <c r="L14" s="9">
        <v>0.78800000000000003</v>
      </c>
      <c r="M14" s="9">
        <v>2.4940000000000002</v>
      </c>
      <c r="N14" s="9">
        <v>0.86099999999999999</v>
      </c>
      <c r="O14" s="9">
        <v>1.633</v>
      </c>
      <c r="P14" s="9">
        <v>8.3369999999999997</v>
      </c>
      <c r="Q14" s="9">
        <v>4.5140000000000002</v>
      </c>
      <c r="R14" s="9">
        <v>3.8239999999999998</v>
      </c>
      <c r="S14" s="9">
        <v>9.6760000000000002</v>
      </c>
      <c r="T14" s="9">
        <v>5.0890000000000004</v>
      </c>
      <c r="U14" s="9">
        <v>4.5869999999999997</v>
      </c>
      <c r="V14" s="9">
        <v>6.36</v>
      </c>
      <c r="W14" s="9">
        <v>3.4729999999999999</v>
      </c>
      <c r="X14" s="9">
        <v>2.887</v>
      </c>
      <c r="Y14" s="9">
        <v>9.4450000000000003</v>
      </c>
      <c r="Z14" s="9">
        <v>5.4459999999999997</v>
      </c>
      <c r="AA14" s="9">
        <v>3.9980000000000002</v>
      </c>
      <c r="AB14" s="9">
        <v>4.4909999999999997</v>
      </c>
      <c r="AC14" s="9">
        <v>2.3490000000000002</v>
      </c>
      <c r="AD14" s="9">
        <v>2.1419999999999999</v>
      </c>
      <c r="AE14" s="9">
        <v>8.2639999999999993</v>
      </c>
      <c r="AF14" s="9">
        <v>3.8279999999999998</v>
      </c>
      <c r="AG14" s="9">
        <v>4.4370000000000003</v>
      </c>
      <c r="AH14" s="9">
        <v>3.9729999999999999</v>
      </c>
      <c r="AI14" s="9">
        <v>2.7949999999999999</v>
      </c>
      <c r="AJ14" s="9">
        <v>1.1779999999999999</v>
      </c>
      <c r="AK14" s="9">
        <v>5.1260000000000003</v>
      </c>
      <c r="AL14" s="9">
        <v>3.0819999999999999</v>
      </c>
      <c r="AM14" s="9">
        <v>2.044</v>
      </c>
      <c r="AN14" s="9">
        <v>0.255</v>
      </c>
      <c r="AO14" s="9">
        <v>0.13</v>
      </c>
      <c r="AP14" s="9">
        <v>0.125</v>
      </c>
      <c r="AQ14" s="9">
        <v>1.978</v>
      </c>
      <c r="AR14" s="9">
        <v>0.79500000000000004</v>
      </c>
      <c r="AS14" s="9">
        <v>1.1830000000000001</v>
      </c>
      <c r="AT14" s="9">
        <v>0.92400000000000004</v>
      </c>
      <c r="AU14" s="9">
        <v>0.30399999999999999</v>
      </c>
      <c r="AV14" s="9">
        <v>0.61899999999999999</v>
      </c>
      <c r="AW14" s="9">
        <v>1.1319999999999999</v>
      </c>
      <c r="AX14" s="9">
        <v>0.379</v>
      </c>
      <c r="AY14" s="9">
        <v>0.754</v>
      </c>
      <c r="AZ14" s="9">
        <v>2.1720000000000002</v>
      </c>
      <c r="BA14" s="9">
        <v>1.345</v>
      </c>
      <c r="BB14" s="9">
        <v>0.82699999999999996</v>
      </c>
      <c r="BC14" s="9">
        <v>1.3540000000000001</v>
      </c>
      <c r="BD14" s="9">
        <v>0.58299999999999996</v>
      </c>
      <c r="BE14" s="9">
        <v>0.77100000000000002</v>
      </c>
      <c r="BF14" s="9">
        <v>2.4220000000000002</v>
      </c>
      <c r="BG14" s="9">
        <v>1.837</v>
      </c>
      <c r="BH14" s="9">
        <v>0.58399999999999996</v>
      </c>
      <c r="BI14" s="9">
        <v>1.9730000000000001</v>
      </c>
      <c r="BJ14" s="9">
        <v>1.4350000000000001</v>
      </c>
      <c r="BK14" s="9">
        <v>0.53700000000000003</v>
      </c>
      <c r="BL14" s="9">
        <v>8.2439999999999998</v>
      </c>
      <c r="BM14" s="9">
        <v>4.2789999999999999</v>
      </c>
      <c r="BN14" s="9">
        <v>3.9649999999999999</v>
      </c>
      <c r="BO14" s="9">
        <v>10.962</v>
      </c>
      <c r="BP14" s="9">
        <v>5.9119999999999999</v>
      </c>
      <c r="BQ14" s="9">
        <v>5.05</v>
      </c>
      <c r="BR14" s="9">
        <v>1.9710000000000001</v>
      </c>
      <c r="BS14" s="9">
        <v>1.3029999999999999</v>
      </c>
      <c r="BT14" s="9">
        <v>0.66800000000000004</v>
      </c>
      <c r="BU14" s="9">
        <v>1.1240000000000001</v>
      </c>
      <c r="BV14" s="9">
        <v>0.75</v>
      </c>
      <c r="BW14" s="9">
        <v>0.374</v>
      </c>
      <c r="BX14" s="9">
        <v>1.3180000000000001</v>
      </c>
      <c r="BY14" s="9">
        <v>0.89500000000000002</v>
      </c>
      <c r="BZ14" s="9">
        <v>0.42399999999999999</v>
      </c>
      <c r="CA14" s="9">
        <v>2.0499999999999998</v>
      </c>
      <c r="CB14" s="9">
        <v>1.048</v>
      </c>
      <c r="CC14" s="9">
        <v>1.0029999999999999</v>
      </c>
      <c r="CD14" s="9">
        <v>0.59699999999999998</v>
      </c>
      <c r="CE14" s="9">
        <v>0.14499999999999999</v>
      </c>
      <c r="CF14" s="9">
        <v>0.45200000000000001</v>
      </c>
      <c r="CG14" s="9">
        <v>37.515000000000001</v>
      </c>
      <c r="CH14" s="9">
        <v>21.172999999999998</v>
      </c>
      <c r="CI14" s="9">
        <v>16.343</v>
      </c>
      <c r="CJ14" s="9">
        <v>4.9139999999999997</v>
      </c>
      <c r="CK14" s="9">
        <v>2.3719999999999999</v>
      </c>
      <c r="CL14" s="9">
        <v>2.5419999999999998</v>
      </c>
      <c r="CM14" s="9">
        <v>35.176000000000002</v>
      </c>
      <c r="CN14" s="9">
        <v>19.032</v>
      </c>
      <c r="CO14" s="9">
        <v>16.143999999999998</v>
      </c>
      <c r="CP14" s="9">
        <v>0.84799999999999998</v>
      </c>
      <c r="CQ14" s="9">
        <v>0.52600000000000002</v>
      </c>
      <c r="CR14" s="9">
        <v>0.32200000000000001</v>
      </c>
      <c r="CS14" s="9">
        <v>8.2490000000000006</v>
      </c>
      <c r="CT14" s="9">
        <v>4.1890000000000001</v>
      </c>
      <c r="CU14" s="9">
        <v>4.0599999999999996</v>
      </c>
      <c r="CV14" s="9">
        <v>0.46400000000000002</v>
      </c>
      <c r="CW14" s="9">
        <v>0.13</v>
      </c>
      <c r="CX14" s="9">
        <v>0.33300000000000002</v>
      </c>
      <c r="CY14" s="9">
        <v>1.8240000000000001</v>
      </c>
      <c r="CZ14" s="9">
        <v>0.625</v>
      </c>
      <c r="DA14" s="9">
        <v>1.1990000000000001</v>
      </c>
      <c r="DB14" s="9">
        <v>1.6919999999999999</v>
      </c>
      <c r="DC14" s="9">
        <v>0.67300000000000004</v>
      </c>
      <c r="DD14" s="9">
        <v>1.02</v>
      </c>
      <c r="DE14" s="9">
        <v>10.845000000000001</v>
      </c>
      <c r="DF14" s="9">
        <v>7.1040000000000001</v>
      </c>
      <c r="DG14" s="9">
        <v>3.7410000000000001</v>
      </c>
      <c r="DH14" s="9">
        <v>0.36899999999999999</v>
      </c>
      <c r="DI14" s="9">
        <v>0</v>
      </c>
      <c r="DJ14" s="9">
        <v>0.36899999999999999</v>
      </c>
      <c r="DK14" s="9">
        <v>5.95</v>
      </c>
      <c r="DL14" s="9">
        <v>2.42</v>
      </c>
      <c r="DM14" s="9">
        <v>3.53</v>
      </c>
      <c r="DN14" s="9">
        <v>0.90300000000000002</v>
      </c>
      <c r="DO14" s="9">
        <v>0.52400000000000002</v>
      </c>
      <c r="DP14" s="9">
        <v>0.379</v>
      </c>
      <c r="DQ14" s="9">
        <v>6.2919999999999998</v>
      </c>
      <c r="DR14" s="9">
        <v>3.8969999999999998</v>
      </c>
      <c r="DS14" s="9">
        <v>2.395</v>
      </c>
      <c r="DT14" s="9">
        <v>0.51900000000000002</v>
      </c>
      <c r="DU14" s="9">
        <v>0.51900000000000002</v>
      </c>
      <c r="DV14" s="9">
        <v>0</v>
      </c>
      <c r="DW14" s="9">
        <v>0.54600000000000004</v>
      </c>
      <c r="DX14" s="9">
        <v>0.224</v>
      </c>
      <c r="DY14" s="9">
        <v>0.32200000000000001</v>
      </c>
      <c r="DZ14" s="9">
        <v>0.11899999999999999</v>
      </c>
      <c r="EA14" s="9">
        <v>0</v>
      </c>
      <c r="EB14" s="9">
        <v>0.11899999999999999</v>
      </c>
      <c r="EC14" s="9">
        <v>0.53</v>
      </c>
      <c r="ED14" s="9">
        <v>0.13900000000000001</v>
      </c>
      <c r="EE14" s="9">
        <v>0.39100000000000001</v>
      </c>
      <c r="EF14" s="9">
        <v>0</v>
      </c>
      <c r="EG14" s="9">
        <v>0</v>
      </c>
      <c r="EH14" s="9">
        <v>0</v>
      </c>
      <c r="EI14" s="9">
        <v>0.94099999999999995</v>
      </c>
      <c r="EJ14" s="9">
        <v>0.435</v>
      </c>
      <c r="EK14" s="9">
        <v>0.50600000000000001</v>
      </c>
      <c r="EL14" s="9">
        <v>4.7380000000000004</v>
      </c>
      <c r="EM14" s="9">
        <v>2.8639999999999999</v>
      </c>
      <c r="EN14" s="9">
        <v>1.875</v>
      </c>
      <c r="EO14" s="9">
        <v>15.013</v>
      </c>
      <c r="EP14" s="9">
        <v>8.5739999999999998</v>
      </c>
      <c r="EQ14" s="9">
        <v>6.4390000000000001</v>
      </c>
    </row>
    <row r="15" spans="1:147">
      <c r="A15" s="10">
        <v>43497</v>
      </c>
      <c r="B15" s="9">
        <v>0</v>
      </c>
      <c r="C15" s="9">
        <v>0</v>
      </c>
      <c r="D15" s="9">
        <v>5.99</v>
      </c>
      <c r="E15" s="9">
        <v>3.726</v>
      </c>
      <c r="F15" s="9">
        <v>2.2639999999999998</v>
      </c>
      <c r="G15" s="9">
        <v>0</v>
      </c>
      <c r="H15" s="9">
        <v>0</v>
      </c>
      <c r="I15" s="9">
        <v>0</v>
      </c>
      <c r="J15" s="9">
        <v>1.712</v>
      </c>
      <c r="K15" s="9">
        <v>0.76200000000000001</v>
      </c>
      <c r="L15" s="9">
        <v>0.95</v>
      </c>
      <c r="M15" s="9">
        <v>2.2799999999999998</v>
      </c>
      <c r="N15" s="9">
        <v>0.70099999999999996</v>
      </c>
      <c r="O15" s="9">
        <v>1.5780000000000001</v>
      </c>
      <c r="P15" s="9">
        <v>7.4880000000000004</v>
      </c>
      <c r="Q15" s="9">
        <v>3.9239999999999999</v>
      </c>
      <c r="R15" s="9">
        <v>3.5640000000000001</v>
      </c>
      <c r="S15" s="9">
        <v>6.6529999999999996</v>
      </c>
      <c r="T15" s="9">
        <v>3.1059999999999999</v>
      </c>
      <c r="U15" s="9">
        <v>3.5470000000000002</v>
      </c>
      <c r="V15" s="9">
        <v>6.6959999999999997</v>
      </c>
      <c r="W15" s="9">
        <v>3.0529999999999999</v>
      </c>
      <c r="X15" s="9">
        <v>3.6429999999999998</v>
      </c>
      <c r="Y15" s="9">
        <v>6.2670000000000003</v>
      </c>
      <c r="Z15" s="9">
        <v>3.0920000000000001</v>
      </c>
      <c r="AA15" s="9">
        <v>3.1749999999999998</v>
      </c>
      <c r="AB15" s="9">
        <v>4.4290000000000003</v>
      </c>
      <c r="AC15" s="9">
        <v>1.9350000000000001</v>
      </c>
      <c r="AD15" s="9">
        <v>2.4940000000000002</v>
      </c>
      <c r="AE15" s="9">
        <v>3.7690000000000001</v>
      </c>
      <c r="AF15" s="9">
        <v>1.2230000000000001</v>
      </c>
      <c r="AG15" s="9">
        <v>2.5470000000000002</v>
      </c>
      <c r="AH15" s="9">
        <v>3.8109999999999999</v>
      </c>
      <c r="AI15" s="9">
        <v>2.1280000000000001</v>
      </c>
      <c r="AJ15" s="9">
        <v>1.6830000000000001</v>
      </c>
      <c r="AK15" s="9">
        <v>3.8220000000000001</v>
      </c>
      <c r="AL15" s="9">
        <v>1.581</v>
      </c>
      <c r="AM15" s="9">
        <v>2.2400000000000002</v>
      </c>
      <c r="AN15" s="9">
        <v>0.222</v>
      </c>
      <c r="AO15" s="9">
        <v>0.222</v>
      </c>
      <c r="AP15" s="9">
        <v>0</v>
      </c>
      <c r="AQ15" s="9">
        <v>1.0349999999999999</v>
      </c>
      <c r="AR15" s="9">
        <v>0.496</v>
      </c>
      <c r="AS15" s="9">
        <v>0.53900000000000003</v>
      </c>
      <c r="AT15" s="9">
        <v>2.2519999999999998</v>
      </c>
      <c r="AU15" s="9">
        <v>0.87</v>
      </c>
      <c r="AV15" s="9">
        <v>1.383</v>
      </c>
      <c r="AW15" s="9">
        <v>0.52800000000000002</v>
      </c>
      <c r="AX15" s="9">
        <v>0.23499999999999999</v>
      </c>
      <c r="AY15" s="9">
        <v>0.29299999999999998</v>
      </c>
      <c r="AZ15" s="9">
        <v>1.8069999999999999</v>
      </c>
      <c r="BA15" s="9">
        <v>1.008</v>
      </c>
      <c r="BB15" s="9">
        <v>0.79900000000000004</v>
      </c>
      <c r="BC15" s="9">
        <v>2.645</v>
      </c>
      <c r="BD15" s="9">
        <v>1.579</v>
      </c>
      <c r="BE15" s="9">
        <v>1.0660000000000001</v>
      </c>
      <c r="BF15" s="9">
        <v>1.5109999999999999</v>
      </c>
      <c r="BG15" s="9">
        <v>0.90500000000000003</v>
      </c>
      <c r="BH15" s="9">
        <v>0.60599999999999998</v>
      </c>
      <c r="BI15" s="9">
        <v>1.746</v>
      </c>
      <c r="BJ15" s="9">
        <v>0.254</v>
      </c>
      <c r="BK15" s="9">
        <v>1.492</v>
      </c>
      <c r="BL15" s="9">
        <v>7.2789999999999999</v>
      </c>
      <c r="BM15" s="9">
        <v>3.42</v>
      </c>
      <c r="BN15" s="9">
        <v>3.859</v>
      </c>
      <c r="BO15" s="9">
        <v>8.4160000000000004</v>
      </c>
      <c r="BP15" s="9">
        <v>3.5840000000000001</v>
      </c>
      <c r="BQ15" s="9">
        <v>4.8330000000000002</v>
      </c>
      <c r="BR15" s="9">
        <v>2.5920000000000001</v>
      </c>
      <c r="BS15" s="9">
        <v>1.1040000000000001</v>
      </c>
      <c r="BT15" s="9">
        <v>1.488</v>
      </c>
      <c r="BU15" s="9">
        <v>1.8240000000000001</v>
      </c>
      <c r="BV15" s="9">
        <v>0.78400000000000003</v>
      </c>
      <c r="BW15" s="9">
        <v>1.04</v>
      </c>
      <c r="BX15" s="9">
        <v>1.327</v>
      </c>
      <c r="BY15" s="9">
        <v>1.0509999999999999</v>
      </c>
      <c r="BZ15" s="9">
        <v>0.27700000000000002</v>
      </c>
      <c r="CA15" s="9">
        <v>2.2879999999999998</v>
      </c>
      <c r="CB15" s="9">
        <v>1.0209999999999999</v>
      </c>
      <c r="CC15" s="9">
        <v>1.2669999999999999</v>
      </c>
      <c r="CD15" s="9">
        <v>0</v>
      </c>
      <c r="CE15" s="9">
        <v>0</v>
      </c>
      <c r="CF15" s="9">
        <v>0</v>
      </c>
      <c r="CG15" s="9">
        <v>40.289000000000001</v>
      </c>
      <c r="CH15" s="9">
        <v>20.584</v>
      </c>
      <c r="CI15" s="9">
        <v>19.704999999999998</v>
      </c>
      <c r="CJ15" s="9">
        <v>3.6309999999999998</v>
      </c>
      <c r="CK15" s="9">
        <v>2.105</v>
      </c>
      <c r="CL15" s="9">
        <v>1.526</v>
      </c>
      <c r="CM15" s="9">
        <v>34.130000000000003</v>
      </c>
      <c r="CN15" s="9">
        <v>17.533999999999999</v>
      </c>
      <c r="CO15" s="9">
        <v>16.596</v>
      </c>
      <c r="CP15" s="9">
        <v>0.72099999999999997</v>
      </c>
      <c r="CQ15" s="9">
        <v>0.72099999999999997</v>
      </c>
      <c r="CR15" s="9">
        <v>0</v>
      </c>
      <c r="CS15" s="9">
        <v>7.1459999999999999</v>
      </c>
      <c r="CT15" s="9">
        <v>3.9460000000000002</v>
      </c>
      <c r="CU15" s="9">
        <v>3.2</v>
      </c>
      <c r="CV15" s="9">
        <v>0</v>
      </c>
      <c r="CW15" s="9">
        <v>0</v>
      </c>
      <c r="CX15" s="9">
        <v>0</v>
      </c>
      <c r="CY15" s="9">
        <v>1.6870000000000001</v>
      </c>
      <c r="CZ15" s="9">
        <v>0.54100000000000004</v>
      </c>
      <c r="DA15" s="9">
        <v>1.145</v>
      </c>
      <c r="DB15" s="9">
        <v>1.589</v>
      </c>
      <c r="DC15" s="9">
        <v>0.82</v>
      </c>
      <c r="DD15" s="9">
        <v>0.76900000000000002</v>
      </c>
      <c r="DE15" s="9">
        <v>10.87</v>
      </c>
      <c r="DF15" s="9">
        <v>5.2149999999999999</v>
      </c>
      <c r="DG15" s="9">
        <v>5.6550000000000002</v>
      </c>
      <c r="DH15" s="9">
        <v>0.47199999999999998</v>
      </c>
      <c r="DI15" s="9">
        <v>0.19500000000000001</v>
      </c>
      <c r="DJ15" s="9">
        <v>0.27700000000000002</v>
      </c>
      <c r="DK15" s="9">
        <v>5.5590000000000002</v>
      </c>
      <c r="DL15" s="9">
        <v>2.1629999999999998</v>
      </c>
      <c r="DM15" s="9">
        <v>3.3959999999999999</v>
      </c>
      <c r="DN15" s="9">
        <v>0.48</v>
      </c>
      <c r="DO15" s="9">
        <v>0</v>
      </c>
      <c r="DP15" s="9">
        <v>0.48</v>
      </c>
      <c r="DQ15" s="9">
        <v>7.173</v>
      </c>
      <c r="DR15" s="9">
        <v>4.702</v>
      </c>
      <c r="DS15" s="9">
        <v>2.4710000000000001</v>
      </c>
      <c r="DT15" s="9">
        <v>0.36799999999999999</v>
      </c>
      <c r="DU15" s="9">
        <v>0.36799999999999999</v>
      </c>
      <c r="DV15" s="9">
        <v>0</v>
      </c>
      <c r="DW15" s="9">
        <v>0.52</v>
      </c>
      <c r="DX15" s="9">
        <v>0</v>
      </c>
      <c r="DY15" s="9">
        <v>0.52</v>
      </c>
      <c r="DZ15" s="9">
        <v>0</v>
      </c>
      <c r="EA15" s="9">
        <v>0</v>
      </c>
      <c r="EB15" s="9">
        <v>0</v>
      </c>
      <c r="EC15" s="9">
        <v>0.21</v>
      </c>
      <c r="ED15" s="9">
        <v>0</v>
      </c>
      <c r="EE15" s="9">
        <v>0.21</v>
      </c>
      <c r="EF15" s="9">
        <v>0</v>
      </c>
      <c r="EG15" s="9">
        <v>0</v>
      </c>
      <c r="EH15" s="9">
        <v>0</v>
      </c>
      <c r="EI15" s="9">
        <v>0.96599999999999997</v>
      </c>
      <c r="EJ15" s="9">
        <v>0.96599999999999997</v>
      </c>
      <c r="EK15" s="9">
        <v>0</v>
      </c>
      <c r="EL15" s="9">
        <v>5.3</v>
      </c>
      <c r="EM15" s="9">
        <v>2.464</v>
      </c>
      <c r="EN15" s="9">
        <v>2.8359999999999999</v>
      </c>
      <c r="EO15" s="9">
        <v>17.989999999999998</v>
      </c>
      <c r="EP15" s="9">
        <v>8.6180000000000003</v>
      </c>
      <c r="EQ15" s="9">
        <v>9.3719999999999999</v>
      </c>
    </row>
    <row r="16" spans="1:147">
      <c r="A16" s="10">
        <v>43862</v>
      </c>
      <c r="B16" s="9">
        <v>0</v>
      </c>
      <c r="C16" s="9">
        <v>0</v>
      </c>
      <c r="D16" s="9">
        <v>4.298</v>
      </c>
      <c r="E16" s="9">
        <v>1.7470000000000001</v>
      </c>
      <c r="F16" s="9">
        <v>2.5510000000000002</v>
      </c>
      <c r="G16" s="9">
        <v>0</v>
      </c>
      <c r="H16" s="9">
        <v>0</v>
      </c>
      <c r="I16" s="9">
        <v>0</v>
      </c>
      <c r="J16" s="9">
        <v>0.5</v>
      </c>
      <c r="K16" s="9">
        <v>0.24099999999999999</v>
      </c>
      <c r="L16" s="9">
        <v>0.25900000000000001</v>
      </c>
      <c r="M16" s="9">
        <v>2.734</v>
      </c>
      <c r="N16" s="9">
        <v>1.6040000000000001</v>
      </c>
      <c r="O16" s="9">
        <v>1.131</v>
      </c>
      <c r="P16" s="9">
        <v>7.2679999999999998</v>
      </c>
      <c r="Q16" s="9">
        <v>3.266</v>
      </c>
      <c r="R16" s="9">
        <v>4.0019999999999998</v>
      </c>
      <c r="S16" s="9">
        <v>5.2279999999999998</v>
      </c>
      <c r="T16" s="9">
        <v>2.3290000000000002</v>
      </c>
      <c r="U16" s="9">
        <v>2.899</v>
      </c>
      <c r="V16" s="9">
        <v>5.2309999999999999</v>
      </c>
      <c r="W16" s="9">
        <v>1.974</v>
      </c>
      <c r="X16" s="9">
        <v>3.2570000000000001</v>
      </c>
      <c r="Y16" s="9">
        <v>4.0469999999999997</v>
      </c>
      <c r="Z16" s="9">
        <v>1.724</v>
      </c>
      <c r="AA16" s="9">
        <v>2.3220000000000001</v>
      </c>
      <c r="AB16" s="9">
        <v>3.5219999999999998</v>
      </c>
      <c r="AC16" s="9">
        <v>1.508</v>
      </c>
      <c r="AD16" s="9">
        <v>2.0139999999999998</v>
      </c>
      <c r="AE16" s="9">
        <v>4.4589999999999996</v>
      </c>
      <c r="AF16" s="9">
        <v>1.9239999999999999</v>
      </c>
      <c r="AG16" s="9">
        <v>2.5350000000000001</v>
      </c>
      <c r="AH16" s="9">
        <v>3.13</v>
      </c>
      <c r="AI16" s="9">
        <v>1.9650000000000001</v>
      </c>
      <c r="AJ16" s="9">
        <v>1.1639999999999999</v>
      </c>
      <c r="AK16" s="9">
        <v>2.6030000000000002</v>
      </c>
      <c r="AL16" s="9">
        <v>0.81799999999999995</v>
      </c>
      <c r="AM16" s="9">
        <v>1.7849999999999999</v>
      </c>
      <c r="AN16" s="9">
        <v>0.91200000000000003</v>
      </c>
      <c r="AO16" s="9">
        <v>0.47799999999999998</v>
      </c>
      <c r="AP16" s="9">
        <v>0.435</v>
      </c>
      <c r="AQ16" s="9">
        <v>0.65100000000000002</v>
      </c>
      <c r="AR16" s="9">
        <v>0.65100000000000002</v>
      </c>
      <c r="AS16" s="9">
        <v>0</v>
      </c>
      <c r="AT16" s="9">
        <v>1.222</v>
      </c>
      <c r="AU16" s="9">
        <v>0.56299999999999994</v>
      </c>
      <c r="AV16" s="9">
        <v>0.65800000000000003</v>
      </c>
      <c r="AW16" s="9">
        <v>1.165</v>
      </c>
      <c r="AX16" s="9">
        <v>0.432</v>
      </c>
      <c r="AY16" s="9">
        <v>0.73199999999999998</v>
      </c>
      <c r="AZ16" s="9">
        <v>2.1970000000000001</v>
      </c>
      <c r="BA16" s="9">
        <v>0.872</v>
      </c>
      <c r="BB16" s="9">
        <v>1.3240000000000001</v>
      </c>
      <c r="BC16" s="9">
        <v>0.61699999999999999</v>
      </c>
      <c r="BD16" s="9">
        <v>0.61699999999999999</v>
      </c>
      <c r="BE16" s="9">
        <v>0</v>
      </c>
      <c r="BF16" s="9">
        <v>2.3580000000000001</v>
      </c>
      <c r="BG16" s="9">
        <v>1.3</v>
      </c>
      <c r="BH16" s="9">
        <v>1.0580000000000001</v>
      </c>
      <c r="BI16" s="9">
        <v>1.0309999999999999</v>
      </c>
      <c r="BJ16" s="9">
        <v>0.61</v>
      </c>
      <c r="BK16" s="9">
        <v>0.42099999999999999</v>
      </c>
      <c r="BL16" s="9">
        <v>6.8310000000000004</v>
      </c>
      <c r="BM16" s="9">
        <v>2.972</v>
      </c>
      <c r="BN16" s="9">
        <v>3.859</v>
      </c>
      <c r="BO16" s="9">
        <v>5.9329999999999998</v>
      </c>
      <c r="BP16" s="9">
        <v>3.1619999999999999</v>
      </c>
      <c r="BQ16" s="9">
        <v>2.77</v>
      </c>
      <c r="BR16" s="9">
        <v>1.5</v>
      </c>
      <c r="BS16" s="9">
        <v>0.46600000000000003</v>
      </c>
      <c r="BT16" s="9">
        <v>1.034</v>
      </c>
      <c r="BU16" s="9">
        <v>0.80900000000000005</v>
      </c>
      <c r="BV16" s="9">
        <v>0.80900000000000005</v>
      </c>
      <c r="BW16" s="9">
        <v>0</v>
      </c>
      <c r="BX16" s="9">
        <v>2.7290000000000001</v>
      </c>
      <c r="BY16" s="9">
        <v>1.008</v>
      </c>
      <c r="BZ16" s="9">
        <v>1.7210000000000001</v>
      </c>
      <c r="CA16" s="9">
        <v>1.03</v>
      </c>
      <c r="CB16" s="9">
        <v>0.57999999999999996</v>
      </c>
      <c r="CC16" s="9">
        <v>0.45</v>
      </c>
      <c r="CD16" s="9">
        <v>0.26</v>
      </c>
      <c r="CE16" s="9">
        <v>0.26</v>
      </c>
      <c r="CF16" s="9">
        <v>0</v>
      </c>
      <c r="CG16" s="9">
        <v>42.814999999999998</v>
      </c>
      <c r="CH16" s="9">
        <v>19.968</v>
      </c>
      <c r="CI16" s="9">
        <v>22.846</v>
      </c>
      <c r="CJ16" s="9">
        <v>4.2469999999999999</v>
      </c>
      <c r="CK16" s="9">
        <v>1.718</v>
      </c>
      <c r="CL16" s="9">
        <v>2.5289999999999999</v>
      </c>
      <c r="CM16" s="9">
        <v>30.448</v>
      </c>
      <c r="CN16" s="9">
        <v>13.776999999999999</v>
      </c>
      <c r="CO16" s="9">
        <v>16.670999999999999</v>
      </c>
      <c r="CP16" s="9">
        <v>2.0369999999999999</v>
      </c>
      <c r="CQ16" s="9">
        <v>0.97399999999999998</v>
      </c>
      <c r="CR16" s="9">
        <v>1.0629999999999999</v>
      </c>
      <c r="CS16" s="9">
        <v>7.8330000000000002</v>
      </c>
      <c r="CT16" s="9">
        <v>3.8959999999999999</v>
      </c>
      <c r="CU16" s="9">
        <v>3.9369999999999998</v>
      </c>
      <c r="CV16" s="9">
        <v>0</v>
      </c>
      <c r="CW16" s="9">
        <v>0</v>
      </c>
      <c r="CX16" s="9">
        <v>0</v>
      </c>
      <c r="CY16" s="9">
        <v>1.784</v>
      </c>
      <c r="CZ16" s="9">
        <v>0.90400000000000003</v>
      </c>
      <c r="DA16" s="9">
        <v>0.88100000000000001</v>
      </c>
      <c r="DB16" s="9">
        <v>1.401</v>
      </c>
      <c r="DC16" s="9">
        <v>0.54800000000000004</v>
      </c>
      <c r="DD16" s="9">
        <v>0.85299999999999998</v>
      </c>
      <c r="DE16" s="9">
        <v>11.723000000000001</v>
      </c>
      <c r="DF16" s="9">
        <v>4.4450000000000003</v>
      </c>
      <c r="DG16" s="9">
        <v>7.2789999999999999</v>
      </c>
      <c r="DH16" s="9">
        <v>0.32200000000000001</v>
      </c>
      <c r="DI16" s="9">
        <v>0</v>
      </c>
      <c r="DJ16" s="9">
        <v>0.32200000000000001</v>
      </c>
      <c r="DK16" s="9">
        <v>3.1659999999999999</v>
      </c>
      <c r="DL16" s="9">
        <v>1.339</v>
      </c>
      <c r="DM16" s="9">
        <v>1.8280000000000001</v>
      </c>
      <c r="DN16" s="9">
        <v>0.48599999999999999</v>
      </c>
      <c r="DO16" s="9">
        <v>0.19600000000000001</v>
      </c>
      <c r="DP16" s="9">
        <v>0.28999999999999998</v>
      </c>
      <c r="DQ16" s="9">
        <v>5.093</v>
      </c>
      <c r="DR16" s="9">
        <v>2.7690000000000001</v>
      </c>
      <c r="DS16" s="9">
        <v>2.3239999999999998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0.84799999999999998</v>
      </c>
      <c r="EJ16" s="9">
        <v>0.42599999999999999</v>
      </c>
      <c r="EK16" s="9">
        <v>0.42299999999999999</v>
      </c>
      <c r="EL16" s="9">
        <v>3.7330000000000001</v>
      </c>
      <c r="EM16" s="9">
        <v>1.8080000000000001</v>
      </c>
      <c r="EN16" s="9">
        <v>1.925</v>
      </c>
      <c r="EO16" s="9">
        <v>20.097999999999999</v>
      </c>
      <c r="EP16" s="9">
        <v>10.367000000000001</v>
      </c>
      <c r="EQ16" s="9">
        <v>9.7309999999999999</v>
      </c>
    </row>
    <row r="17" spans="1:147">
      <c r="A17" s="10">
        <v>44228</v>
      </c>
      <c r="B17" s="9">
        <v>0</v>
      </c>
      <c r="C17" s="9">
        <v>0.184</v>
      </c>
      <c r="D17" s="9">
        <v>4.532</v>
      </c>
      <c r="E17" s="9">
        <v>1.8759999999999999</v>
      </c>
      <c r="F17" s="9">
        <v>2.6560000000000001</v>
      </c>
      <c r="G17" s="9">
        <v>0.23499999999999999</v>
      </c>
      <c r="H17" s="9">
        <v>0.23499999999999999</v>
      </c>
      <c r="I17" s="9">
        <v>0</v>
      </c>
      <c r="J17" s="9">
        <v>1.0389999999999999</v>
      </c>
      <c r="K17" s="9">
        <v>0.69399999999999995</v>
      </c>
      <c r="L17" s="9">
        <v>0.34499999999999997</v>
      </c>
      <c r="M17" s="9">
        <v>1.165</v>
      </c>
      <c r="N17" s="9">
        <v>0</v>
      </c>
      <c r="O17" s="9">
        <v>1.165</v>
      </c>
      <c r="P17" s="9">
        <v>10.384</v>
      </c>
      <c r="Q17" s="9">
        <v>5.1849999999999996</v>
      </c>
      <c r="R17" s="9">
        <v>5.1989999999999998</v>
      </c>
      <c r="S17" s="9">
        <v>9.4209999999999994</v>
      </c>
      <c r="T17" s="9">
        <v>5.27</v>
      </c>
      <c r="U17" s="9">
        <v>4.1509999999999998</v>
      </c>
      <c r="V17" s="9">
        <v>8.6329999999999991</v>
      </c>
      <c r="W17" s="9">
        <v>4.6189999999999998</v>
      </c>
      <c r="X17" s="9">
        <v>4.0140000000000002</v>
      </c>
      <c r="Y17" s="9">
        <v>5.7460000000000004</v>
      </c>
      <c r="Z17" s="9">
        <v>2.843</v>
      </c>
      <c r="AA17" s="9">
        <v>2.903</v>
      </c>
      <c r="AB17" s="9">
        <v>4.22</v>
      </c>
      <c r="AC17" s="9">
        <v>2.5489999999999999</v>
      </c>
      <c r="AD17" s="9">
        <v>1.671</v>
      </c>
      <c r="AE17" s="9">
        <v>8.1069999999999993</v>
      </c>
      <c r="AF17" s="9">
        <v>4.9029999999999996</v>
      </c>
      <c r="AG17" s="9">
        <v>3.2040000000000002</v>
      </c>
      <c r="AH17" s="9">
        <v>3.8809999999999998</v>
      </c>
      <c r="AI17" s="9">
        <v>1.456</v>
      </c>
      <c r="AJ17" s="9">
        <v>2.4249999999999998</v>
      </c>
      <c r="AK17" s="9">
        <v>4.7590000000000003</v>
      </c>
      <c r="AL17" s="9">
        <v>2.7389999999999999</v>
      </c>
      <c r="AM17" s="9">
        <v>2.0209999999999999</v>
      </c>
      <c r="AN17" s="9">
        <v>0.47699999999999998</v>
      </c>
      <c r="AO17" s="9">
        <v>0.183</v>
      </c>
      <c r="AP17" s="9">
        <v>0.29299999999999998</v>
      </c>
      <c r="AQ17" s="9">
        <v>0.94599999999999995</v>
      </c>
      <c r="AR17" s="9">
        <v>0.94599999999999995</v>
      </c>
      <c r="AS17" s="9">
        <v>0</v>
      </c>
      <c r="AT17" s="9">
        <v>0.84399999999999997</v>
      </c>
      <c r="AU17" s="9">
        <v>0.41799999999999998</v>
      </c>
      <c r="AV17" s="9">
        <v>0.42499999999999999</v>
      </c>
      <c r="AW17" s="9">
        <v>1.597</v>
      </c>
      <c r="AX17" s="9">
        <v>1.2050000000000001</v>
      </c>
      <c r="AY17" s="9">
        <v>0.39200000000000002</v>
      </c>
      <c r="AZ17" s="9">
        <v>3.0259999999999998</v>
      </c>
      <c r="BA17" s="9">
        <v>1.5580000000000001</v>
      </c>
      <c r="BB17" s="9">
        <v>1.468</v>
      </c>
      <c r="BC17" s="9">
        <v>0.505</v>
      </c>
      <c r="BD17" s="9">
        <v>0.33400000000000002</v>
      </c>
      <c r="BE17" s="9">
        <v>0.17199999999999999</v>
      </c>
      <c r="BF17" s="9">
        <v>2.1930000000000001</v>
      </c>
      <c r="BG17" s="9">
        <v>1.7210000000000001</v>
      </c>
      <c r="BH17" s="9">
        <v>0.47199999999999998</v>
      </c>
      <c r="BI17" s="9">
        <v>1.73</v>
      </c>
      <c r="BJ17" s="9">
        <v>0.79300000000000004</v>
      </c>
      <c r="BK17" s="9">
        <v>0.93700000000000006</v>
      </c>
      <c r="BL17" s="9">
        <v>9.5350000000000001</v>
      </c>
      <c r="BM17" s="9">
        <v>5.1849999999999996</v>
      </c>
      <c r="BN17" s="9">
        <v>4.3499999999999996</v>
      </c>
      <c r="BO17" s="9">
        <v>8.2390000000000008</v>
      </c>
      <c r="BP17" s="9">
        <v>4.6559999999999997</v>
      </c>
      <c r="BQ17" s="9">
        <v>3.5830000000000002</v>
      </c>
      <c r="BR17" s="9">
        <v>4.5620000000000003</v>
      </c>
      <c r="BS17" s="9">
        <v>2.718</v>
      </c>
      <c r="BT17" s="9">
        <v>1.8440000000000001</v>
      </c>
      <c r="BU17" s="9">
        <v>1.5169999999999999</v>
      </c>
      <c r="BV17" s="9">
        <v>0.83899999999999997</v>
      </c>
      <c r="BW17" s="9">
        <v>0.67800000000000005</v>
      </c>
      <c r="BX17" s="9">
        <v>3.944</v>
      </c>
      <c r="BY17" s="9">
        <v>1.954</v>
      </c>
      <c r="BZ17" s="9">
        <v>1.99</v>
      </c>
      <c r="CA17" s="9">
        <v>4.5069999999999997</v>
      </c>
      <c r="CB17" s="9">
        <v>2.9039999999999999</v>
      </c>
      <c r="CC17" s="9">
        <v>1.603</v>
      </c>
      <c r="CD17" s="9">
        <v>0.437</v>
      </c>
      <c r="CE17" s="9">
        <v>0.437</v>
      </c>
      <c r="CF17" s="9">
        <v>0</v>
      </c>
      <c r="CG17" s="9">
        <v>39.944000000000003</v>
      </c>
      <c r="CH17" s="9">
        <v>16.638000000000002</v>
      </c>
      <c r="CI17" s="9">
        <v>23.305</v>
      </c>
      <c r="CJ17" s="9">
        <v>6.7670000000000003</v>
      </c>
      <c r="CK17" s="9">
        <v>2.9590000000000001</v>
      </c>
      <c r="CL17" s="9">
        <v>3.8079999999999998</v>
      </c>
      <c r="CM17" s="9">
        <v>32.457999999999998</v>
      </c>
      <c r="CN17" s="9">
        <v>13.797000000000001</v>
      </c>
      <c r="CO17" s="9">
        <v>18.661000000000001</v>
      </c>
      <c r="CP17" s="9">
        <v>1.736</v>
      </c>
      <c r="CQ17" s="9">
        <v>0.89200000000000002</v>
      </c>
      <c r="CR17" s="9">
        <v>0.84399999999999997</v>
      </c>
      <c r="CS17" s="9">
        <v>9.5559999999999992</v>
      </c>
      <c r="CT17" s="9">
        <v>4.59</v>
      </c>
      <c r="CU17" s="9">
        <v>4.9649999999999999</v>
      </c>
      <c r="CV17" s="9">
        <v>0.152</v>
      </c>
      <c r="CW17" s="9">
        <v>0</v>
      </c>
      <c r="CX17" s="9">
        <v>0.152</v>
      </c>
      <c r="CY17" s="9">
        <v>2.34</v>
      </c>
      <c r="CZ17" s="9">
        <v>0.42799999999999999</v>
      </c>
      <c r="DA17" s="9">
        <v>1.9119999999999999</v>
      </c>
      <c r="DB17" s="9">
        <v>2.0680000000000001</v>
      </c>
      <c r="DC17" s="9">
        <v>0.78100000000000003</v>
      </c>
      <c r="DD17" s="9">
        <v>1.288</v>
      </c>
      <c r="DE17" s="9">
        <v>9.8019999999999996</v>
      </c>
      <c r="DF17" s="9">
        <v>4.0659999999999998</v>
      </c>
      <c r="DG17" s="9">
        <v>5.7370000000000001</v>
      </c>
      <c r="DH17" s="9">
        <v>0.95599999999999996</v>
      </c>
      <c r="DI17" s="9">
        <v>0.36199999999999999</v>
      </c>
      <c r="DJ17" s="9">
        <v>0.59399999999999997</v>
      </c>
      <c r="DK17" s="9">
        <v>2.1419999999999999</v>
      </c>
      <c r="DL17" s="9">
        <v>0.501</v>
      </c>
      <c r="DM17" s="9">
        <v>1.641</v>
      </c>
      <c r="DN17" s="9">
        <v>1.4470000000000001</v>
      </c>
      <c r="DO17" s="9">
        <v>0.7</v>
      </c>
      <c r="DP17" s="9">
        <v>0.747</v>
      </c>
      <c r="DQ17" s="9">
        <v>7.1609999999999996</v>
      </c>
      <c r="DR17" s="9">
        <v>3.2109999999999999</v>
      </c>
      <c r="DS17" s="9">
        <v>3.95</v>
      </c>
      <c r="DT17" s="9">
        <v>0.184</v>
      </c>
      <c r="DU17" s="9">
        <v>0</v>
      </c>
      <c r="DV17" s="9">
        <v>0.184</v>
      </c>
      <c r="DW17" s="9">
        <v>0.38800000000000001</v>
      </c>
      <c r="DX17" s="9">
        <v>0.20200000000000001</v>
      </c>
      <c r="DY17" s="9">
        <v>0.186</v>
      </c>
      <c r="DZ17" s="9">
        <v>0</v>
      </c>
      <c r="EA17" s="9">
        <v>0</v>
      </c>
      <c r="EB17" s="9">
        <v>0</v>
      </c>
      <c r="EC17" s="9">
        <v>0.58599999999999997</v>
      </c>
      <c r="ED17" s="9">
        <v>0.58599999999999997</v>
      </c>
      <c r="EE17" s="9">
        <v>0</v>
      </c>
      <c r="EF17" s="9">
        <v>0.224</v>
      </c>
      <c r="EG17" s="9">
        <v>0.224</v>
      </c>
      <c r="EH17" s="9">
        <v>0</v>
      </c>
      <c r="EI17" s="9">
        <v>0.48299999999999998</v>
      </c>
      <c r="EJ17" s="9">
        <v>0.21299999999999999</v>
      </c>
      <c r="EK17" s="9">
        <v>0.27</v>
      </c>
      <c r="EL17" s="9">
        <v>4.0549999999999997</v>
      </c>
      <c r="EM17" s="9">
        <v>2.6629999999999998</v>
      </c>
      <c r="EN17" s="9">
        <v>1.391</v>
      </c>
      <c r="EO17" s="9">
        <v>18.050999999999998</v>
      </c>
      <c r="EP17" s="9">
        <v>8.9770000000000003</v>
      </c>
      <c r="EQ17" s="9">
        <v>9.0739999999999998</v>
      </c>
    </row>
    <row r="18" spans="1:147">
      <c r="A18" s="10">
        <v>44593</v>
      </c>
      <c r="B18" s="9">
        <v>0</v>
      </c>
      <c r="C18" s="9">
        <v>0</v>
      </c>
      <c r="D18" s="9">
        <v>5.125</v>
      </c>
      <c r="E18" s="9">
        <v>2.7869999999999999</v>
      </c>
      <c r="F18" s="9">
        <v>2.3380000000000001</v>
      </c>
      <c r="G18" s="9">
        <v>0</v>
      </c>
      <c r="H18" s="9">
        <v>0</v>
      </c>
      <c r="I18" s="9">
        <v>0</v>
      </c>
      <c r="J18" s="9">
        <v>0.62</v>
      </c>
      <c r="K18" s="9">
        <v>0.62</v>
      </c>
      <c r="L18" s="9">
        <v>0</v>
      </c>
      <c r="M18" s="9">
        <v>2.2599999999999998</v>
      </c>
      <c r="N18" s="9">
        <v>2.0139999999999998</v>
      </c>
      <c r="O18" s="9">
        <v>0.246</v>
      </c>
      <c r="P18" s="9">
        <v>8.3889999999999993</v>
      </c>
      <c r="Q18" s="9">
        <v>4.5170000000000003</v>
      </c>
      <c r="R18" s="9">
        <v>3.8719999999999999</v>
      </c>
      <c r="S18" s="9">
        <v>6.649</v>
      </c>
      <c r="T18" s="9">
        <v>2.59</v>
      </c>
      <c r="U18" s="9">
        <v>4.0579999999999998</v>
      </c>
      <c r="V18" s="9">
        <v>5.3780000000000001</v>
      </c>
      <c r="W18" s="9">
        <v>2.44</v>
      </c>
      <c r="X18" s="9">
        <v>2.9380000000000002</v>
      </c>
      <c r="Y18" s="9">
        <v>5.9649999999999999</v>
      </c>
      <c r="Z18" s="9">
        <v>2.7589999999999999</v>
      </c>
      <c r="AA18" s="9">
        <v>3.206</v>
      </c>
      <c r="AB18" s="9">
        <v>3.7450000000000001</v>
      </c>
      <c r="AC18" s="9">
        <v>2.23</v>
      </c>
      <c r="AD18" s="9">
        <v>1.5149999999999999</v>
      </c>
      <c r="AE18" s="9">
        <v>5.2779999999999996</v>
      </c>
      <c r="AF18" s="9">
        <v>2.2639999999999998</v>
      </c>
      <c r="AG18" s="9">
        <v>3.0129999999999999</v>
      </c>
      <c r="AH18" s="9">
        <v>3.95</v>
      </c>
      <c r="AI18" s="9">
        <v>1.865</v>
      </c>
      <c r="AJ18" s="9">
        <v>2.085</v>
      </c>
      <c r="AK18" s="9">
        <v>3.9020000000000001</v>
      </c>
      <c r="AL18" s="9">
        <v>2.6960000000000002</v>
      </c>
      <c r="AM18" s="9">
        <v>1.206</v>
      </c>
      <c r="AN18" s="9">
        <v>0.184</v>
      </c>
      <c r="AO18" s="9">
        <v>0.184</v>
      </c>
      <c r="AP18" s="9">
        <v>0</v>
      </c>
      <c r="AQ18" s="9">
        <v>0.76200000000000001</v>
      </c>
      <c r="AR18" s="9">
        <v>0.51600000000000001</v>
      </c>
      <c r="AS18" s="9">
        <v>0.246</v>
      </c>
      <c r="AT18" s="9">
        <v>0.93100000000000005</v>
      </c>
      <c r="AU18" s="9">
        <v>0.61499999999999999</v>
      </c>
      <c r="AV18" s="9">
        <v>0.316</v>
      </c>
      <c r="AW18" s="9">
        <v>1.36</v>
      </c>
      <c r="AX18" s="9">
        <v>1.119</v>
      </c>
      <c r="AY18" s="9">
        <v>0.24099999999999999</v>
      </c>
      <c r="AZ18" s="9">
        <v>2.8959999999999999</v>
      </c>
      <c r="BA18" s="9">
        <v>1.1379999999999999</v>
      </c>
      <c r="BB18" s="9">
        <v>1.758</v>
      </c>
      <c r="BC18" s="9">
        <v>1.762</v>
      </c>
      <c r="BD18" s="9">
        <v>0.78100000000000003</v>
      </c>
      <c r="BE18" s="9">
        <v>0.98099999999999998</v>
      </c>
      <c r="BF18" s="9">
        <v>1.9</v>
      </c>
      <c r="BG18" s="9">
        <v>0.73299999999999998</v>
      </c>
      <c r="BH18" s="9">
        <v>1.167</v>
      </c>
      <c r="BI18" s="9">
        <v>2.508</v>
      </c>
      <c r="BJ18" s="9">
        <v>1.1120000000000001</v>
      </c>
      <c r="BK18" s="9">
        <v>1.397</v>
      </c>
      <c r="BL18" s="9">
        <v>6.1929999999999996</v>
      </c>
      <c r="BM18" s="9">
        <v>3.2549999999999999</v>
      </c>
      <c r="BN18" s="9">
        <v>2.9380000000000002</v>
      </c>
      <c r="BO18" s="9">
        <v>7.4260000000000002</v>
      </c>
      <c r="BP18" s="9">
        <v>3.3250000000000002</v>
      </c>
      <c r="BQ18" s="9">
        <v>4.101</v>
      </c>
      <c r="BR18" s="9">
        <v>3.3929999999999998</v>
      </c>
      <c r="BS18" s="9">
        <v>1.633</v>
      </c>
      <c r="BT18" s="9">
        <v>1.76</v>
      </c>
      <c r="BU18" s="9">
        <v>1.764</v>
      </c>
      <c r="BV18" s="9">
        <v>0.78100000000000003</v>
      </c>
      <c r="BW18" s="9">
        <v>0.98299999999999998</v>
      </c>
      <c r="BX18" s="9">
        <v>1.0409999999999999</v>
      </c>
      <c r="BY18" s="9">
        <v>0.439</v>
      </c>
      <c r="BZ18" s="9">
        <v>0.60099999999999998</v>
      </c>
      <c r="CA18" s="9">
        <v>2.1150000000000002</v>
      </c>
      <c r="CB18" s="9">
        <v>0.86299999999999999</v>
      </c>
      <c r="CC18" s="9">
        <v>1.2529999999999999</v>
      </c>
      <c r="CD18" s="9">
        <v>0.52500000000000002</v>
      </c>
      <c r="CE18" s="9">
        <v>0.20899999999999999</v>
      </c>
      <c r="CF18" s="9">
        <v>0.316</v>
      </c>
      <c r="CG18" s="9">
        <v>52.396999999999998</v>
      </c>
      <c r="CH18" s="9">
        <v>25.347999999999999</v>
      </c>
      <c r="CI18" s="9">
        <v>27.048999999999999</v>
      </c>
      <c r="CJ18" s="9">
        <v>4.1379999999999999</v>
      </c>
      <c r="CK18" s="9">
        <v>1.75</v>
      </c>
      <c r="CL18" s="9">
        <v>2.3879999999999999</v>
      </c>
      <c r="CM18" s="9">
        <v>44.085000000000001</v>
      </c>
      <c r="CN18" s="9">
        <v>21.948</v>
      </c>
      <c r="CO18" s="9">
        <v>22.137</v>
      </c>
      <c r="CP18" s="9">
        <v>0.316</v>
      </c>
      <c r="CQ18" s="9">
        <v>0</v>
      </c>
      <c r="CR18" s="9">
        <v>0.316</v>
      </c>
      <c r="CS18" s="9">
        <v>11.901999999999999</v>
      </c>
      <c r="CT18" s="9">
        <v>6.391</v>
      </c>
      <c r="CU18" s="9">
        <v>5.5110000000000001</v>
      </c>
      <c r="CV18" s="9">
        <v>0.79300000000000004</v>
      </c>
      <c r="CW18" s="9">
        <v>0.47599999999999998</v>
      </c>
      <c r="CX18" s="9">
        <v>0.317</v>
      </c>
      <c r="CY18" s="9">
        <v>3.2429999999999999</v>
      </c>
      <c r="CZ18" s="9">
        <v>1.7490000000000001</v>
      </c>
      <c r="DA18" s="9">
        <v>1.494</v>
      </c>
      <c r="DB18" s="9">
        <v>1.0269999999999999</v>
      </c>
      <c r="DC18" s="9">
        <v>0.71199999999999997</v>
      </c>
      <c r="DD18" s="9">
        <v>0.316</v>
      </c>
      <c r="DE18" s="9">
        <v>15.375999999999999</v>
      </c>
      <c r="DF18" s="9">
        <v>5.899</v>
      </c>
      <c r="DG18" s="9">
        <v>9.4770000000000003</v>
      </c>
      <c r="DH18" s="9">
        <v>0.57399999999999995</v>
      </c>
      <c r="DI18" s="9">
        <v>0</v>
      </c>
      <c r="DJ18" s="9">
        <v>0.57399999999999995</v>
      </c>
      <c r="DK18" s="9">
        <v>5.5650000000000004</v>
      </c>
      <c r="DL18" s="9">
        <v>3.79</v>
      </c>
      <c r="DM18" s="9">
        <v>1.776</v>
      </c>
      <c r="DN18" s="9">
        <v>1.175</v>
      </c>
      <c r="DO18" s="9">
        <v>0.31</v>
      </c>
      <c r="DP18" s="9">
        <v>0.86499999999999999</v>
      </c>
      <c r="DQ18" s="9">
        <v>6.383</v>
      </c>
      <c r="DR18" s="9">
        <v>3.6110000000000002</v>
      </c>
      <c r="DS18" s="9">
        <v>2.7719999999999998</v>
      </c>
      <c r="DT18" s="9">
        <v>0.252</v>
      </c>
      <c r="DU18" s="9">
        <v>0.252</v>
      </c>
      <c r="DV18" s="9">
        <v>0</v>
      </c>
      <c r="DW18" s="9">
        <v>0.63800000000000001</v>
      </c>
      <c r="DX18" s="9">
        <v>0</v>
      </c>
      <c r="DY18" s="9">
        <v>0.63800000000000001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0.97799999999999998</v>
      </c>
      <c r="EJ18" s="9">
        <v>0.50800000000000001</v>
      </c>
      <c r="EK18" s="9">
        <v>0.47</v>
      </c>
      <c r="EL18" s="9">
        <v>4.9039999999999999</v>
      </c>
      <c r="EM18" s="9">
        <v>3.105</v>
      </c>
      <c r="EN18" s="9">
        <v>1.8</v>
      </c>
      <c r="EO18" s="9">
        <v>17.256</v>
      </c>
      <c r="EP18" s="9">
        <v>7.7240000000000002</v>
      </c>
      <c r="EQ18" s="9">
        <v>9.5310000000000006</v>
      </c>
    </row>
    <row r="19" spans="1:147">
      <c r="A19" s="10">
        <v>44958</v>
      </c>
      <c r="B19" s="9">
        <v>0.20699999999999999</v>
      </c>
      <c r="C19" s="9">
        <v>0</v>
      </c>
      <c r="D19" s="9">
        <v>7.56</v>
      </c>
      <c r="E19" s="9">
        <v>2.8730000000000002</v>
      </c>
      <c r="F19" s="9">
        <v>4.6879999999999997</v>
      </c>
      <c r="G19" s="9">
        <v>0.316</v>
      </c>
      <c r="H19" s="9">
        <v>0.316</v>
      </c>
      <c r="I19" s="9">
        <v>0</v>
      </c>
      <c r="J19" s="9">
        <v>1.196</v>
      </c>
      <c r="K19" s="9">
        <v>0.246</v>
      </c>
      <c r="L19" s="9">
        <v>0.95</v>
      </c>
      <c r="M19" s="9">
        <v>1.1599999999999999</v>
      </c>
      <c r="N19" s="9">
        <v>0</v>
      </c>
      <c r="O19" s="9">
        <v>1.1599999999999999</v>
      </c>
      <c r="P19" s="9">
        <v>7.1349999999999998</v>
      </c>
      <c r="Q19" s="9">
        <v>3.7850000000000001</v>
      </c>
      <c r="R19" s="9">
        <v>3.35</v>
      </c>
      <c r="S19" s="9">
        <v>9.891</v>
      </c>
      <c r="T19" s="9">
        <v>3.6230000000000002</v>
      </c>
      <c r="U19" s="9">
        <v>6.2679999999999998</v>
      </c>
      <c r="V19" s="9">
        <v>5.7990000000000004</v>
      </c>
      <c r="W19" s="9">
        <v>3.3029999999999999</v>
      </c>
      <c r="X19" s="9">
        <v>2.4969999999999999</v>
      </c>
      <c r="Y19" s="9">
        <v>9.3279999999999994</v>
      </c>
      <c r="Z19" s="9">
        <v>4.1379999999999999</v>
      </c>
      <c r="AA19" s="9">
        <v>5.19</v>
      </c>
      <c r="AB19" s="9">
        <v>3.335</v>
      </c>
      <c r="AC19" s="9">
        <v>1.7569999999999999</v>
      </c>
      <c r="AD19" s="9">
        <v>1.5780000000000001</v>
      </c>
      <c r="AE19" s="9">
        <v>6.4240000000000004</v>
      </c>
      <c r="AF19" s="9">
        <v>2.452</v>
      </c>
      <c r="AG19" s="9">
        <v>3.972</v>
      </c>
      <c r="AH19" s="9">
        <v>3.145</v>
      </c>
      <c r="AI19" s="9">
        <v>2.2639999999999998</v>
      </c>
      <c r="AJ19" s="9">
        <v>0.88100000000000001</v>
      </c>
      <c r="AK19" s="9">
        <v>6.218</v>
      </c>
      <c r="AL19" s="9">
        <v>2.419</v>
      </c>
      <c r="AM19" s="9">
        <v>3.7989999999999999</v>
      </c>
      <c r="AN19" s="9">
        <v>0.26200000000000001</v>
      </c>
      <c r="AO19" s="9">
        <v>0.26200000000000001</v>
      </c>
      <c r="AP19" s="9">
        <v>0</v>
      </c>
      <c r="AQ19" s="9">
        <v>1.0549999999999999</v>
      </c>
      <c r="AR19" s="9">
        <v>0.246</v>
      </c>
      <c r="AS19" s="9">
        <v>0.80900000000000005</v>
      </c>
      <c r="AT19" s="9">
        <v>1.3029999999999999</v>
      </c>
      <c r="AU19" s="9">
        <v>1.0249999999999999</v>
      </c>
      <c r="AV19" s="9">
        <v>0.27800000000000002</v>
      </c>
      <c r="AW19" s="9">
        <v>1.696</v>
      </c>
      <c r="AX19" s="9">
        <v>0.26400000000000001</v>
      </c>
      <c r="AY19" s="9">
        <v>1.4319999999999999</v>
      </c>
      <c r="AZ19" s="9">
        <v>1.972</v>
      </c>
      <c r="BA19" s="9">
        <v>1.5649999999999999</v>
      </c>
      <c r="BB19" s="9">
        <v>0.40699999999999997</v>
      </c>
      <c r="BC19" s="9">
        <v>0.63200000000000001</v>
      </c>
      <c r="BD19" s="9">
        <v>0.20499999999999999</v>
      </c>
      <c r="BE19" s="9">
        <v>0.42699999999999999</v>
      </c>
      <c r="BF19" s="9">
        <v>1.93</v>
      </c>
      <c r="BG19" s="9">
        <v>1.5229999999999999</v>
      </c>
      <c r="BH19" s="9">
        <v>0.40699999999999997</v>
      </c>
      <c r="BI19" s="9">
        <v>2.2080000000000002</v>
      </c>
      <c r="BJ19" s="9">
        <v>1.0229999999999999</v>
      </c>
      <c r="BK19" s="9">
        <v>1.1850000000000001</v>
      </c>
      <c r="BL19" s="9">
        <v>6.415</v>
      </c>
      <c r="BM19" s="9">
        <v>3.5459999999999998</v>
      </c>
      <c r="BN19" s="9">
        <v>2.8690000000000002</v>
      </c>
      <c r="BO19" s="9">
        <v>12.087</v>
      </c>
      <c r="BP19" s="9">
        <v>5.5979999999999999</v>
      </c>
      <c r="BQ19" s="9">
        <v>6.49</v>
      </c>
      <c r="BR19" s="9">
        <v>2.15</v>
      </c>
      <c r="BS19" s="9">
        <v>1.7929999999999999</v>
      </c>
      <c r="BT19" s="9">
        <v>0.35699999999999998</v>
      </c>
      <c r="BU19" s="9">
        <v>1.2450000000000001</v>
      </c>
      <c r="BV19" s="9">
        <v>0.46899999999999997</v>
      </c>
      <c r="BW19" s="9">
        <v>0.77700000000000002</v>
      </c>
      <c r="BX19" s="9">
        <v>1.6439999999999999</v>
      </c>
      <c r="BY19" s="9">
        <v>0.98199999999999998</v>
      </c>
      <c r="BZ19" s="9">
        <v>0.66200000000000003</v>
      </c>
      <c r="CA19" s="9">
        <v>2.3330000000000002</v>
      </c>
      <c r="CB19" s="9">
        <v>0.77900000000000003</v>
      </c>
      <c r="CC19" s="9">
        <v>1.5549999999999999</v>
      </c>
      <c r="CD19" s="9">
        <v>0</v>
      </c>
      <c r="CE19" s="9">
        <v>0</v>
      </c>
      <c r="CF19" s="9">
        <v>0</v>
      </c>
      <c r="CG19" s="9">
        <v>48.292000000000002</v>
      </c>
      <c r="CH19" s="9">
        <v>23.812000000000001</v>
      </c>
      <c r="CI19" s="9">
        <v>24.48</v>
      </c>
      <c r="CJ19" s="9">
        <v>5.2389999999999999</v>
      </c>
      <c r="CK19" s="9">
        <v>3.09</v>
      </c>
      <c r="CL19" s="9">
        <v>2.149</v>
      </c>
      <c r="CM19" s="9">
        <v>44.249000000000002</v>
      </c>
      <c r="CN19" s="9">
        <v>20.074000000000002</v>
      </c>
      <c r="CO19" s="9">
        <v>24.175000000000001</v>
      </c>
      <c r="CP19" s="9">
        <v>0.61099999999999999</v>
      </c>
      <c r="CQ19" s="9">
        <v>0.22900000000000001</v>
      </c>
      <c r="CR19" s="9">
        <v>0.38200000000000001</v>
      </c>
      <c r="CS19" s="9">
        <v>10.579000000000001</v>
      </c>
      <c r="CT19" s="9">
        <v>5.1859999999999999</v>
      </c>
      <c r="CU19" s="9">
        <v>5.3929999999999998</v>
      </c>
      <c r="CV19" s="9">
        <v>0.52300000000000002</v>
      </c>
      <c r="CW19" s="9">
        <v>0.52300000000000002</v>
      </c>
      <c r="CX19" s="9">
        <v>0</v>
      </c>
      <c r="CY19" s="9">
        <v>2.1789999999999998</v>
      </c>
      <c r="CZ19" s="9">
        <v>0.95899999999999996</v>
      </c>
      <c r="DA19" s="9">
        <v>1.22</v>
      </c>
      <c r="DB19" s="9">
        <v>2.2610000000000001</v>
      </c>
      <c r="DC19" s="9">
        <v>1.0369999999999999</v>
      </c>
      <c r="DD19" s="9">
        <v>1.224</v>
      </c>
      <c r="DE19" s="9">
        <v>16.277000000000001</v>
      </c>
      <c r="DF19" s="9">
        <v>6.9710000000000001</v>
      </c>
      <c r="DG19" s="9">
        <v>9.3059999999999992</v>
      </c>
      <c r="DH19" s="9">
        <v>0.626</v>
      </c>
      <c r="DI19" s="9">
        <v>0.26100000000000001</v>
      </c>
      <c r="DJ19" s="9">
        <v>0.36499999999999999</v>
      </c>
      <c r="DK19" s="9">
        <v>5.1100000000000003</v>
      </c>
      <c r="DL19" s="9">
        <v>1.69</v>
      </c>
      <c r="DM19" s="9">
        <v>3.42</v>
      </c>
      <c r="DN19" s="9">
        <v>0.90200000000000002</v>
      </c>
      <c r="DO19" s="9">
        <v>0.72399999999999998</v>
      </c>
      <c r="DP19" s="9">
        <v>0.17799999999999999</v>
      </c>
      <c r="DQ19" s="9">
        <v>6.7789999999999999</v>
      </c>
      <c r="DR19" s="9">
        <v>3.1840000000000002</v>
      </c>
      <c r="DS19" s="9">
        <v>3.5950000000000002</v>
      </c>
      <c r="DT19" s="9">
        <v>0.316</v>
      </c>
      <c r="DU19" s="9">
        <v>0.316</v>
      </c>
      <c r="DV19" s="9">
        <v>0</v>
      </c>
      <c r="DW19" s="9">
        <v>2.137</v>
      </c>
      <c r="DX19" s="9">
        <v>1.667</v>
      </c>
      <c r="DY19" s="9">
        <v>0.47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1.1870000000000001</v>
      </c>
      <c r="EJ19" s="9">
        <v>0.41699999999999998</v>
      </c>
      <c r="EK19" s="9">
        <v>0.77</v>
      </c>
      <c r="EL19" s="9">
        <v>2.839</v>
      </c>
      <c r="EM19" s="9">
        <v>1.6379999999999999</v>
      </c>
      <c r="EN19" s="9">
        <v>1.2010000000000001</v>
      </c>
      <c r="EO19" s="9">
        <v>18.538</v>
      </c>
      <c r="EP19" s="9">
        <v>9.8770000000000007</v>
      </c>
      <c r="EQ19" s="9">
        <v>8.6609999999999996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F7C0-487C-4EEB-9BE1-21827A46C94A}">
  <sheetPr codeName="Sheet15">
    <pageSetUpPr fitToPage="1"/>
  </sheetPr>
  <dimension ref="A1:BE282"/>
  <sheetViews>
    <sheetView zoomScaleNormal="100" workbookViewId="0">
      <pane ySplit="13" topLeftCell="A14" activePane="bottomLeft" state="frozen"/>
      <selection activeCell="C12" sqref="C12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1" width="11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23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23" ht="15.95" customHeight="1">
      <c r="A2" s="11"/>
      <c r="B2" s="31" t="s">
        <v>5250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</row>
    <row r="3" spans="1:23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3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3" ht="15.95" customHeight="1">
      <c r="A5" s="30"/>
      <c r="B5" s="95" t="str">
        <f>Contents!B5</f>
        <v>6228.0 Potential workers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32"/>
      <c r="N5" s="30"/>
      <c r="O5" s="30"/>
      <c r="P5" s="30"/>
      <c r="Q5" s="30"/>
      <c r="R5" s="30"/>
      <c r="S5" s="30"/>
      <c r="T5" s="30"/>
      <c r="U5" s="30"/>
    </row>
    <row r="6" spans="1:23" ht="15.95" customHeight="1">
      <c r="A6" s="30"/>
      <c r="B6" s="95" t="str">
        <f>Contents!B6</f>
        <v>Table 6. Characteristics of successful and unsuccessful job search experience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</row>
    <row r="7" spans="1:23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</row>
    <row r="8" spans="1:23" ht="15.75" customHeight="1">
      <c r="A8" s="96" t="str">
        <f>Contents!C11</f>
        <v>Table 6.1 - Characteristics of successful and unsuccessful job search experience by state and territory, February 2023</v>
      </c>
      <c r="B8" s="96"/>
      <c r="C8" s="96"/>
      <c r="D8" s="96"/>
      <c r="E8" s="96"/>
      <c r="F8" s="96"/>
      <c r="G8" s="96"/>
      <c r="H8" s="96"/>
      <c r="I8" s="96"/>
      <c r="J8" s="34"/>
      <c r="K8" s="35"/>
      <c r="L8" s="35"/>
      <c r="M8" s="96"/>
      <c r="N8" s="96"/>
      <c r="O8" s="96"/>
      <c r="P8" s="96"/>
      <c r="Q8" s="96"/>
      <c r="R8" s="96"/>
      <c r="S8" s="96"/>
      <c r="T8" s="34"/>
      <c r="U8" s="35"/>
    </row>
    <row r="9" spans="1:23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</row>
    <row r="10" spans="1:23" ht="15" customHeight="1">
      <c r="A10" s="36"/>
      <c r="B10" s="38" t="s">
        <v>5272</v>
      </c>
      <c r="C10" s="89" t="s">
        <v>5273</v>
      </c>
      <c r="D10" s="90"/>
      <c r="E10" s="91"/>
      <c r="F10" s="39"/>
      <c r="G10" s="39"/>
      <c r="H10" s="39"/>
      <c r="I10" s="40"/>
      <c r="J10" s="92" t="s">
        <v>5274</v>
      </c>
      <c r="K10" s="93"/>
      <c r="L10" s="94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</row>
    <row r="11" spans="1:23" ht="30.75" customHeight="1">
      <c r="A11" s="41"/>
      <c r="B11" s="41"/>
      <c r="C11" s="88" t="s">
        <v>5275</v>
      </c>
      <c r="D11" s="88"/>
      <c r="E11" s="88"/>
      <c r="F11" s="87" t="s">
        <v>5276</v>
      </c>
      <c r="G11" s="87"/>
      <c r="H11" s="87"/>
      <c r="I11" s="40"/>
      <c r="J11" s="88" t="s">
        <v>5275</v>
      </c>
      <c r="K11" s="88"/>
      <c r="L11" s="88"/>
      <c r="M11" s="87" t="s">
        <v>5276</v>
      </c>
      <c r="N11" s="87"/>
      <c r="O11" s="87"/>
      <c r="P11" s="40"/>
      <c r="Q11" s="40"/>
      <c r="R11" s="40"/>
      <c r="S11" s="40"/>
      <c r="T11" s="40"/>
      <c r="U11" s="40"/>
      <c r="V11" s="40"/>
      <c r="W11" s="40"/>
    </row>
    <row r="12" spans="1:23">
      <c r="A12" s="36"/>
      <c r="B12" s="36"/>
      <c r="C12" s="37" t="s">
        <v>5277</v>
      </c>
      <c r="D12" s="37" t="s">
        <v>5278</v>
      </c>
      <c r="E12" s="37" t="s">
        <v>5279</v>
      </c>
      <c r="F12" s="37" t="s">
        <v>5277</v>
      </c>
      <c r="G12" s="37" t="s">
        <v>5278</v>
      </c>
      <c r="H12" s="37" t="s">
        <v>5279</v>
      </c>
      <c r="I12" s="37"/>
      <c r="J12" s="37" t="s">
        <v>5277</v>
      </c>
      <c r="K12" s="37" t="s">
        <v>5278</v>
      </c>
      <c r="L12" s="37" t="s">
        <v>5279</v>
      </c>
      <c r="M12" s="37" t="s">
        <v>5277</v>
      </c>
      <c r="N12" s="37" t="s">
        <v>5278</v>
      </c>
      <c r="O12" s="37" t="s">
        <v>5279</v>
      </c>
      <c r="P12" s="37"/>
      <c r="Q12" s="37"/>
      <c r="R12" s="37"/>
      <c r="S12" s="37"/>
      <c r="T12" s="37"/>
      <c r="U12" s="37"/>
      <c r="V12" s="37"/>
      <c r="W12" s="37"/>
    </row>
    <row r="13" spans="1:23">
      <c r="A13" s="36"/>
      <c r="B13" s="36"/>
      <c r="C13" s="42" t="s">
        <v>5280</v>
      </c>
      <c r="D13" s="42" t="s">
        <v>5280</v>
      </c>
      <c r="E13" s="42" t="s">
        <v>5280</v>
      </c>
      <c r="F13" s="42" t="s">
        <v>5280</v>
      </c>
      <c r="G13" s="42" t="s">
        <v>5280</v>
      </c>
      <c r="H13" s="42" t="s">
        <v>5280</v>
      </c>
      <c r="I13" s="42"/>
      <c r="J13" s="42" t="s">
        <v>5280</v>
      </c>
      <c r="K13" s="42" t="s">
        <v>5280</v>
      </c>
      <c r="L13" s="42" t="s">
        <v>5280</v>
      </c>
      <c r="M13" s="42" t="s">
        <v>5280</v>
      </c>
      <c r="N13" s="42" t="s">
        <v>5280</v>
      </c>
      <c r="O13" s="42" t="s">
        <v>5280</v>
      </c>
      <c r="P13" s="42"/>
      <c r="Q13" s="42"/>
      <c r="R13" s="42"/>
      <c r="S13" s="42"/>
      <c r="T13" s="42"/>
      <c r="U13" s="42"/>
      <c r="V13" s="42"/>
      <c r="W13" s="42"/>
    </row>
    <row r="14" spans="1:23">
      <c r="A14" s="43" t="s">
        <v>5281</v>
      </c>
      <c r="B14" s="44"/>
      <c r="C14" s="45"/>
      <c r="D14" s="45"/>
      <c r="E14" s="45"/>
      <c r="F14" s="45"/>
      <c r="G14" s="45"/>
      <c r="H14" s="45"/>
      <c r="I14" s="46"/>
      <c r="J14" s="45"/>
      <c r="K14" s="45"/>
      <c r="L14" s="45"/>
      <c r="M14" s="45"/>
      <c r="N14" s="45"/>
      <c r="O14" s="45"/>
    </row>
    <row r="15" spans="1:23">
      <c r="A15" s="47"/>
      <c r="B15" s="48" t="s">
        <v>5282</v>
      </c>
      <c r="C15" s="46" cm="1">
        <f t="array" ref="C15">IF(INDEX($D$104:$BE$166,$C104,C$92)=0,"",INDEX($D$104:$BE$166,$C104,C$92))</f>
        <v>141.131</v>
      </c>
      <c r="D15" s="46" cm="1">
        <f t="array" ref="D15">IF(INDEX($D$104:$BE$166,$C104,D$92)=0,"",INDEX($D$104:$BE$166,$C104,D$92))</f>
        <v>80.352999999999994</v>
      </c>
      <c r="E15" s="46" cm="1">
        <f t="array" ref="E15">IF(INDEX($D$104:$BE$166,$C104,E$92)=0,"",INDEX($D$104:$BE$166,$C104,E$92))</f>
        <v>60.777999999999999</v>
      </c>
      <c r="F15" s="46" cm="1">
        <f t="array" ref="F15">IF(INDEX($D$104:$BE$166,$C104,F$92)=0,"",INDEX($D$104:$BE$166,$C104,F$92))</f>
        <v>873.94500000000005</v>
      </c>
      <c r="G15" s="46" cm="1">
        <f t="array" ref="G15">IF(INDEX($D$104:$BE$166,$C104,G$92)=0,"",INDEX($D$104:$BE$166,$C104,G$92))</f>
        <v>432.85</v>
      </c>
      <c r="H15" s="46" cm="1">
        <f t="array" ref="H15">IF(INDEX($D$104:$BE$166,$C104,H$92)=0,"",INDEX($D$104:$BE$166,$C104,H$92))</f>
        <v>441.09500000000003</v>
      </c>
      <c r="I15" s="46"/>
      <c r="J15" s="49" t="str" cm="1">
        <f t="array" ref="J15">IF(HYPERLINK(TEXT("#"&amp;INDEX($D$176:$BE$238,$C176,C$92),),INDEX($D$176:$BE$238,$C176,C$92))=0,"",HYPERLINK(TEXT("#"&amp;INDEX($D$176:$BE$238,$C176,C$92),),INDEX($D$176:$BE$238,$C176,C$92)))</f>
        <v>A125997278V</v>
      </c>
      <c r="K15" s="49" t="str" cm="1">
        <f t="array" ref="K15">IF(HYPERLINK(TEXT("#"&amp;INDEX($D$176:$BE$238,$C176,D$92),),INDEX($D$176:$BE$238,$C176,D$92))=0,"",HYPERLINK(TEXT("#"&amp;INDEX($D$176:$BE$238,$C176,D$92),),INDEX($D$176:$BE$238,$C176,D$92)))</f>
        <v>A126000878K</v>
      </c>
      <c r="L15" s="49" t="str" cm="1">
        <f t="array" ref="L15">IF(HYPERLINK(TEXT("#"&amp;INDEX($D$176:$BE$238,$C176,E$92),),INDEX($D$176:$BE$238,$C176,E$92))=0,"",HYPERLINK(TEXT("#"&amp;INDEX($D$176:$BE$238,$C176,E$92),),INDEX($D$176:$BE$238,$C176,E$92)))</f>
        <v>A125999078L</v>
      </c>
      <c r="M15" s="49" t="str" cm="1">
        <f t="array" ref="M15">IF(HYPERLINK(TEXT("#"&amp;INDEX($D$176:$BE$238,$C176,F$92),),INDEX($D$176:$BE$238,$C176,F$92))=0,"",HYPERLINK(TEXT("#"&amp;INDEX($D$176:$BE$238,$C176,F$92),),INDEX($D$176:$BE$238,$C176,F$92)))</f>
        <v>A125991878R</v>
      </c>
      <c r="N15" s="49" t="str" cm="1">
        <f t="array" ref="N15">IF(HYPERLINK(TEXT("#"&amp;INDEX($D$176:$BE$238,$C176,G$92),),INDEX($D$176:$BE$238,$C176,G$92))=0,"",HYPERLINK(TEXT("#"&amp;INDEX($D$176:$BE$238,$C176,G$92),),INDEX($D$176:$BE$238,$C176,G$92)))</f>
        <v>A125995478A</v>
      </c>
      <c r="O15" s="49" t="str" cm="1">
        <f t="array" ref="O15">IF(HYPERLINK(TEXT("#"&amp;INDEX($D$176:$BE$238,$C176,H$92),),INDEX($D$176:$BE$238,$C176,H$92))=0,"",HYPERLINK(TEXT("#"&amp;INDEX($D$176:$BE$238,$C176,H$92),),INDEX($D$176:$BE$238,$C176,H$92)))</f>
        <v>A125993678J</v>
      </c>
    </row>
    <row r="16" spans="1:23">
      <c r="A16" s="47"/>
      <c r="B16" s="48" t="s">
        <v>5283</v>
      </c>
      <c r="C16" s="46" cm="1">
        <f t="array" ref="C16">IF(INDEX($D$104:$BE$166,$C105,C$92)=0,"",INDEX($D$104:$BE$166,$C105,C$92))</f>
        <v>139.62</v>
      </c>
      <c r="D16" s="46" cm="1">
        <f t="array" ref="D16">IF(INDEX($D$104:$BE$166,$C105,D$92)=0,"",INDEX($D$104:$BE$166,$C105,D$92))</f>
        <v>72.790999999999997</v>
      </c>
      <c r="E16" s="46" cm="1">
        <f t="array" ref="E16">IF(INDEX($D$104:$BE$166,$C105,E$92)=0,"",INDEX($D$104:$BE$166,$C105,E$92))</f>
        <v>66.83</v>
      </c>
      <c r="F16" s="46" cm="1">
        <f t="array" ref="F16">IF(INDEX($D$104:$BE$166,$C105,F$92)=0,"",INDEX($D$104:$BE$166,$C105,F$92))</f>
        <v>773.52300000000002</v>
      </c>
      <c r="G16" s="46" cm="1">
        <f t="array" ref="G16">IF(INDEX($D$104:$BE$166,$C105,G$92)=0,"",INDEX($D$104:$BE$166,$C105,G$92))</f>
        <v>394.815</v>
      </c>
      <c r="H16" s="46" cm="1">
        <f t="array" ref="H16">IF(INDEX($D$104:$BE$166,$C105,H$92)=0,"",INDEX($D$104:$BE$166,$C105,H$92))</f>
        <v>378.70800000000003</v>
      </c>
      <c r="I16" s="46"/>
      <c r="J16" s="49" t="str" cm="1">
        <f t="array" ref="J16">IF(HYPERLINK(TEXT("#"&amp;INDEX($D$176:$BE$238,$C177,C$92),),INDEX($D$176:$BE$238,$C177,C$92))=0,"",HYPERLINK(TEXT("#"&amp;INDEX($D$176:$BE$238,$C177,C$92),),INDEX($D$176:$BE$238,$C177,C$92)))</f>
        <v>A125996478V</v>
      </c>
      <c r="K16" s="49" t="str" cm="1">
        <f t="array" ref="K16">IF(HYPERLINK(TEXT("#"&amp;INDEX($D$176:$BE$238,$C177,D$92),),INDEX($D$176:$BE$238,$C177,D$92))=0,"",HYPERLINK(TEXT("#"&amp;INDEX($D$176:$BE$238,$C177,D$92),),INDEX($D$176:$BE$238,$C177,D$92)))</f>
        <v>A126000078L</v>
      </c>
      <c r="L16" s="49" t="str" cm="1">
        <f t="array" ref="L16">IF(HYPERLINK(TEXT("#"&amp;INDEX($D$176:$BE$238,$C177,E$92),),INDEX($D$176:$BE$238,$C177,E$92))=0,"",HYPERLINK(TEXT("#"&amp;INDEX($D$176:$BE$238,$C177,E$92),),INDEX($D$176:$BE$238,$C177,E$92)))</f>
        <v>A125998278L</v>
      </c>
      <c r="M16" s="49" t="str" cm="1">
        <f t="array" ref="M16">IF(HYPERLINK(TEXT("#"&amp;INDEX($D$176:$BE$238,$C177,F$92),),INDEX($D$176:$BE$238,$C177,F$92))=0,"",HYPERLINK(TEXT("#"&amp;INDEX($D$176:$BE$238,$C177,F$92),),INDEX($D$176:$BE$238,$C177,F$92)))</f>
        <v>A125991078T</v>
      </c>
      <c r="N16" s="49" t="str" cm="1">
        <f t="array" ref="N16">IF(HYPERLINK(TEXT("#"&amp;INDEX($D$176:$BE$238,$C177,G$92),),INDEX($D$176:$BE$238,$C177,G$92))=0,"",HYPERLINK(TEXT("#"&amp;INDEX($D$176:$BE$238,$C177,G$92),),INDEX($D$176:$BE$238,$C177,G$92)))</f>
        <v>A125994678A</v>
      </c>
      <c r="O16" s="49" t="str" cm="1">
        <f t="array" ref="O16">IF(HYPERLINK(TEXT("#"&amp;INDEX($D$176:$BE$238,$C177,H$92),),INDEX($D$176:$BE$238,$C177,H$92))=0,"",HYPERLINK(TEXT("#"&amp;INDEX($D$176:$BE$238,$C177,H$92),),INDEX($D$176:$BE$238,$C177,H$92)))</f>
        <v>A125992878J</v>
      </c>
    </row>
    <row r="17" spans="1:23">
      <c r="A17" s="47"/>
      <c r="B17" s="48" t="s">
        <v>5284</v>
      </c>
      <c r="C17" s="46" cm="1">
        <f t="array" ref="C17">IF(INDEX($D$104:$BE$166,$C106,C$92)=0,"",INDEX($D$104:$BE$166,$C106,C$92))</f>
        <v>105.82899999999999</v>
      </c>
      <c r="D17" s="46" cm="1">
        <f t="array" ref="D17">IF(INDEX($D$104:$BE$166,$C106,D$92)=0,"",INDEX($D$104:$BE$166,$C106,D$92))</f>
        <v>54.65</v>
      </c>
      <c r="E17" s="46" cm="1">
        <f t="array" ref="E17">IF(INDEX($D$104:$BE$166,$C106,E$92)=0,"",INDEX($D$104:$BE$166,$C106,E$92))</f>
        <v>51.179000000000002</v>
      </c>
      <c r="F17" s="46" cm="1">
        <f t="array" ref="F17">IF(INDEX($D$104:$BE$166,$C106,F$92)=0,"",INDEX($D$104:$BE$166,$C106,F$92))</f>
        <v>598.13</v>
      </c>
      <c r="G17" s="46" cm="1">
        <f t="array" ref="G17">IF(INDEX($D$104:$BE$166,$C106,G$92)=0,"",INDEX($D$104:$BE$166,$C106,G$92))</f>
        <v>295.75299999999999</v>
      </c>
      <c r="H17" s="46" cm="1">
        <f t="array" ref="H17">IF(INDEX($D$104:$BE$166,$C106,H$92)=0,"",INDEX($D$104:$BE$166,$C106,H$92))</f>
        <v>302.37700000000001</v>
      </c>
      <c r="I17" s="46"/>
      <c r="J17" s="49" t="str" cm="1">
        <f t="array" ref="J17">IF(HYPERLINK(TEXT("#"&amp;INDEX($D$176:$BE$238,$C178,C$92),),INDEX($D$176:$BE$238,$C178,C$92))=0,"",HYPERLINK(TEXT("#"&amp;INDEX($D$176:$BE$238,$C178,C$92),),INDEX($D$176:$BE$238,$C178,C$92)))</f>
        <v>A125997478L</v>
      </c>
      <c r="K17" s="49" t="str" cm="1">
        <f t="array" ref="K17">IF(HYPERLINK(TEXT("#"&amp;INDEX($D$176:$BE$238,$C178,D$92),),INDEX($D$176:$BE$238,$C178,D$92))=0,"",HYPERLINK(TEXT("#"&amp;INDEX($D$176:$BE$238,$C178,D$92),),INDEX($D$176:$BE$238,$C178,D$92)))</f>
        <v>A126001078F</v>
      </c>
      <c r="L17" s="49" t="str" cm="1">
        <f t="array" ref="L17">IF(HYPERLINK(TEXT("#"&amp;INDEX($D$176:$BE$238,$C178,E$92),),INDEX($D$176:$BE$238,$C178,E$92))=0,"",HYPERLINK(TEXT("#"&amp;INDEX($D$176:$BE$238,$C178,E$92),),INDEX($D$176:$BE$238,$C178,E$92)))</f>
        <v>A125999278F</v>
      </c>
      <c r="M17" s="49" t="str" cm="1">
        <f t="array" ref="M17">IF(HYPERLINK(TEXT("#"&amp;INDEX($D$176:$BE$238,$C178,F$92),),INDEX($D$176:$BE$238,$C178,F$92))=0,"",HYPERLINK(TEXT("#"&amp;INDEX($D$176:$BE$238,$C178,F$92),),INDEX($D$176:$BE$238,$C178,F$92)))</f>
        <v>A125992078K</v>
      </c>
      <c r="N17" s="49" t="str" cm="1">
        <f t="array" ref="N17">IF(HYPERLINK(TEXT("#"&amp;INDEX($D$176:$BE$238,$C178,G$92),),INDEX($D$176:$BE$238,$C178,G$92))=0,"",HYPERLINK(TEXT("#"&amp;INDEX($D$176:$BE$238,$C178,G$92),),INDEX($D$176:$BE$238,$C178,G$92)))</f>
        <v>A125995678V</v>
      </c>
      <c r="O17" s="49" t="str" cm="1">
        <f t="array" ref="O17">IF(HYPERLINK(TEXT("#"&amp;INDEX($D$176:$BE$238,$C178,H$92),),INDEX($D$176:$BE$238,$C178,H$92))=0,"",HYPERLINK(TEXT("#"&amp;INDEX($D$176:$BE$238,$C178,H$92),),INDEX($D$176:$BE$238,$C178,H$92)))</f>
        <v>A125993878A</v>
      </c>
    </row>
    <row r="18" spans="1:23">
      <c r="A18" s="47"/>
      <c r="B18" s="48" t="s">
        <v>5285</v>
      </c>
      <c r="C18" s="46" cm="1">
        <f t="array" ref="C18">IF(INDEX($D$104:$BE$166,$C107,C$92)=0,"",INDEX($D$104:$BE$166,$C107,C$92))</f>
        <v>38.42</v>
      </c>
      <c r="D18" s="46" cm="1">
        <f t="array" ref="D18">IF(INDEX($D$104:$BE$166,$C107,D$92)=0,"",INDEX($D$104:$BE$166,$C107,D$92))</f>
        <v>20.157</v>
      </c>
      <c r="E18" s="46" cm="1">
        <f t="array" ref="E18">IF(INDEX($D$104:$BE$166,$C107,E$92)=0,"",INDEX($D$104:$BE$166,$C107,E$92))</f>
        <v>18.262</v>
      </c>
      <c r="F18" s="46" cm="1">
        <f t="array" ref="F18">IF(INDEX($D$104:$BE$166,$C107,F$92)=0,"",INDEX($D$104:$BE$166,$C107,F$92))</f>
        <v>187.137</v>
      </c>
      <c r="G18" s="46" cm="1">
        <f t="array" ref="G18">IF(INDEX($D$104:$BE$166,$C107,G$92)=0,"",INDEX($D$104:$BE$166,$C107,G$92))</f>
        <v>95.506</v>
      </c>
      <c r="H18" s="46" cm="1">
        <f t="array" ref="H18">IF(INDEX($D$104:$BE$166,$C107,H$92)=0,"",INDEX($D$104:$BE$166,$C107,H$92))</f>
        <v>91.632000000000005</v>
      </c>
      <c r="I18" s="46"/>
      <c r="J18" s="49" t="str" cm="1">
        <f t="array" ref="J18">IF(HYPERLINK(TEXT("#"&amp;INDEX($D$176:$BE$238,$C179,C$92),),INDEX($D$176:$BE$238,$C179,C$92))=0,"",HYPERLINK(TEXT("#"&amp;INDEX($D$176:$BE$238,$C179,C$92),),INDEX($D$176:$BE$238,$C179,C$92)))</f>
        <v>A125997678F</v>
      </c>
      <c r="K18" s="49" t="str" cm="1">
        <f t="array" ref="K18">IF(HYPERLINK(TEXT("#"&amp;INDEX($D$176:$BE$238,$C179,D$92),),INDEX($D$176:$BE$238,$C179,D$92))=0,"",HYPERLINK(TEXT("#"&amp;INDEX($D$176:$BE$238,$C179,D$92),),INDEX($D$176:$BE$238,$C179,D$92)))</f>
        <v>A126001278X</v>
      </c>
      <c r="L18" s="49" t="str" cm="1">
        <f t="array" ref="L18">IF(HYPERLINK(TEXT("#"&amp;INDEX($D$176:$BE$238,$C179,E$92),),INDEX($D$176:$BE$238,$C179,E$92))=0,"",HYPERLINK(TEXT("#"&amp;INDEX($D$176:$BE$238,$C179,E$92),),INDEX($D$176:$BE$238,$C179,E$92)))</f>
        <v>A125999478X</v>
      </c>
      <c r="M18" s="49" t="str" cm="1">
        <f t="array" ref="M18">IF(HYPERLINK(TEXT("#"&amp;INDEX($D$176:$BE$238,$C179,F$92),),INDEX($D$176:$BE$238,$C179,F$92))=0,"",HYPERLINK(TEXT("#"&amp;INDEX($D$176:$BE$238,$C179,F$92),),INDEX($D$176:$BE$238,$C179,F$92)))</f>
        <v>A125992278C</v>
      </c>
      <c r="N18" s="49" t="str" cm="1">
        <f t="array" ref="N18">IF(HYPERLINK(TEXT("#"&amp;INDEX($D$176:$BE$238,$C179,G$92),),INDEX($D$176:$BE$238,$C179,G$92))=0,"",HYPERLINK(TEXT("#"&amp;INDEX($D$176:$BE$238,$C179,G$92),),INDEX($D$176:$BE$238,$C179,G$92)))</f>
        <v>A125995878L</v>
      </c>
      <c r="O18" s="49" t="str" cm="1">
        <f t="array" ref="O18">IF(HYPERLINK(TEXT("#"&amp;INDEX($D$176:$BE$238,$C179,H$92),),INDEX($D$176:$BE$238,$C179,H$92))=0,"",HYPERLINK(TEXT("#"&amp;INDEX($D$176:$BE$238,$C179,H$92),),INDEX($D$176:$BE$238,$C179,H$92)))</f>
        <v>A125994078W</v>
      </c>
    </row>
    <row r="19" spans="1:23">
      <c r="A19" s="47"/>
      <c r="B19" s="48" t="s">
        <v>5286</v>
      </c>
      <c r="C19" s="46" cm="1">
        <f t="array" ref="C19">IF(INDEX($D$104:$BE$166,$C108,C$92)=0,"",INDEX($D$104:$BE$166,$C108,C$92))</f>
        <v>59.811</v>
      </c>
      <c r="D19" s="46" cm="1">
        <f t="array" ref="D19">IF(INDEX($D$104:$BE$166,$C108,D$92)=0,"",INDEX($D$104:$BE$166,$C108,D$92))</f>
        <v>32.520000000000003</v>
      </c>
      <c r="E19" s="46" cm="1">
        <f t="array" ref="E19">IF(INDEX($D$104:$BE$166,$C108,E$92)=0,"",INDEX($D$104:$BE$166,$C108,E$92))</f>
        <v>27.291</v>
      </c>
      <c r="F19" s="46" cm="1">
        <f t="array" ref="F19">IF(INDEX($D$104:$BE$166,$C108,F$92)=0,"",INDEX($D$104:$BE$166,$C108,F$92))</f>
        <v>327.04899999999998</v>
      </c>
      <c r="G19" s="46" cm="1">
        <f t="array" ref="G19">IF(INDEX($D$104:$BE$166,$C108,G$92)=0,"",INDEX($D$104:$BE$166,$C108,G$92))</f>
        <v>168.56200000000001</v>
      </c>
      <c r="H19" s="46" cm="1">
        <f t="array" ref="H19">IF(INDEX($D$104:$BE$166,$C108,H$92)=0,"",INDEX($D$104:$BE$166,$C108,H$92))</f>
        <v>158.48599999999999</v>
      </c>
      <c r="I19" s="46"/>
      <c r="J19" s="49" t="str" cm="1">
        <f t="array" ref="J19">IF(HYPERLINK(TEXT("#"&amp;INDEX($D$176:$BE$238,$C180,C$92),),INDEX($D$176:$BE$238,$C180,C$92))=0,"",HYPERLINK(TEXT("#"&amp;INDEX($D$176:$BE$238,$C180,C$92),),INDEX($D$176:$BE$238,$C180,C$92)))</f>
        <v>A125996678L</v>
      </c>
      <c r="K19" s="49" t="str" cm="1">
        <f t="array" ref="K19">IF(HYPERLINK(TEXT("#"&amp;INDEX($D$176:$BE$238,$C180,D$92),),INDEX($D$176:$BE$238,$C180,D$92))=0,"",HYPERLINK(TEXT("#"&amp;INDEX($D$176:$BE$238,$C180,D$92),),INDEX($D$176:$BE$238,$C180,D$92)))</f>
        <v>A126000278F</v>
      </c>
      <c r="L19" s="49" t="str" cm="1">
        <f t="array" ref="L19">IF(HYPERLINK(TEXT("#"&amp;INDEX($D$176:$BE$238,$C180,E$92),),INDEX($D$176:$BE$238,$C180,E$92))=0,"",HYPERLINK(TEXT("#"&amp;INDEX($D$176:$BE$238,$C180,E$92),),INDEX($D$176:$BE$238,$C180,E$92)))</f>
        <v>A125998478F</v>
      </c>
      <c r="M19" s="49" t="str" cm="1">
        <f t="array" ref="M19">IF(HYPERLINK(TEXT("#"&amp;INDEX($D$176:$BE$238,$C180,F$92),),INDEX($D$176:$BE$238,$C180,F$92))=0,"",HYPERLINK(TEXT("#"&amp;INDEX($D$176:$BE$238,$C180,F$92),),INDEX($D$176:$BE$238,$C180,F$92)))</f>
        <v>A125991278K</v>
      </c>
      <c r="N19" s="49" t="str" cm="1">
        <f t="array" ref="N19">IF(HYPERLINK(TEXT("#"&amp;INDEX($D$176:$BE$238,$C180,G$92),),INDEX($D$176:$BE$238,$C180,G$92))=0,"",HYPERLINK(TEXT("#"&amp;INDEX($D$176:$BE$238,$C180,G$92),),INDEX($D$176:$BE$238,$C180,G$92)))</f>
        <v>A125994878V</v>
      </c>
      <c r="O19" s="49" t="str" cm="1">
        <f t="array" ref="O19">IF(HYPERLINK(TEXT("#"&amp;INDEX($D$176:$BE$238,$C180,H$92),),INDEX($D$176:$BE$238,$C180,H$92))=0,"",HYPERLINK(TEXT("#"&amp;INDEX($D$176:$BE$238,$C180,H$92),),INDEX($D$176:$BE$238,$C180,H$92)))</f>
        <v>A125993078C</v>
      </c>
    </row>
    <row r="20" spans="1:23">
      <c r="A20" s="47"/>
      <c r="B20" s="48" t="s">
        <v>5287</v>
      </c>
      <c r="C20" s="46" cm="1">
        <f t="array" ref="C20">IF(INDEX($D$104:$BE$166,$C109,C$92)=0,"",INDEX($D$104:$BE$166,$C109,C$92))</f>
        <v>11.18</v>
      </c>
      <c r="D20" s="46" cm="1">
        <f t="array" ref="D20">IF(INDEX($D$104:$BE$166,$C109,D$92)=0,"",INDEX($D$104:$BE$166,$C109,D$92))</f>
        <v>5.9649999999999999</v>
      </c>
      <c r="E20" s="46" cm="1">
        <f t="array" ref="E20">IF(INDEX($D$104:$BE$166,$C109,E$92)=0,"",INDEX($D$104:$BE$166,$C109,E$92))</f>
        <v>5.2149999999999999</v>
      </c>
      <c r="F20" s="46" cm="1">
        <f t="array" ref="F20">IF(INDEX($D$104:$BE$166,$C109,F$92)=0,"",INDEX($D$104:$BE$166,$C109,F$92))</f>
        <v>62.545999999999999</v>
      </c>
      <c r="G20" s="46" cm="1">
        <f t="array" ref="G20">IF(INDEX($D$104:$BE$166,$C109,G$92)=0,"",INDEX($D$104:$BE$166,$C109,G$92))</f>
        <v>30.484000000000002</v>
      </c>
      <c r="H20" s="46" cm="1">
        <f t="array" ref="H20">IF(INDEX($D$104:$BE$166,$C109,H$92)=0,"",INDEX($D$104:$BE$166,$C109,H$92))</f>
        <v>32.061999999999998</v>
      </c>
      <c r="I20" s="46"/>
      <c r="J20" s="49" t="str" cm="1">
        <f t="array" ref="J20">IF(HYPERLINK(TEXT("#"&amp;INDEX($D$176:$BE$238,$C181,C$92),),INDEX($D$176:$BE$238,$C181,C$92))=0,"",HYPERLINK(TEXT("#"&amp;INDEX($D$176:$BE$238,$C181,C$92),),INDEX($D$176:$BE$238,$C181,C$92)))</f>
        <v>A125996878F</v>
      </c>
      <c r="K20" s="49" t="str" cm="1">
        <f t="array" ref="K20">IF(HYPERLINK(TEXT("#"&amp;INDEX($D$176:$BE$238,$C181,D$92),),INDEX($D$176:$BE$238,$C181,D$92))=0,"",HYPERLINK(TEXT("#"&amp;INDEX($D$176:$BE$238,$C181,D$92),),INDEX($D$176:$BE$238,$C181,D$92)))</f>
        <v>A126000478X</v>
      </c>
      <c r="L20" s="49" t="str" cm="1">
        <f t="array" ref="L20">IF(HYPERLINK(TEXT("#"&amp;INDEX($D$176:$BE$238,$C181,E$92),),INDEX($D$176:$BE$238,$C181,E$92))=0,"",HYPERLINK(TEXT("#"&amp;INDEX($D$176:$BE$238,$C181,E$92),),INDEX($D$176:$BE$238,$C181,E$92)))</f>
        <v>A125998678X</v>
      </c>
      <c r="M20" s="49" t="str" cm="1">
        <f t="array" ref="M20">IF(HYPERLINK(TEXT("#"&amp;INDEX($D$176:$BE$238,$C181,F$92),),INDEX($D$176:$BE$238,$C181,F$92))=0,"",HYPERLINK(TEXT("#"&amp;INDEX($D$176:$BE$238,$C181,F$92),),INDEX($D$176:$BE$238,$C181,F$92)))</f>
        <v>A125991478C</v>
      </c>
      <c r="N20" s="49" t="str" cm="1">
        <f t="array" ref="N20">IF(HYPERLINK(TEXT("#"&amp;INDEX($D$176:$BE$238,$C181,G$92),),INDEX($D$176:$BE$238,$C181,G$92))=0,"",HYPERLINK(TEXT("#"&amp;INDEX($D$176:$BE$238,$C181,G$92),),INDEX($D$176:$BE$238,$C181,G$92)))</f>
        <v>A125995078R</v>
      </c>
      <c r="O20" s="49" t="str" cm="1">
        <f t="array" ref="O20">IF(HYPERLINK(TEXT("#"&amp;INDEX($D$176:$BE$238,$C181,H$92),),INDEX($D$176:$BE$238,$C181,H$92))=0,"",HYPERLINK(TEXT("#"&amp;INDEX($D$176:$BE$238,$C181,H$92),),INDEX($D$176:$BE$238,$C181,H$92)))</f>
        <v>A125993278W</v>
      </c>
    </row>
    <row r="21" spans="1:23">
      <c r="A21" s="47"/>
      <c r="B21" s="48" t="s">
        <v>5288</v>
      </c>
      <c r="C21" s="46" cm="1">
        <f t="array" ref="C21">IF(INDEX($D$104:$BE$166,$C110,C$92)=0,"",INDEX($D$104:$BE$166,$C110,C$92))</f>
        <v>4.8259999999999996</v>
      </c>
      <c r="D21" s="46" cm="1">
        <f t="array" ref="D21">IF(INDEX($D$104:$BE$166,$C110,D$92)=0,"",INDEX($D$104:$BE$166,$C110,D$92))</f>
        <v>2.552</v>
      </c>
      <c r="E21" s="46" cm="1">
        <f t="array" ref="E21">IF(INDEX($D$104:$BE$166,$C110,E$92)=0,"",INDEX($D$104:$BE$166,$C110,E$92))</f>
        <v>2.2730000000000001</v>
      </c>
      <c r="F21" s="46" cm="1">
        <f t="array" ref="F21">IF(INDEX($D$104:$BE$166,$C110,F$92)=0,"",INDEX($D$104:$BE$166,$C110,F$92))</f>
        <v>27.082999999999998</v>
      </c>
      <c r="G21" s="46" cm="1">
        <f t="array" ref="G21">IF(INDEX($D$104:$BE$166,$C110,G$92)=0,"",INDEX($D$104:$BE$166,$C110,G$92))</f>
        <v>13.627000000000001</v>
      </c>
      <c r="H21" s="46" cm="1">
        <f t="array" ref="H21">IF(INDEX($D$104:$BE$166,$C110,H$92)=0,"",INDEX($D$104:$BE$166,$C110,H$92))</f>
        <v>13.455</v>
      </c>
      <c r="I21" s="46"/>
      <c r="J21" s="49" t="str" cm="1">
        <f t="array" ref="J21">IF(HYPERLINK(TEXT("#"&amp;INDEX($D$176:$BE$238,$C182,C$92),),INDEX($D$176:$BE$238,$C182,C$92))=0,"",HYPERLINK(TEXT("#"&amp;INDEX($D$176:$BE$238,$C182,C$92),),INDEX($D$176:$BE$238,$C182,C$92)))</f>
        <v>A125997078A</v>
      </c>
      <c r="K21" s="49" t="str" cm="1">
        <f t="array" ref="K21">IF(HYPERLINK(TEXT("#"&amp;INDEX($D$176:$BE$238,$C182,D$92),),INDEX($D$176:$BE$238,$C182,D$92))=0,"",HYPERLINK(TEXT("#"&amp;INDEX($D$176:$BE$238,$C182,D$92),),INDEX($D$176:$BE$238,$C182,D$92)))</f>
        <v>A126000678T</v>
      </c>
      <c r="L21" s="49" t="str" cm="1">
        <f t="array" ref="L21">IF(HYPERLINK(TEXT("#"&amp;INDEX($D$176:$BE$238,$C182,E$92),),INDEX($D$176:$BE$238,$C182,E$92))=0,"",HYPERLINK(TEXT("#"&amp;INDEX($D$176:$BE$238,$C182,E$92),),INDEX($D$176:$BE$238,$C182,E$92)))</f>
        <v>A125998878T</v>
      </c>
      <c r="M21" s="49" t="str" cm="1">
        <f t="array" ref="M21">IF(HYPERLINK(TEXT("#"&amp;INDEX($D$176:$BE$238,$C182,F$92),),INDEX($D$176:$BE$238,$C182,F$92))=0,"",HYPERLINK(TEXT("#"&amp;INDEX($D$176:$BE$238,$C182,F$92),),INDEX($D$176:$BE$238,$C182,F$92)))</f>
        <v>A125991678W</v>
      </c>
      <c r="N21" s="49" t="str" cm="1">
        <f t="array" ref="N21">IF(HYPERLINK(TEXT("#"&amp;INDEX($D$176:$BE$238,$C182,G$92),),INDEX($D$176:$BE$238,$C182,G$92))=0,"",HYPERLINK(TEXT("#"&amp;INDEX($D$176:$BE$238,$C182,G$92),),INDEX($D$176:$BE$238,$C182,G$92)))</f>
        <v>A125995278J</v>
      </c>
      <c r="O21" s="49" t="str" cm="1">
        <f t="array" ref="O21">IF(HYPERLINK(TEXT("#"&amp;INDEX($D$176:$BE$238,$C182,H$92),),INDEX($D$176:$BE$238,$C182,H$92))=0,"",HYPERLINK(TEXT("#"&amp;INDEX($D$176:$BE$238,$C182,H$92),),INDEX($D$176:$BE$238,$C182,H$92)))</f>
        <v>A125993478R</v>
      </c>
    </row>
    <row r="22" spans="1:23">
      <c r="A22" s="47"/>
      <c r="B22" s="48" t="s">
        <v>5289</v>
      </c>
      <c r="C22" s="46" cm="1">
        <f t="array" ref="C22">IF(INDEX($D$104:$BE$166,$C111,C$92)=0,"",INDEX($D$104:$BE$166,$C111,C$92))</f>
        <v>8.0779999999999994</v>
      </c>
      <c r="D22" s="46" cm="1">
        <f t="array" ref="D22">IF(INDEX($D$104:$BE$166,$C111,D$92)=0,"",INDEX($D$104:$BE$166,$C111,D$92))</f>
        <v>4.7270000000000003</v>
      </c>
      <c r="E22" s="46" cm="1">
        <f t="array" ref="E22">IF(INDEX($D$104:$BE$166,$C111,E$92)=0,"",INDEX($D$104:$BE$166,$C111,E$92))</f>
        <v>3.35</v>
      </c>
      <c r="F22" s="46" cm="1">
        <f t="array" ref="F22">IF(INDEX($D$104:$BE$166,$C111,F$92)=0,"",INDEX($D$104:$BE$166,$C111,F$92))</f>
        <v>62.786999999999999</v>
      </c>
      <c r="G22" s="46" cm="1">
        <f t="array" ref="G22">IF(INDEX($D$104:$BE$166,$C111,G$92)=0,"",INDEX($D$104:$BE$166,$C111,G$92))</f>
        <v>29.951000000000001</v>
      </c>
      <c r="H22" s="46" cm="1">
        <f t="array" ref="H22">IF(INDEX($D$104:$BE$166,$C111,H$92)=0,"",INDEX($D$104:$BE$166,$C111,H$92))</f>
        <v>32.835999999999999</v>
      </c>
      <c r="I22" s="46"/>
      <c r="J22" s="49" t="str" cm="1">
        <f t="array" ref="J22">IF(HYPERLINK(TEXT("#"&amp;INDEX($D$176:$BE$238,$C183,C$92),),INDEX($D$176:$BE$238,$C183,C$92))=0,"",HYPERLINK(TEXT("#"&amp;INDEX($D$176:$BE$238,$C183,C$92),),INDEX($D$176:$BE$238,$C183,C$92)))</f>
        <v>A125996278A</v>
      </c>
      <c r="K22" s="49" t="str" cm="1">
        <f t="array" ref="K22">IF(HYPERLINK(TEXT("#"&amp;INDEX($D$176:$BE$238,$C183,D$92),),INDEX($D$176:$BE$238,$C183,D$92))=0,"",HYPERLINK(TEXT("#"&amp;INDEX($D$176:$BE$238,$C183,D$92),),INDEX($D$176:$BE$238,$C183,D$92)))</f>
        <v>A125999878K</v>
      </c>
      <c r="L22" s="49" t="str" cm="1">
        <f t="array" ref="L22">IF(HYPERLINK(TEXT("#"&amp;INDEX($D$176:$BE$238,$C183,E$92),),INDEX($D$176:$BE$238,$C183,E$92))=0,"",HYPERLINK(TEXT("#"&amp;INDEX($D$176:$BE$238,$C183,E$92),),INDEX($D$176:$BE$238,$C183,E$92)))</f>
        <v>A125998078V</v>
      </c>
      <c r="M22" s="49" t="str" cm="1">
        <f t="array" ref="M22">IF(HYPERLINK(TEXT("#"&amp;INDEX($D$176:$BE$238,$C183,F$92),),INDEX($D$176:$BE$238,$C183,F$92))=0,"",HYPERLINK(TEXT("#"&amp;INDEX($D$176:$BE$238,$C183,F$92),),INDEX($D$176:$BE$238,$C183,F$92)))</f>
        <v>A125990878W</v>
      </c>
      <c r="N22" s="49" t="str" cm="1">
        <f t="array" ref="N22">IF(HYPERLINK(TEXT("#"&amp;INDEX($D$176:$BE$238,$C183,G$92),),INDEX($D$176:$BE$238,$C183,G$92))=0,"",HYPERLINK(TEXT("#"&amp;INDEX($D$176:$BE$238,$C183,G$92),),INDEX($D$176:$BE$238,$C183,G$92)))</f>
        <v>A125994478J</v>
      </c>
      <c r="O22" s="49" t="str" cm="1">
        <f t="array" ref="O22">IF(HYPERLINK(TEXT("#"&amp;INDEX($D$176:$BE$238,$C183,H$92),),INDEX($D$176:$BE$238,$C183,H$92))=0,"",HYPERLINK(TEXT("#"&amp;INDEX($D$176:$BE$238,$C183,H$92),),INDEX($D$176:$BE$238,$C183,H$92)))</f>
        <v>A125992678R</v>
      </c>
    </row>
    <row r="23" spans="1:23">
      <c r="A23" s="43" t="s">
        <v>5290</v>
      </c>
      <c r="B23" s="50"/>
      <c r="C23" s="46"/>
      <c r="D23" s="46"/>
      <c r="E23" s="46"/>
      <c r="F23" s="46"/>
      <c r="G23" s="46"/>
      <c r="H23" s="46"/>
      <c r="I23" s="46"/>
      <c r="J23" s="49" t="str" cm="1">
        <f t="array" ref="J23">IF(HYPERLINK(TEXT("#"&amp;INDEX($D$176:$BE$238,$C184,C$92),),INDEX($D$176:$BE$238,$C184,C$92))=0,"",HYPERLINK(TEXT("#"&amp;INDEX($D$176:$BE$238,$C184,C$92),),INDEX($D$176:$BE$238,$C184,C$92)))</f>
        <v/>
      </c>
      <c r="K23" s="49" t="str" cm="1">
        <f t="array" ref="K23">IF(HYPERLINK(TEXT("#"&amp;INDEX($D$176:$BE$238,$C184,D$92),),INDEX($D$176:$BE$238,$C184,D$92))=0,"",HYPERLINK(TEXT("#"&amp;INDEX($D$176:$BE$238,$C184,D$92),),INDEX($D$176:$BE$238,$C184,D$92)))</f>
        <v/>
      </c>
      <c r="L23" s="49" t="str" cm="1">
        <f t="array" ref="L23">IF(HYPERLINK(TEXT("#"&amp;INDEX($D$176:$BE$238,$C184,E$92),),INDEX($D$176:$BE$238,$C184,E$92))=0,"",HYPERLINK(TEXT("#"&amp;INDEX($D$176:$BE$238,$C184,E$92),),INDEX($D$176:$BE$238,$C184,E$92)))</f>
        <v/>
      </c>
      <c r="M23" s="49" t="str" cm="1">
        <f t="array" ref="M23">IF(HYPERLINK(TEXT("#"&amp;INDEX($D$176:$BE$238,$C184,F$92),),INDEX($D$176:$BE$238,$C184,F$92))=0,"",HYPERLINK(TEXT("#"&amp;INDEX($D$176:$BE$238,$C184,F$92),),INDEX($D$176:$BE$238,$C184,F$92)))</f>
        <v/>
      </c>
      <c r="N23" s="49" t="str" cm="1">
        <f t="array" ref="N23">IF(HYPERLINK(TEXT("#"&amp;INDEX($D$176:$BE$238,$C184,G$92),),INDEX($D$176:$BE$238,$C184,G$92))=0,"",HYPERLINK(TEXT("#"&amp;INDEX($D$176:$BE$238,$C184,G$92),),INDEX($D$176:$BE$238,$C184,G$92)))</f>
        <v/>
      </c>
      <c r="O23" s="49" t="str" cm="1">
        <f t="array" ref="O23">IF(HYPERLINK(TEXT("#"&amp;INDEX($D$176:$BE$238,$C184,H$92),),INDEX($D$176:$BE$238,$C184,H$92))=0,"",HYPERLINK(TEXT("#"&amp;INDEX($D$176:$BE$238,$C184,H$92),),INDEX($D$176:$BE$238,$C184,H$92)))</f>
        <v/>
      </c>
    </row>
    <row r="24" spans="1:23">
      <c r="A24" s="43"/>
      <c r="B24" s="48" t="s">
        <v>5291</v>
      </c>
      <c r="C24" s="46" cm="1">
        <f t="array" ref="C24">INDEX($D$104:$BE$166,$C113,C$92)</f>
        <v>499.303</v>
      </c>
      <c r="D24" s="46" cm="1">
        <f t="array" ref="D24">INDEX($D$104:$BE$166,$C113,D$92)</f>
        <v>267.86799999999999</v>
      </c>
      <c r="E24" s="46" cm="1">
        <f t="array" ref="E24">INDEX($D$104:$BE$166,$C113,E$92)</f>
        <v>231.43600000000001</v>
      </c>
      <c r="F24" s="46" cm="1">
        <f t="array" ref="F24">INDEX($D$104:$BE$166,$C113,F$92)</f>
        <v>2860.47</v>
      </c>
      <c r="G24" s="46" cm="1">
        <f t="array" ref="G24">INDEX($D$104:$BE$166,$C113,G$92)</f>
        <v>1430.2070000000001</v>
      </c>
      <c r="H24" s="46" cm="1">
        <f t="array" ref="H24">INDEX($D$104:$BE$166,$C113,H$92)</f>
        <v>1430.2629999999999</v>
      </c>
      <c r="I24" s="46"/>
      <c r="J24" s="49" t="str" cm="1">
        <f t="array" ref="J24">IF(HYPERLINK(TEXT("#"&amp;INDEX($D$176:$BE$238,$C185,C$92),),INDEX($D$176:$BE$238,$C185,C$92))=0,"",HYPERLINK(TEXT("#"&amp;INDEX($D$176:$BE$238,$C185,C$92),),INDEX($D$176:$BE$238,$C185,C$92)))</f>
        <v>A125996210F</v>
      </c>
      <c r="K24" s="49" t="str" cm="1">
        <f t="array" ref="K24">IF(HYPERLINK(TEXT("#"&amp;INDEX($D$176:$BE$238,$C185,D$92),),INDEX($D$176:$BE$238,$C185,D$92))=0,"",HYPERLINK(TEXT("#"&amp;INDEX($D$176:$BE$238,$C185,D$92),),INDEX($D$176:$BE$238,$C185,D$92)))</f>
        <v>A125999810R</v>
      </c>
      <c r="L24" s="49" t="str" cm="1">
        <f t="array" ref="L24">IF(HYPERLINK(TEXT("#"&amp;INDEX($D$176:$BE$238,$C185,E$92),),INDEX($D$176:$BE$238,$C185,E$92))=0,"",HYPERLINK(TEXT("#"&amp;INDEX($D$176:$BE$238,$C185,E$92),),INDEX($D$176:$BE$238,$C185,E$92)))</f>
        <v>A125998010X</v>
      </c>
      <c r="M24" s="49" t="str" cm="1">
        <f t="array" ref="M24">IF(HYPERLINK(TEXT("#"&amp;INDEX($D$176:$BE$238,$C185,F$92),),INDEX($D$176:$BE$238,$C185,F$92))=0,"",HYPERLINK(TEXT("#"&amp;INDEX($D$176:$BE$238,$C185,F$92),),INDEX($D$176:$BE$238,$C185,F$92)))</f>
        <v>A125990810A</v>
      </c>
      <c r="N24" s="49" t="str" cm="1">
        <f t="array" ref="N24">IF(HYPERLINK(TEXT("#"&amp;INDEX($D$176:$BE$238,$C185,G$92),),INDEX($D$176:$BE$238,$C185,G$92))=0,"",HYPERLINK(TEXT("#"&amp;INDEX($D$176:$BE$238,$C185,G$92),),INDEX($D$176:$BE$238,$C185,G$92)))</f>
        <v>A125994410L</v>
      </c>
      <c r="O24" s="49" t="str" cm="1">
        <f t="array" ref="O24">IF(HYPERLINK(TEXT("#"&amp;INDEX($D$176:$BE$238,$C185,H$92),),INDEX($D$176:$BE$238,$C185,H$92))=0,"",HYPERLINK(TEXT("#"&amp;INDEX($D$176:$BE$238,$C185,H$92),),INDEX($D$176:$BE$238,$C185,H$92)))</f>
        <v>A125992610V</v>
      </c>
    </row>
    <row r="25" spans="1:23">
      <c r="A25" s="47"/>
      <c r="B25" s="51" t="s">
        <v>5292</v>
      </c>
      <c r="C25" s="46" cm="1">
        <f t="array" ref="C25">INDEX($D$104:$BE$166,$C114,C$92)</f>
        <v>189.54599999999999</v>
      </c>
      <c r="D25" s="46" cm="1">
        <f t="array" ref="D25">INDEX($D$104:$BE$166,$C114,D$92)</f>
        <v>108.721</v>
      </c>
      <c r="E25" s="46" cm="1">
        <f t="array" ref="E25">INDEX($D$104:$BE$166,$C114,E$92)</f>
        <v>80.825000000000003</v>
      </c>
      <c r="F25" s="46" cm="1">
        <f t="array" ref="F25">INDEX($D$104:$BE$166,$C114,F$92)</f>
        <v>936.88900000000001</v>
      </c>
      <c r="G25" s="46" cm="1">
        <f t="array" ref="G25">INDEX($D$104:$BE$166,$C114,G$92)</f>
        <v>460.86700000000002</v>
      </c>
      <c r="H25" s="46" cm="1">
        <f t="array" ref="H25">INDEX($D$104:$BE$166,$C114,H$92)</f>
        <v>476.02199999999999</v>
      </c>
      <c r="I25" s="46"/>
      <c r="J25" s="49" t="str" cm="1">
        <f t="array" ref="J25">IF(HYPERLINK(TEXT("#"&amp;INDEX($D$176:$BE$238,$C186,C$92),),INDEX($D$176:$BE$238,$C186,C$92))=0,"",HYPERLINK(TEXT("#"&amp;INDEX($D$176:$BE$238,$C186,C$92),),INDEX($D$176:$BE$238,$C186,C$92)))</f>
        <v>A125996142R</v>
      </c>
      <c r="K25" s="49" t="str" cm="1">
        <f t="array" ref="K25">IF(HYPERLINK(TEXT("#"&amp;INDEX($D$176:$BE$238,$C186,D$92),),INDEX($D$176:$BE$238,$C186,D$92))=0,"",HYPERLINK(TEXT("#"&amp;INDEX($D$176:$BE$238,$C186,D$92),),INDEX($D$176:$BE$238,$C186,D$92)))</f>
        <v>A125999742X</v>
      </c>
      <c r="L25" s="49" t="str" cm="1">
        <f t="array" ref="L25">IF(HYPERLINK(TEXT("#"&amp;INDEX($D$176:$BE$238,$C186,E$92),),INDEX($D$176:$BE$238,$C186,E$92))=0,"",HYPERLINK(TEXT("#"&amp;INDEX($D$176:$BE$238,$C186,E$92),),INDEX($D$176:$BE$238,$C186,E$92)))</f>
        <v>A125997942F</v>
      </c>
      <c r="M25" s="49" t="str" cm="1">
        <f t="array" ref="M25">IF(HYPERLINK(TEXT("#"&amp;INDEX($D$176:$BE$238,$C186,F$92),),INDEX($D$176:$BE$238,$C186,F$92))=0,"",HYPERLINK(TEXT("#"&amp;INDEX($D$176:$BE$238,$C186,F$92),),INDEX($D$176:$BE$238,$C186,F$92)))</f>
        <v>A125990742K</v>
      </c>
      <c r="N25" s="49" t="str" cm="1">
        <f t="array" ref="N25">IF(HYPERLINK(TEXT("#"&amp;INDEX($D$176:$BE$238,$C186,G$92),),INDEX($D$176:$BE$238,$C186,G$92))=0,"",HYPERLINK(TEXT("#"&amp;INDEX($D$176:$BE$238,$C186,G$92),),INDEX($D$176:$BE$238,$C186,G$92)))</f>
        <v>A125994342W</v>
      </c>
      <c r="O25" s="49" t="str" cm="1">
        <f t="array" ref="O25">IF(HYPERLINK(TEXT("#"&amp;INDEX($D$176:$BE$238,$C186,H$92),),INDEX($D$176:$BE$238,$C186,H$92))=0,"",HYPERLINK(TEXT("#"&amp;INDEX($D$176:$BE$238,$C186,H$92),),INDEX($D$176:$BE$238,$C186,H$92)))</f>
        <v>A125992542C</v>
      </c>
    </row>
    <row r="26" spans="1:23">
      <c r="A26" s="47"/>
      <c r="B26" s="51" t="s">
        <v>5293</v>
      </c>
      <c r="C26" s="46" cm="1">
        <f t="array" ref="C26">INDEX($D$104:$BE$166,$C115,C$92)</f>
        <v>174.291</v>
      </c>
      <c r="D26" s="46" cm="1">
        <f t="array" ref="D26">INDEX($D$104:$BE$166,$C115,D$92)</f>
        <v>87.725999999999999</v>
      </c>
      <c r="E26" s="46" cm="1">
        <f t="array" ref="E26">INDEX($D$104:$BE$166,$C115,E$92)</f>
        <v>86.564999999999998</v>
      </c>
      <c r="F26" s="46" cm="1">
        <f t="array" ref="F26">INDEX($D$104:$BE$166,$C115,F$92)</f>
        <v>1354.511</v>
      </c>
      <c r="G26" s="46" cm="1">
        <f t="array" ref="G26">INDEX($D$104:$BE$166,$C115,G$92)</f>
        <v>696.73400000000004</v>
      </c>
      <c r="H26" s="46" cm="1">
        <f t="array" ref="H26">INDEX($D$104:$BE$166,$C115,H$92)</f>
        <v>657.77800000000002</v>
      </c>
      <c r="I26" s="46"/>
      <c r="J26" s="49" t="str" cm="1">
        <f t="array" ref="J26">IF(HYPERLINK(TEXT("#"&amp;INDEX($D$176:$BE$238,$C187,C$92),),INDEX($D$176:$BE$238,$C187,C$92))=0,"",HYPERLINK(TEXT("#"&amp;INDEX($D$176:$BE$238,$C187,C$92),),INDEX($D$176:$BE$238,$C187,C$92)))</f>
        <v>A125996214R</v>
      </c>
      <c r="K26" s="49" t="str" cm="1">
        <f t="array" ref="K26">IF(HYPERLINK(TEXT("#"&amp;INDEX($D$176:$BE$238,$C187,D$92),),INDEX($D$176:$BE$238,$C187,D$92))=0,"",HYPERLINK(TEXT("#"&amp;INDEX($D$176:$BE$238,$C187,D$92),),INDEX($D$176:$BE$238,$C187,D$92)))</f>
        <v>A125999814X</v>
      </c>
      <c r="L26" s="49" t="str" cm="1">
        <f t="array" ref="L26">IF(HYPERLINK(TEXT("#"&amp;INDEX($D$176:$BE$238,$C187,E$92),),INDEX($D$176:$BE$238,$C187,E$92))=0,"",HYPERLINK(TEXT("#"&amp;INDEX($D$176:$BE$238,$C187,E$92),),INDEX($D$176:$BE$238,$C187,E$92)))</f>
        <v>A125998014J</v>
      </c>
      <c r="M26" s="49" t="str" cm="1">
        <f t="array" ref="M26">IF(HYPERLINK(TEXT("#"&amp;INDEX($D$176:$BE$238,$C187,F$92),),INDEX($D$176:$BE$238,$C187,F$92))=0,"",HYPERLINK(TEXT("#"&amp;INDEX($D$176:$BE$238,$C187,F$92),),INDEX($D$176:$BE$238,$C187,F$92)))</f>
        <v>A125990814K</v>
      </c>
      <c r="N26" s="49" t="str" cm="1">
        <f t="array" ref="N26">IF(HYPERLINK(TEXT("#"&amp;INDEX($D$176:$BE$238,$C187,G$92),),INDEX($D$176:$BE$238,$C187,G$92))=0,"",HYPERLINK(TEXT("#"&amp;INDEX($D$176:$BE$238,$C187,G$92),),INDEX($D$176:$BE$238,$C187,G$92)))</f>
        <v>A125994414W</v>
      </c>
      <c r="O26" s="49" t="str" cm="1">
        <f t="array" ref="O26">IF(HYPERLINK(TEXT("#"&amp;INDEX($D$176:$BE$238,$C187,H$92),),INDEX($D$176:$BE$238,$C187,H$92))=0,"",HYPERLINK(TEXT("#"&amp;INDEX($D$176:$BE$238,$C187,H$92),),INDEX($D$176:$BE$238,$C187,H$92)))</f>
        <v>A125992614C</v>
      </c>
    </row>
    <row r="27" spans="1:23">
      <c r="A27" s="47"/>
      <c r="B27" s="52" t="s">
        <v>5294</v>
      </c>
      <c r="C27" s="46" cm="1">
        <f t="array" ref="C27">INDEX($D$104:$BE$166,$C116,C$92)</f>
        <v>99.176000000000002</v>
      </c>
      <c r="D27" s="46" cm="1">
        <f t="array" ref="D27">INDEX($D$104:$BE$166,$C116,D$92)</f>
        <v>53.65</v>
      </c>
      <c r="E27" s="46" cm="1">
        <f t="array" ref="E27">INDEX($D$104:$BE$166,$C116,E$92)</f>
        <v>45.526000000000003</v>
      </c>
      <c r="F27" s="46" cm="1">
        <f t="array" ref="F27">INDEX($D$104:$BE$166,$C116,F$92)</f>
        <v>827.66700000000003</v>
      </c>
      <c r="G27" s="46" cm="1">
        <f t="array" ref="G27">INDEX($D$104:$BE$166,$C116,G$92)</f>
        <v>424.70299999999997</v>
      </c>
      <c r="H27" s="46" cm="1">
        <f t="array" ref="H27">INDEX($D$104:$BE$166,$C116,H$92)</f>
        <v>402.96300000000002</v>
      </c>
      <c r="I27" s="46"/>
      <c r="J27" s="49" t="str" cm="1">
        <f t="array" ref="J27">IF(HYPERLINK(TEXT("#"&amp;INDEX($D$176:$BE$238,$C188,C$92),),INDEX($D$176:$BE$238,$C188,C$92))=0,"",HYPERLINK(TEXT("#"&amp;INDEX($D$176:$BE$238,$C188,C$92),),INDEX($D$176:$BE$238,$C188,C$92)))</f>
        <v>A125996218X</v>
      </c>
      <c r="K27" s="49" t="str" cm="1">
        <f t="array" ref="K27">IF(HYPERLINK(TEXT("#"&amp;INDEX($D$176:$BE$238,$C188,D$92),),INDEX($D$176:$BE$238,$C188,D$92))=0,"",HYPERLINK(TEXT("#"&amp;INDEX($D$176:$BE$238,$C188,D$92),),INDEX($D$176:$BE$238,$C188,D$92)))</f>
        <v>A125999818J</v>
      </c>
      <c r="L27" s="49" t="str" cm="1">
        <f t="array" ref="L27">IF(HYPERLINK(TEXT("#"&amp;INDEX($D$176:$BE$238,$C188,E$92),),INDEX($D$176:$BE$238,$C188,E$92))=0,"",HYPERLINK(TEXT("#"&amp;INDEX($D$176:$BE$238,$C188,E$92),),INDEX($D$176:$BE$238,$C188,E$92)))</f>
        <v>A125998018T</v>
      </c>
      <c r="M27" s="49" t="str" cm="1">
        <f t="array" ref="M27">IF(HYPERLINK(TEXT("#"&amp;INDEX($D$176:$BE$238,$C188,F$92),),INDEX($D$176:$BE$238,$C188,F$92))=0,"",HYPERLINK(TEXT("#"&amp;INDEX($D$176:$BE$238,$C188,F$92),),INDEX($D$176:$BE$238,$C188,F$92)))</f>
        <v>A125990818V</v>
      </c>
      <c r="N27" s="49" t="str" cm="1">
        <f t="array" ref="N27">IF(HYPERLINK(TEXT("#"&amp;INDEX($D$176:$BE$238,$C188,G$92),),INDEX($D$176:$BE$238,$C188,G$92))=0,"",HYPERLINK(TEXT("#"&amp;INDEX($D$176:$BE$238,$C188,G$92),),INDEX($D$176:$BE$238,$C188,G$92)))</f>
        <v>A125994418F</v>
      </c>
      <c r="O27" s="49" t="str" cm="1">
        <f t="array" ref="O27">IF(HYPERLINK(TEXT("#"&amp;INDEX($D$176:$BE$238,$C188,H$92),),INDEX($D$176:$BE$238,$C188,H$92))=0,"",HYPERLINK(TEXT("#"&amp;INDEX($D$176:$BE$238,$C188,H$92),),INDEX($D$176:$BE$238,$C188,H$92)))</f>
        <v>A125992618L</v>
      </c>
      <c r="P27" s="46"/>
      <c r="Q27" s="46"/>
      <c r="R27" s="46"/>
      <c r="S27" s="46"/>
      <c r="T27" s="46"/>
      <c r="U27" s="46"/>
      <c r="V27" s="46"/>
      <c r="W27" s="46"/>
    </row>
    <row r="28" spans="1:23">
      <c r="A28" s="47"/>
      <c r="B28" s="52" t="s">
        <v>5295</v>
      </c>
      <c r="C28" s="46" cm="1">
        <f t="array" ref="C28">INDEX($D$104:$BE$166,$C117,C$92)</f>
        <v>75.114999999999995</v>
      </c>
      <c r="D28" s="46" cm="1">
        <f t="array" ref="D28">INDEX($D$104:$BE$166,$C117,D$92)</f>
        <v>34.076000000000001</v>
      </c>
      <c r="E28" s="46" cm="1">
        <f t="array" ref="E28">INDEX($D$104:$BE$166,$C117,E$92)</f>
        <v>41.039000000000001</v>
      </c>
      <c r="F28" s="46" cm="1">
        <f t="array" ref="F28">INDEX($D$104:$BE$166,$C117,F$92)</f>
        <v>526.84500000000003</v>
      </c>
      <c r="G28" s="46" cm="1">
        <f t="array" ref="G28">INDEX($D$104:$BE$166,$C117,G$92)</f>
        <v>272.02999999999997</v>
      </c>
      <c r="H28" s="46" cm="1">
        <f t="array" ref="H28">INDEX($D$104:$BE$166,$C117,H$92)</f>
        <v>254.81399999999999</v>
      </c>
      <c r="I28" s="46"/>
      <c r="J28" s="49" t="str" cm="1">
        <f t="array" ref="J28">IF(HYPERLINK(TEXT("#"&amp;INDEX($D$176:$BE$238,$C189,C$92),),INDEX($D$176:$BE$238,$C189,C$92))=0,"",HYPERLINK(TEXT("#"&amp;INDEX($D$176:$BE$238,$C189,C$92),),INDEX($D$176:$BE$238,$C189,C$92)))</f>
        <v>A125996146X</v>
      </c>
      <c r="K28" s="49" t="str" cm="1">
        <f t="array" ref="K28">IF(HYPERLINK(TEXT("#"&amp;INDEX($D$176:$BE$238,$C189,D$92),),INDEX($D$176:$BE$238,$C189,D$92))=0,"",HYPERLINK(TEXT("#"&amp;INDEX($D$176:$BE$238,$C189,D$92),),INDEX($D$176:$BE$238,$C189,D$92)))</f>
        <v>A125999746J</v>
      </c>
      <c r="L28" s="49" t="str" cm="1">
        <f t="array" ref="L28">IF(HYPERLINK(TEXT("#"&amp;INDEX($D$176:$BE$238,$C189,E$92),),INDEX($D$176:$BE$238,$C189,E$92))=0,"",HYPERLINK(TEXT("#"&amp;INDEX($D$176:$BE$238,$C189,E$92),),INDEX($D$176:$BE$238,$C189,E$92)))</f>
        <v>A125997946R</v>
      </c>
      <c r="M28" s="49" t="str" cm="1">
        <f t="array" ref="M28">IF(HYPERLINK(TEXT("#"&amp;INDEX($D$176:$BE$238,$C189,F$92),),INDEX($D$176:$BE$238,$C189,F$92))=0,"",HYPERLINK(TEXT("#"&amp;INDEX($D$176:$BE$238,$C189,F$92),),INDEX($D$176:$BE$238,$C189,F$92)))</f>
        <v>A125990746V</v>
      </c>
      <c r="N28" s="49" t="str" cm="1">
        <f t="array" ref="N28">IF(HYPERLINK(TEXT("#"&amp;INDEX($D$176:$BE$238,$C189,G$92),),INDEX($D$176:$BE$238,$C189,G$92))=0,"",HYPERLINK(TEXT("#"&amp;INDEX($D$176:$BE$238,$C189,G$92),),INDEX($D$176:$BE$238,$C189,G$92)))</f>
        <v>A125994346F</v>
      </c>
      <c r="O28" s="49" t="str" cm="1">
        <f t="array" ref="O28">IF(HYPERLINK(TEXT("#"&amp;INDEX($D$176:$BE$238,$C189,H$92),),INDEX($D$176:$BE$238,$C189,H$92))=0,"",HYPERLINK(TEXT("#"&amp;INDEX($D$176:$BE$238,$C189,H$92),),INDEX($D$176:$BE$238,$C189,H$92)))</f>
        <v>A125992546L</v>
      </c>
      <c r="P28" s="46"/>
      <c r="Q28" s="46"/>
      <c r="R28" s="46"/>
      <c r="S28" s="46"/>
      <c r="T28" s="46"/>
      <c r="U28" s="46"/>
      <c r="V28" s="46"/>
      <c r="W28" s="46"/>
    </row>
    <row r="29" spans="1:23">
      <c r="A29" s="47"/>
      <c r="B29" s="51" t="s">
        <v>5296</v>
      </c>
      <c r="C29" s="46" cm="1">
        <f t="array" ref="C29">INDEX($D$104:$BE$166,$C118,C$92)</f>
        <v>135.46600000000001</v>
      </c>
      <c r="D29" s="46" cm="1">
        <f t="array" ref="D29">INDEX($D$104:$BE$166,$C118,D$92)</f>
        <v>71.42</v>
      </c>
      <c r="E29" s="46" cm="1">
        <f t="array" ref="E29">INDEX($D$104:$BE$166,$C118,E$92)</f>
        <v>64.046000000000006</v>
      </c>
      <c r="F29" s="46" cm="1">
        <f t="array" ref="F29">INDEX($D$104:$BE$166,$C118,F$92)</f>
        <v>569.06899999999996</v>
      </c>
      <c r="G29" s="46" cm="1">
        <f t="array" ref="G29">INDEX($D$104:$BE$166,$C118,G$92)</f>
        <v>272.60599999999999</v>
      </c>
      <c r="H29" s="46" cm="1">
        <f t="array" ref="H29">INDEX($D$104:$BE$166,$C118,H$92)</f>
        <v>296.46300000000002</v>
      </c>
      <c r="I29" s="46"/>
      <c r="J29" s="49" t="str" cm="1">
        <f t="array" ref="J29">IF(HYPERLINK(TEXT("#"&amp;INDEX($D$176:$BE$238,$C190,C$92),),INDEX($D$176:$BE$238,$C190,C$92))=0,"",HYPERLINK(TEXT("#"&amp;INDEX($D$176:$BE$238,$C190,C$92),),INDEX($D$176:$BE$238,$C190,C$92)))</f>
        <v>A125996150R</v>
      </c>
      <c r="K29" s="49" t="str" cm="1">
        <f t="array" ref="K29">IF(HYPERLINK(TEXT("#"&amp;INDEX($D$176:$BE$238,$C190,D$92),),INDEX($D$176:$BE$238,$C190,D$92))=0,"",HYPERLINK(TEXT("#"&amp;INDEX($D$176:$BE$238,$C190,D$92),),INDEX($D$176:$BE$238,$C190,D$92)))</f>
        <v>A125999750X</v>
      </c>
      <c r="L29" s="49" t="str" cm="1">
        <f t="array" ref="L29">IF(HYPERLINK(TEXT("#"&amp;INDEX($D$176:$BE$238,$C190,E$92),),INDEX($D$176:$BE$238,$C190,E$92))=0,"",HYPERLINK(TEXT("#"&amp;INDEX($D$176:$BE$238,$C190,E$92),),INDEX($D$176:$BE$238,$C190,E$92)))</f>
        <v>A125997950F</v>
      </c>
      <c r="M29" s="49" t="str" cm="1">
        <f t="array" ref="M29">IF(HYPERLINK(TEXT("#"&amp;INDEX($D$176:$BE$238,$C190,F$92),),INDEX($D$176:$BE$238,$C190,F$92))=0,"",HYPERLINK(TEXT("#"&amp;INDEX($D$176:$BE$238,$C190,F$92),),INDEX($D$176:$BE$238,$C190,F$92)))</f>
        <v>A125990750K</v>
      </c>
      <c r="N29" s="49" t="str" cm="1">
        <f t="array" ref="N29">IF(HYPERLINK(TEXT("#"&amp;INDEX($D$176:$BE$238,$C190,G$92),),INDEX($D$176:$BE$238,$C190,G$92))=0,"",HYPERLINK(TEXT("#"&amp;INDEX($D$176:$BE$238,$C190,G$92),),INDEX($D$176:$BE$238,$C190,G$92)))</f>
        <v>A125994350W</v>
      </c>
      <c r="O29" s="49" t="str" cm="1">
        <f t="array" ref="O29">IF(HYPERLINK(TEXT("#"&amp;INDEX($D$176:$BE$238,$C190,H$92),),INDEX($D$176:$BE$238,$C190,H$92))=0,"",HYPERLINK(TEXT("#"&amp;INDEX($D$176:$BE$238,$C190,H$92),),INDEX($D$176:$BE$238,$C190,H$92)))</f>
        <v>A125992550C</v>
      </c>
      <c r="P29" s="46"/>
      <c r="Q29" s="46"/>
      <c r="R29" s="46"/>
      <c r="S29" s="46"/>
      <c r="T29" s="46"/>
      <c r="U29" s="46"/>
      <c r="V29" s="46"/>
      <c r="W29" s="46"/>
    </row>
    <row r="30" spans="1:23">
      <c r="A30" s="47"/>
      <c r="B30" s="52" t="s">
        <v>5297</v>
      </c>
      <c r="C30" s="46" cm="1">
        <f t="array" ref="C30">INDEX($D$104:$BE$166,$C119,C$92)</f>
        <v>77.718999999999994</v>
      </c>
      <c r="D30" s="46" cm="1">
        <f t="array" ref="D30">INDEX($D$104:$BE$166,$C119,D$92)</f>
        <v>39.661000000000001</v>
      </c>
      <c r="E30" s="46" cm="1">
        <f t="array" ref="E30">INDEX($D$104:$BE$166,$C119,E$92)</f>
        <v>38.058</v>
      </c>
      <c r="F30" s="46" cm="1">
        <f t="array" ref="F30">INDEX($D$104:$BE$166,$C119,F$92)</f>
        <v>361.42200000000003</v>
      </c>
      <c r="G30" s="46" cm="1">
        <f t="array" ref="G30">INDEX($D$104:$BE$166,$C119,G$92)</f>
        <v>170.65</v>
      </c>
      <c r="H30" s="46" cm="1">
        <f t="array" ref="H30">INDEX($D$104:$BE$166,$C119,H$92)</f>
        <v>190.77199999999999</v>
      </c>
      <c r="I30" s="46"/>
      <c r="J30" s="49" t="str" cm="1">
        <f t="array" ref="J30">IF(HYPERLINK(TEXT("#"&amp;INDEX($D$176:$BE$238,$C191,C$92),),INDEX($D$176:$BE$238,$C191,C$92))=0,"",HYPERLINK(TEXT("#"&amp;INDEX($D$176:$BE$238,$C191,C$92),),INDEX($D$176:$BE$238,$C191,C$92)))</f>
        <v>A125996190J</v>
      </c>
      <c r="K30" s="49" t="str" cm="1">
        <f t="array" ref="K30">IF(HYPERLINK(TEXT("#"&amp;INDEX($D$176:$BE$238,$C191,D$92),),INDEX($D$176:$BE$238,$C191,D$92))=0,"",HYPERLINK(TEXT("#"&amp;INDEX($D$176:$BE$238,$C191,D$92),),INDEX($D$176:$BE$238,$C191,D$92)))</f>
        <v>A125999790T</v>
      </c>
      <c r="L30" s="49" t="str" cm="1">
        <f t="array" ref="L30">IF(HYPERLINK(TEXT("#"&amp;INDEX($D$176:$BE$238,$C191,E$92),),INDEX($D$176:$BE$238,$C191,E$92))=0,"",HYPERLINK(TEXT("#"&amp;INDEX($D$176:$BE$238,$C191,E$92),),INDEX($D$176:$BE$238,$C191,E$92)))</f>
        <v>A125997990X</v>
      </c>
      <c r="M30" s="49" t="str" cm="1">
        <f t="array" ref="M30">IF(HYPERLINK(TEXT("#"&amp;INDEX($D$176:$BE$238,$C191,F$92),),INDEX($D$176:$BE$238,$C191,F$92))=0,"",HYPERLINK(TEXT("#"&amp;INDEX($D$176:$BE$238,$C191,F$92),),INDEX($D$176:$BE$238,$C191,F$92)))</f>
        <v>A125990790C</v>
      </c>
      <c r="N30" s="49" t="str" cm="1">
        <f t="array" ref="N30">IF(HYPERLINK(TEXT("#"&amp;INDEX($D$176:$BE$238,$C191,G$92),),INDEX($D$176:$BE$238,$C191,G$92))=0,"",HYPERLINK(TEXT("#"&amp;INDEX($D$176:$BE$238,$C191,G$92),),INDEX($D$176:$BE$238,$C191,G$92)))</f>
        <v>A125994390R</v>
      </c>
      <c r="O30" s="49" t="str" cm="1">
        <f t="array" ref="O30">IF(HYPERLINK(TEXT("#"&amp;INDEX($D$176:$BE$238,$C191,H$92),),INDEX($D$176:$BE$238,$C191,H$92))=0,"",HYPERLINK(TEXT("#"&amp;INDEX($D$176:$BE$238,$C191,H$92),),INDEX($D$176:$BE$238,$C191,H$92)))</f>
        <v>A125992590W</v>
      </c>
      <c r="P30" s="46"/>
      <c r="Q30" s="46"/>
      <c r="R30" s="46"/>
      <c r="S30" s="46"/>
      <c r="T30" s="46"/>
      <c r="U30" s="46"/>
      <c r="V30" s="46"/>
      <c r="W30" s="46"/>
    </row>
    <row r="31" spans="1:23">
      <c r="A31" s="47"/>
      <c r="B31" s="52" t="s">
        <v>5298</v>
      </c>
      <c r="C31" s="46" cm="1">
        <f t="array" ref="C31">INDEX($D$104:$BE$166,$C120,C$92)</f>
        <v>57.747</v>
      </c>
      <c r="D31" s="46" cm="1">
        <f t="array" ref="D31">INDEX($D$104:$BE$166,$C120,D$92)</f>
        <v>31.759</v>
      </c>
      <c r="E31" s="46" cm="1">
        <f t="array" ref="E31">INDEX($D$104:$BE$166,$C120,E$92)</f>
        <v>25.988</v>
      </c>
      <c r="F31" s="46" cm="1">
        <f t="array" ref="F31">INDEX($D$104:$BE$166,$C120,F$92)</f>
        <v>207.648</v>
      </c>
      <c r="G31" s="46" cm="1">
        <f t="array" ref="G31">INDEX($D$104:$BE$166,$C120,G$92)</f>
        <v>101.956</v>
      </c>
      <c r="H31" s="46" cm="1">
        <f t="array" ref="H31">INDEX($D$104:$BE$166,$C120,H$92)</f>
        <v>105.69199999999999</v>
      </c>
      <c r="I31" s="46"/>
      <c r="J31" s="49" t="str" cm="1">
        <f t="array" ref="J31">IF(HYPERLINK(TEXT("#"&amp;INDEX($D$176:$BE$238,$C192,C$92),),INDEX($D$176:$BE$238,$C192,C$92))=0,"",HYPERLINK(TEXT("#"&amp;INDEX($D$176:$BE$238,$C192,C$92),),INDEX($D$176:$BE$238,$C192,C$92)))</f>
        <v>A125996110W</v>
      </c>
      <c r="K31" s="49" t="str" cm="1">
        <f t="array" ref="K31">IF(HYPERLINK(TEXT("#"&amp;INDEX($D$176:$BE$238,$C192,D$92),),INDEX($D$176:$BE$238,$C192,D$92))=0,"",HYPERLINK(TEXT("#"&amp;INDEX($D$176:$BE$238,$C192,D$92),),INDEX($D$176:$BE$238,$C192,D$92)))</f>
        <v>A125999710F</v>
      </c>
      <c r="L31" s="49" t="str" cm="1">
        <f t="array" ref="L31">IF(HYPERLINK(TEXT("#"&amp;INDEX($D$176:$BE$238,$C192,E$92),),INDEX($D$176:$BE$238,$C192,E$92))=0,"",HYPERLINK(TEXT("#"&amp;INDEX($D$176:$BE$238,$C192,E$92),),INDEX($D$176:$BE$238,$C192,E$92)))</f>
        <v>A125997910L</v>
      </c>
      <c r="M31" s="49" t="str" cm="1">
        <f t="array" ref="M31">IF(HYPERLINK(TEXT("#"&amp;INDEX($D$176:$BE$238,$C192,F$92),),INDEX($D$176:$BE$238,$C192,F$92))=0,"",HYPERLINK(TEXT("#"&amp;INDEX($D$176:$BE$238,$C192,F$92),),INDEX($D$176:$BE$238,$C192,F$92)))</f>
        <v>A125990710T</v>
      </c>
      <c r="N31" s="49" t="str" cm="1">
        <f t="array" ref="N31">IF(HYPERLINK(TEXT("#"&amp;INDEX($D$176:$BE$238,$C192,G$92),),INDEX($D$176:$BE$238,$C192,G$92))=0,"",HYPERLINK(TEXT("#"&amp;INDEX($D$176:$BE$238,$C192,G$92),),INDEX($D$176:$BE$238,$C192,G$92)))</f>
        <v>A125994310C</v>
      </c>
      <c r="O31" s="49" t="str" cm="1">
        <f t="array" ref="O31">IF(HYPERLINK(TEXT("#"&amp;INDEX($D$176:$BE$238,$C192,H$92),),INDEX($D$176:$BE$238,$C192,H$92))=0,"",HYPERLINK(TEXT("#"&amp;INDEX($D$176:$BE$238,$C192,H$92),),INDEX($D$176:$BE$238,$C192,H$92)))</f>
        <v>A125992510K</v>
      </c>
      <c r="P31" s="46"/>
      <c r="Q31" s="46"/>
      <c r="R31" s="46"/>
      <c r="S31" s="46"/>
      <c r="T31" s="46"/>
      <c r="U31" s="46"/>
      <c r="V31" s="46"/>
      <c r="W31" s="46"/>
    </row>
    <row r="32" spans="1:23">
      <c r="A32" s="47"/>
      <c r="B32" s="48" t="s">
        <v>5299</v>
      </c>
      <c r="C32" s="46" cm="1">
        <f t="array" ref="C32">INDEX($D$104:$BE$166,$C121,C$92)</f>
        <v>9.5909999999999993</v>
      </c>
      <c r="D32" s="46" cm="1">
        <f t="array" ref="D32">INDEX($D$104:$BE$166,$C121,D$92)</f>
        <v>5.8479999999999999</v>
      </c>
      <c r="E32" s="46" cm="1">
        <f t="array" ref="E32">INDEX($D$104:$BE$166,$C121,E$92)</f>
        <v>3.7429999999999999</v>
      </c>
      <c r="F32" s="46" cm="1">
        <f t="array" ref="F32">INDEX($D$104:$BE$166,$C121,F$92)</f>
        <v>51.731000000000002</v>
      </c>
      <c r="G32" s="46" cm="1">
        <f t="array" ref="G32">INDEX($D$104:$BE$166,$C121,G$92)</f>
        <v>31.341999999999999</v>
      </c>
      <c r="H32" s="46" cm="1">
        <f t="array" ref="H32">INDEX($D$104:$BE$166,$C121,H$92)</f>
        <v>20.388999999999999</v>
      </c>
      <c r="I32" s="46"/>
      <c r="J32" s="49" t="str" cm="1">
        <f t="array" ref="J32">IF(HYPERLINK(TEXT("#"&amp;INDEX($D$176:$BE$238,$C193,C$92),),INDEX($D$176:$BE$238,$C193,C$92))=0,"",HYPERLINK(TEXT("#"&amp;INDEX($D$176:$BE$238,$C193,C$92),),INDEX($D$176:$BE$238,$C193,C$92)))</f>
        <v>A125996222R</v>
      </c>
      <c r="K32" s="49" t="str" cm="1">
        <f t="array" ref="K32">IF(HYPERLINK(TEXT("#"&amp;INDEX($D$176:$BE$238,$C193,D$92),),INDEX($D$176:$BE$238,$C193,D$92))=0,"",HYPERLINK(TEXT("#"&amp;INDEX($D$176:$BE$238,$C193,D$92),),INDEX($D$176:$BE$238,$C193,D$92)))</f>
        <v>A125999822X</v>
      </c>
      <c r="L32" s="49" t="str" cm="1">
        <f t="array" ref="L32">IF(HYPERLINK(TEXT("#"&amp;INDEX($D$176:$BE$238,$C193,E$92),),INDEX($D$176:$BE$238,$C193,E$92))=0,"",HYPERLINK(TEXT("#"&amp;INDEX($D$176:$BE$238,$C193,E$92),),INDEX($D$176:$BE$238,$C193,E$92)))</f>
        <v>A125998022J</v>
      </c>
      <c r="M32" s="49" t="str" cm="1">
        <f t="array" ref="M32">IF(HYPERLINK(TEXT("#"&amp;INDEX($D$176:$BE$238,$C193,F$92),),INDEX($D$176:$BE$238,$C193,F$92))=0,"",HYPERLINK(TEXT("#"&amp;INDEX($D$176:$BE$238,$C193,F$92),),INDEX($D$176:$BE$238,$C193,F$92)))</f>
        <v>A125990822K</v>
      </c>
      <c r="N32" s="49" t="str" cm="1">
        <f t="array" ref="N32">IF(HYPERLINK(TEXT("#"&amp;INDEX($D$176:$BE$238,$C193,G$92),),INDEX($D$176:$BE$238,$C193,G$92))=0,"",HYPERLINK(TEXT("#"&amp;INDEX($D$176:$BE$238,$C193,G$92),),INDEX($D$176:$BE$238,$C193,G$92)))</f>
        <v>A125994422W</v>
      </c>
      <c r="O32" s="49" t="str" cm="1">
        <f t="array" ref="O32">IF(HYPERLINK(TEXT("#"&amp;INDEX($D$176:$BE$238,$C193,H$92),),INDEX($D$176:$BE$238,$C193,H$92))=0,"",HYPERLINK(TEXT("#"&amp;INDEX($D$176:$BE$238,$C193,H$92),),INDEX($D$176:$BE$238,$C193,H$92)))</f>
        <v>A125992622C</v>
      </c>
      <c r="P32" s="46"/>
      <c r="Q32" s="46"/>
      <c r="R32" s="46"/>
      <c r="S32" s="46"/>
      <c r="T32" s="46"/>
      <c r="U32" s="46"/>
      <c r="V32" s="46"/>
      <c r="W32" s="46"/>
    </row>
    <row r="33" spans="1:23">
      <c r="A33" s="43" t="s">
        <v>5300</v>
      </c>
      <c r="B33" s="53"/>
      <c r="C33" s="46"/>
      <c r="D33" s="46"/>
      <c r="E33" s="46"/>
      <c r="F33" s="46"/>
      <c r="G33" s="46"/>
      <c r="H33" s="46"/>
      <c r="I33" s="46"/>
      <c r="J33" s="49" t="str" cm="1">
        <f t="array" ref="J33">IF(HYPERLINK(TEXT("#"&amp;INDEX($D$176:$BE$238,$C194,C$92),),INDEX($D$176:$BE$238,$C194,C$92))=0,"",HYPERLINK(TEXT("#"&amp;INDEX($D$176:$BE$238,$C194,C$92),),INDEX($D$176:$BE$238,$C194,C$92)))</f>
        <v/>
      </c>
      <c r="K33" s="49" t="str" cm="1">
        <f t="array" ref="K33">IF(HYPERLINK(TEXT("#"&amp;INDEX($D$176:$BE$238,$C194,D$92),),INDEX($D$176:$BE$238,$C194,D$92))=0,"",HYPERLINK(TEXT("#"&amp;INDEX($D$176:$BE$238,$C194,D$92),),INDEX($D$176:$BE$238,$C194,D$92)))</f>
        <v/>
      </c>
      <c r="L33" s="49" t="str" cm="1">
        <f t="array" ref="L33">IF(HYPERLINK(TEXT("#"&amp;INDEX($D$176:$BE$238,$C194,E$92),),INDEX($D$176:$BE$238,$C194,E$92))=0,"",HYPERLINK(TEXT("#"&amp;INDEX($D$176:$BE$238,$C194,E$92),),INDEX($D$176:$BE$238,$C194,E$92)))</f>
        <v/>
      </c>
      <c r="M33" s="49" t="str" cm="1">
        <f t="array" ref="M33">IF(HYPERLINK(TEXT("#"&amp;INDEX($D$176:$BE$238,$C194,F$92),),INDEX($D$176:$BE$238,$C194,F$92))=0,"",HYPERLINK(TEXT("#"&amp;INDEX($D$176:$BE$238,$C194,F$92),),INDEX($D$176:$BE$238,$C194,F$92)))</f>
        <v/>
      </c>
      <c r="N33" s="49" t="str" cm="1">
        <f t="array" ref="N33">IF(HYPERLINK(TEXT("#"&amp;INDEX($D$176:$BE$238,$C194,G$92),),INDEX($D$176:$BE$238,$C194,G$92))=0,"",HYPERLINK(TEXT("#"&amp;INDEX($D$176:$BE$238,$C194,G$92),),INDEX($D$176:$BE$238,$C194,G$92)))</f>
        <v/>
      </c>
      <c r="O33" s="49" t="str" cm="1">
        <f t="array" ref="O33">IF(HYPERLINK(TEXT("#"&amp;INDEX($D$176:$BE$238,$C194,H$92),),INDEX($D$176:$BE$238,$C194,H$92))=0,"",HYPERLINK(TEXT("#"&amp;INDEX($D$176:$BE$238,$C194,H$92),),INDEX($D$176:$BE$238,$C194,H$92)))</f>
        <v/>
      </c>
      <c r="P33" s="46"/>
      <c r="Q33" s="46"/>
      <c r="R33" s="46"/>
      <c r="S33" s="46"/>
      <c r="T33" s="46"/>
      <c r="U33" s="46"/>
      <c r="V33" s="46"/>
      <c r="W33" s="46"/>
    </row>
    <row r="34" spans="1:23">
      <c r="A34" s="54"/>
      <c r="B34" s="48" t="s">
        <v>5301</v>
      </c>
      <c r="C34" s="46" cm="1">
        <f t="array" ref="C34">INDEX($D$104:$BE$166,$C123,C$92)</f>
        <v>426.27800000000002</v>
      </c>
      <c r="D34" s="46" cm="1">
        <f t="array" ref="D34">INDEX($D$104:$BE$166,$C123,D$92)</f>
        <v>221.37299999999999</v>
      </c>
      <c r="E34" s="46" cm="1">
        <f t="array" ref="E34">INDEX($D$104:$BE$166,$C123,E$92)</f>
        <v>204.905</v>
      </c>
      <c r="F34" s="46" cm="1">
        <f t="array" ref="F34">INDEX($D$104:$BE$166,$C123,F$92)</f>
        <v>2406.5610000000001</v>
      </c>
      <c r="G34" s="46" cm="1">
        <f t="array" ref="G34">INDEX($D$104:$BE$166,$C123,G$92)</f>
        <v>1201.9359999999999</v>
      </c>
      <c r="H34" s="46" cm="1">
        <f t="array" ref="H34">INDEX($D$104:$BE$166,$C123,H$92)</f>
        <v>1204.625</v>
      </c>
      <c r="I34" s="46"/>
      <c r="J34" s="49" t="str" cm="1">
        <f t="array" ref="J34">IF(HYPERLINK(TEXT("#"&amp;INDEX($D$176:$BE$238,$C195,C$92),),INDEX($D$176:$BE$238,$C195,C$92))=0,"",HYPERLINK(TEXT("#"&amp;INDEX($D$176:$BE$238,$C195,C$92),),INDEX($D$176:$BE$238,$C195,C$92)))</f>
        <v>A125996154X</v>
      </c>
      <c r="K34" s="49" t="str" cm="1">
        <f t="array" ref="K34">IF(HYPERLINK(TEXT("#"&amp;INDEX($D$176:$BE$238,$C195,D$92),),INDEX($D$176:$BE$238,$C195,D$92))=0,"",HYPERLINK(TEXT("#"&amp;INDEX($D$176:$BE$238,$C195,D$92),),INDEX($D$176:$BE$238,$C195,D$92)))</f>
        <v>A125999754J</v>
      </c>
      <c r="L34" s="49" t="str" cm="1">
        <f t="array" ref="L34">IF(HYPERLINK(TEXT("#"&amp;INDEX($D$176:$BE$238,$C195,E$92),),INDEX($D$176:$BE$238,$C195,E$92))=0,"",HYPERLINK(TEXT("#"&amp;INDEX($D$176:$BE$238,$C195,E$92),),INDEX($D$176:$BE$238,$C195,E$92)))</f>
        <v>A125997954R</v>
      </c>
      <c r="M34" s="49" t="str" cm="1">
        <f t="array" ref="M34">IF(HYPERLINK(TEXT("#"&amp;INDEX($D$176:$BE$238,$C195,F$92),),INDEX($D$176:$BE$238,$C195,F$92))=0,"",HYPERLINK(TEXT("#"&amp;INDEX($D$176:$BE$238,$C195,F$92),),INDEX($D$176:$BE$238,$C195,F$92)))</f>
        <v>A125990754V</v>
      </c>
      <c r="N34" s="49" t="str" cm="1">
        <f t="array" ref="N34">IF(HYPERLINK(TEXT("#"&amp;INDEX($D$176:$BE$238,$C195,G$92),),INDEX($D$176:$BE$238,$C195,G$92))=0,"",HYPERLINK(TEXT("#"&amp;INDEX($D$176:$BE$238,$C195,G$92),),INDEX($D$176:$BE$238,$C195,G$92)))</f>
        <v>A125994354F</v>
      </c>
      <c r="O34" s="49" t="str" cm="1">
        <f t="array" ref="O34">IF(HYPERLINK(TEXT("#"&amp;INDEX($D$176:$BE$238,$C195,H$92),),INDEX($D$176:$BE$238,$C195,H$92))=0,"",HYPERLINK(TEXT("#"&amp;INDEX($D$176:$BE$238,$C195,H$92),),INDEX($D$176:$BE$238,$C195,H$92)))</f>
        <v>A125992554L</v>
      </c>
      <c r="P34" s="46"/>
      <c r="Q34" s="46"/>
      <c r="R34" s="46"/>
      <c r="S34" s="46"/>
      <c r="T34" s="46"/>
      <c r="U34" s="46"/>
      <c r="V34" s="46"/>
      <c r="W34" s="46"/>
    </row>
    <row r="35" spans="1:23">
      <c r="A35" s="54"/>
      <c r="B35" s="51" t="s">
        <v>5302</v>
      </c>
      <c r="C35" s="46" cm="1">
        <f t="array" ref="C35">INDEX($D$104:$BE$166,$C124,C$92)</f>
        <v>187.08699999999999</v>
      </c>
      <c r="D35" s="46" cm="1">
        <f t="array" ref="D35">INDEX($D$104:$BE$166,$C124,D$92)</f>
        <v>84.475999999999999</v>
      </c>
      <c r="E35" s="46" cm="1">
        <f t="array" ref="E35">INDEX($D$104:$BE$166,$C124,E$92)</f>
        <v>102.611</v>
      </c>
      <c r="F35" s="46" cm="1">
        <f t="array" ref="F35">INDEX($D$104:$BE$166,$C124,F$92)</f>
        <v>1390.8430000000001</v>
      </c>
      <c r="G35" s="46" cm="1">
        <f t="array" ref="G35">INDEX($D$104:$BE$166,$C124,G$92)</f>
        <v>714.20799999999997</v>
      </c>
      <c r="H35" s="46" cm="1">
        <f t="array" ref="H35">INDEX($D$104:$BE$166,$C124,H$92)</f>
        <v>676.63499999999999</v>
      </c>
      <c r="I35" s="46"/>
      <c r="J35" s="49" t="str" cm="1">
        <f t="array" ref="J35">IF(HYPERLINK(TEXT("#"&amp;INDEX($D$176:$BE$238,$C196,C$92),),INDEX($D$176:$BE$238,$C196,C$92))=0,"",HYPERLINK(TEXT("#"&amp;INDEX($D$176:$BE$238,$C196,C$92),),INDEX($D$176:$BE$238,$C196,C$92)))</f>
        <v>A125996082X</v>
      </c>
      <c r="K35" s="49" t="str" cm="1">
        <f t="array" ref="K35">IF(HYPERLINK(TEXT("#"&amp;INDEX($D$176:$BE$238,$C196,D$92),),INDEX($D$176:$BE$238,$C196,D$92))=0,"",HYPERLINK(TEXT("#"&amp;INDEX($D$176:$BE$238,$C196,D$92),),INDEX($D$176:$BE$238,$C196,D$92)))</f>
        <v>A125999682J</v>
      </c>
      <c r="L35" s="49" t="str" cm="1">
        <f t="array" ref="L35">IF(HYPERLINK(TEXT("#"&amp;INDEX($D$176:$BE$238,$C196,E$92),),INDEX($D$176:$BE$238,$C196,E$92))=0,"",HYPERLINK(TEXT("#"&amp;INDEX($D$176:$BE$238,$C196,E$92),),INDEX($D$176:$BE$238,$C196,E$92)))</f>
        <v>A125997882R</v>
      </c>
      <c r="M35" s="49" t="str" cm="1">
        <f t="array" ref="M35">IF(HYPERLINK(TEXT("#"&amp;INDEX($D$176:$BE$238,$C196,F$92),),INDEX($D$176:$BE$238,$C196,F$92))=0,"",HYPERLINK(TEXT("#"&amp;INDEX($D$176:$BE$238,$C196,F$92),),INDEX($D$176:$BE$238,$C196,F$92)))</f>
        <v>A125990682V</v>
      </c>
      <c r="N35" s="49" t="str" cm="1">
        <f t="array" ref="N35">IF(HYPERLINK(TEXT("#"&amp;INDEX($D$176:$BE$238,$C196,G$92),),INDEX($D$176:$BE$238,$C196,G$92))=0,"",HYPERLINK(TEXT("#"&amp;INDEX($D$176:$BE$238,$C196,G$92),),INDEX($D$176:$BE$238,$C196,G$92)))</f>
        <v>A125994282F</v>
      </c>
      <c r="O35" s="49" t="str" cm="1">
        <f t="array" ref="O35">IF(HYPERLINK(TEXT("#"&amp;INDEX($D$176:$BE$238,$C196,H$92),),INDEX($D$176:$BE$238,$C196,H$92))=0,"",HYPERLINK(TEXT("#"&amp;INDEX($D$176:$BE$238,$C196,H$92),),INDEX($D$176:$BE$238,$C196,H$92)))</f>
        <v>A125992482L</v>
      </c>
      <c r="P35" s="46"/>
      <c r="Q35" s="46"/>
      <c r="R35" s="46"/>
      <c r="S35" s="46"/>
      <c r="T35" s="46"/>
      <c r="U35" s="46"/>
      <c r="V35" s="46"/>
      <c r="W35" s="46"/>
    </row>
    <row r="36" spans="1:23">
      <c r="A36" s="54"/>
      <c r="B36" s="52" t="s">
        <v>5303</v>
      </c>
      <c r="C36" s="46" cm="1">
        <f t="array" ref="C36">INDEX($D$104:$BE$166,$C125,C$92)</f>
        <v>98.421000000000006</v>
      </c>
      <c r="D36" s="46" cm="1">
        <f t="array" ref="D36">INDEX($D$104:$BE$166,$C125,D$92)</f>
        <v>42.698</v>
      </c>
      <c r="E36" s="46" cm="1">
        <f t="array" ref="E36">INDEX($D$104:$BE$166,$C125,E$92)</f>
        <v>55.722999999999999</v>
      </c>
      <c r="F36" s="46" cm="1">
        <f t="array" ref="F36">INDEX($D$104:$BE$166,$C125,F$92)</f>
        <v>711.41800000000001</v>
      </c>
      <c r="G36" s="46" cm="1">
        <f t="array" ref="G36">INDEX($D$104:$BE$166,$C125,G$92)</f>
        <v>364.95400000000001</v>
      </c>
      <c r="H36" s="46" cm="1">
        <f t="array" ref="H36">INDEX($D$104:$BE$166,$C125,H$92)</f>
        <v>346.464</v>
      </c>
      <c r="I36" s="46"/>
      <c r="J36" s="49" t="str" cm="1">
        <f t="array" ref="J36">IF(HYPERLINK(TEXT("#"&amp;INDEX($D$176:$BE$238,$C197,C$92),),INDEX($D$176:$BE$238,$C197,C$92))=0,"",HYPERLINK(TEXT("#"&amp;INDEX($D$176:$BE$238,$C197,C$92),),INDEX($D$176:$BE$238,$C197,C$92)))</f>
        <v>A125996158J</v>
      </c>
      <c r="K36" s="49" t="str" cm="1">
        <f t="array" ref="K36">IF(HYPERLINK(TEXT("#"&amp;INDEX($D$176:$BE$238,$C197,D$92),),INDEX($D$176:$BE$238,$C197,D$92))=0,"",HYPERLINK(TEXT("#"&amp;INDEX($D$176:$BE$238,$C197,D$92),),INDEX($D$176:$BE$238,$C197,D$92)))</f>
        <v>A125999758T</v>
      </c>
      <c r="L36" s="49" t="str" cm="1">
        <f t="array" ref="L36">IF(HYPERLINK(TEXT("#"&amp;INDEX($D$176:$BE$238,$C197,E$92),),INDEX($D$176:$BE$238,$C197,E$92))=0,"",HYPERLINK(TEXT("#"&amp;INDEX($D$176:$BE$238,$C197,E$92),),INDEX($D$176:$BE$238,$C197,E$92)))</f>
        <v>A125997958X</v>
      </c>
      <c r="M36" s="49" t="str" cm="1">
        <f t="array" ref="M36">IF(HYPERLINK(TEXT("#"&amp;INDEX($D$176:$BE$238,$C197,F$92),),INDEX($D$176:$BE$238,$C197,F$92))=0,"",HYPERLINK(TEXT("#"&amp;INDEX($D$176:$BE$238,$C197,F$92),),INDEX($D$176:$BE$238,$C197,F$92)))</f>
        <v>A125990758C</v>
      </c>
      <c r="N36" s="49" t="str" cm="1">
        <f t="array" ref="N36">IF(HYPERLINK(TEXT("#"&amp;INDEX($D$176:$BE$238,$C197,G$92),),INDEX($D$176:$BE$238,$C197,G$92))=0,"",HYPERLINK(TEXT("#"&amp;INDEX($D$176:$BE$238,$C197,G$92),),INDEX($D$176:$BE$238,$C197,G$92)))</f>
        <v>A125994358R</v>
      </c>
      <c r="O36" s="49" t="str" cm="1">
        <f t="array" ref="O36">IF(HYPERLINK(TEXT("#"&amp;INDEX($D$176:$BE$238,$C197,H$92),),INDEX($D$176:$BE$238,$C197,H$92))=0,"",HYPERLINK(TEXT("#"&amp;INDEX($D$176:$BE$238,$C197,H$92),),INDEX($D$176:$BE$238,$C197,H$92)))</f>
        <v>A125992558W</v>
      </c>
      <c r="P36" s="46"/>
      <c r="Q36" s="46"/>
      <c r="R36" s="46"/>
      <c r="S36" s="46"/>
      <c r="T36" s="46"/>
      <c r="U36" s="46"/>
      <c r="V36" s="46"/>
      <c r="W36" s="46"/>
    </row>
    <row r="37" spans="1:23">
      <c r="A37" s="54"/>
      <c r="B37" s="52" t="s">
        <v>5304</v>
      </c>
      <c r="C37" s="46" cm="1">
        <f t="array" ref="C37">INDEX($D$104:$BE$166,$C126,C$92)</f>
        <v>88.665999999999997</v>
      </c>
      <c r="D37" s="46" cm="1">
        <f t="array" ref="D37">INDEX($D$104:$BE$166,$C126,D$92)</f>
        <v>41.779000000000003</v>
      </c>
      <c r="E37" s="46" cm="1">
        <f t="array" ref="E37">INDEX($D$104:$BE$166,$C126,E$92)</f>
        <v>46.887999999999998</v>
      </c>
      <c r="F37" s="46" cm="1">
        <f t="array" ref="F37">INDEX($D$104:$BE$166,$C126,F$92)</f>
        <v>679.42399999999998</v>
      </c>
      <c r="G37" s="46" cm="1">
        <f t="array" ref="G37">INDEX($D$104:$BE$166,$C126,G$92)</f>
        <v>349.25400000000002</v>
      </c>
      <c r="H37" s="46" cm="1">
        <f t="array" ref="H37">INDEX($D$104:$BE$166,$C126,H$92)</f>
        <v>330.17</v>
      </c>
      <c r="I37" s="46"/>
      <c r="J37" s="49" t="str" cm="1">
        <f t="array" ref="J37">IF(HYPERLINK(TEXT("#"&amp;INDEX($D$176:$BE$238,$C198,C$92),),INDEX($D$176:$BE$238,$C198,C$92))=0,"",HYPERLINK(TEXT("#"&amp;INDEX($D$176:$BE$238,$C198,C$92),),INDEX($D$176:$BE$238,$C198,C$92)))</f>
        <v>A125996162X</v>
      </c>
      <c r="K37" s="49" t="str" cm="1">
        <f t="array" ref="K37">IF(HYPERLINK(TEXT("#"&amp;INDEX($D$176:$BE$238,$C198,D$92),),INDEX($D$176:$BE$238,$C198,D$92))=0,"",HYPERLINK(TEXT("#"&amp;INDEX($D$176:$BE$238,$C198,D$92),),INDEX($D$176:$BE$238,$C198,D$92)))</f>
        <v>A125999762J</v>
      </c>
      <c r="L37" s="49" t="str" cm="1">
        <f t="array" ref="L37">IF(HYPERLINK(TEXT("#"&amp;INDEX($D$176:$BE$238,$C198,E$92),),INDEX($D$176:$BE$238,$C198,E$92))=0,"",HYPERLINK(TEXT("#"&amp;INDEX($D$176:$BE$238,$C198,E$92),),INDEX($D$176:$BE$238,$C198,E$92)))</f>
        <v>A125997962R</v>
      </c>
      <c r="M37" s="49" t="str" cm="1">
        <f t="array" ref="M37">IF(HYPERLINK(TEXT("#"&amp;INDEX($D$176:$BE$238,$C198,F$92),),INDEX($D$176:$BE$238,$C198,F$92))=0,"",HYPERLINK(TEXT("#"&amp;INDEX($D$176:$BE$238,$C198,F$92),),INDEX($D$176:$BE$238,$C198,F$92)))</f>
        <v>A125990762V</v>
      </c>
      <c r="N37" s="49" t="str" cm="1">
        <f t="array" ref="N37">IF(HYPERLINK(TEXT("#"&amp;INDEX($D$176:$BE$238,$C198,G$92),),INDEX($D$176:$BE$238,$C198,G$92))=0,"",HYPERLINK(TEXT("#"&amp;INDEX($D$176:$BE$238,$C198,G$92),),INDEX($D$176:$BE$238,$C198,G$92)))</f>
        <v>A125994362F</v>
      </c>
      <c r="O37" s="49" t="str" cm="1">
        <f t="array" ref="O37">IF(HYPERLINK(TEXT("#"&amp;INDEX($D$176:$BE$238,$C198,H$92),),INDEX($D$176:$BE$238,$C198,H$92))=0,"",HYPERLINK(TEXT("#"&amp;INDEX($D$176:$BE$238,$C198,H$92),),INDEX($D$176:$BE$238,$C198,H$92)))</f>
        <v>A125992562L</v>
      </c>
      <c r="P37" s="46"/>
      <c r="Q37" s="46"/>
      <c r="R37" s="46"/>
      <c r="S37" s="46"/>
      <c r="T37" s="46"/>
      <c r="U37" s="46"/>
      <c r="V37" s="46"/>
      <c r="W37" s="46"/>
    </row>
    <row r="38" spans="1:23">
      <c r="A38" s="54"/>
      <c r="B38" s="51" t="s">
        <v>5305</v>
      </c>
      <c r="C38" s="46" cm="1">
        <f t="array" ref="C38">INDEX($D$104:$BE$166,$C127,C$92)</f>
        <v>24.082999999999998</v>
      </c>
      <c r="D38" s="46" cm="1">
        <f t="array" ref="D38">INDEX($D$104:$BE$166,$C127,D$92)</f>
        <v>3.9950000000000001</v>
      </c>
      <c r="E38" s="46" cm="1">
        <f t="array" ref="E38">INDEX($D$104:$BE$166,$C127,E$92)</f>
        <v>20.088000000000001</v>
      </c>
      <c r="F38" s="46" cm="1">
        <f t="array" ref="F38">INDEX($D$104:$BE$166,$C127,F$92)</f>
        <v>131.47999999999999</v>
      </c>
      <c r="G38" s="46" cm="1">
        <f t="array" ref="G38">INDEX($D$104:$BE$166,$C127,G$92)</f>
        <v>21.963999999999999</v>
      </c>
      <c r="H38" s="46" cm="1">
        <f t="array" ref="H38">INDEX($D$104:$BE$166,$C127,H$92)</f>
        <v>109.517</v>
      </c>
      <c r="I38" s="46"/>
      <c r="J38" s="49" t="str" cm="1">
        <f t="array" ref="J38">IF(HYPERLINK(TEXT("#"&amp;INDEX($D$176:$BE$238,$C199,C$92),),INDEX($D$176:$BE$238,$C199,C$92))=0,"",HYPERLINK(TEXT("#"&amp;INDEX($D$176:$BE$238,$C199,C$92),),INDEX($D$176:$BE$238,$C199,C$92)))</f>
        <v>A125996234X</v>
      </c>
      <c r="K38" s="49" t="str" cm="1">
        <f t="array" ref="K38">IF(HYPERLINK(TEXT("#"&amp;INDEX($D$176:$BE$238,$C199,D$92),),INDEX($D$176:$BE$238,$C199,D$92))=0,"",HYPERLINK(TEXT("#"&amp;INDEX($D$176:$BE$238,$C199,D$92),),INDEX($D$176:$BE$238,$C199,D$92)))</f>
        <v>A125999834J</v>
      </c>
      <c r="L38" s="49" t="str" cm="1">
        <f t="array" ref="L38">IF(HYPERLINK(TEXT("#"&amp;INDEX($D$176:$BE$238,$C199,E$92),),INDEX($D$176:$BE$238,$C199,E$92))=0,"",HYPERLINK(TEXT("#"&amp;INDEX($D$176:$BE$238,$C199,E$92),),INDEX($D$176:$BE$238,$C199,E$92)))</f>
        <v>A125998034T</v>
      </c>
      <c r="M38" s="49" t="str" cm="1">
        <f t="array" ref="M38">IF(HYPERLINK(TEXT("#"&amp;INDEX($D$176:$BE$238,$C199,F$92),),INDEX($D$176:$BE$238,$C199,F$92))=0,"",HYPERLINK(TEXT("#"&amp;INDEX($D$176:$BE$238,$C199,F$92),),INDEX($D$176:$BE$238,$C199,F$92)))</f>
        <v>A125990834V</v>
      </c>
      <c r="N38" s="49" t="str" cm="1">
        <f t="array" ref="N38">IF(HYPERLINK(TEXT("#"&amp;INDEX($D$176:$BE$238,$C199,G$92),),INDEX($D$176:$BE$238,$C199,G$92))=0,"",HYPERLINK(TEXT("#"&amp;INDEX($D$176:$BE$238,$C199,G$92),),INDEX($D$176:$BE$238,$C199,G$92)))</f>
        <v>A125994434F</v>
      </c>
      <c r="O38" s="49" t="str" cm="1">
        <f t="array" ref="O38">IF(HYPERLINK(TEXT("#"&amp;INDEX($D$176:$BE$238,$C199,H$92),),INDEX($D$176:$BE$238,$C199,H$92))=0,"",HYPERLINK(TEXT("#"&amp;INDEX($D$176:$BE$238,$C199,H$92),),INDEX($D$176:$BE$238,$C199,H$92)))</f>
        <v>A125992634L</v>
      </c>
      <c r="P38" s="46"/>
      <c r="Q38" s="46"/>
      <c r="R38" s="46"/>
      <c r="S38" s="46"/>
      <c r="T38" s="46"/>
      <c r="U38" s="46"/>
      <c r="V38" s="46"/>
      <c r="W38" s="46"/>
    </row>
    <row r="39" spans="1:23">
      <c r="A39" s="54"/>
      <c r="B39" s="51" t="s">
        <v>5306</v>
      </c>
      <c r="C39" s="46" cm="1">
        <f t="array" ref="C39">INDEX($D$104:$BE$166,$C128,C$92)</f>
        <v>82.341999999999999</v>
      </c>
      <c r="D39" s="46" cm="1">
        <f t="array" ref="D39">INDEX($D$104:$BE$166,$C128,D$92)</f>
        <v>49.064999999999998</v>
      </c>
      <c r="E39" s="46" cm="1">
        <f t="array" ref="E39">INDEX($D$104:$BE$166,$C128,E$92)</f>
        <v>33.277000000000001</v>
      </c>
      <c r="F39" s="46" cm="1">
        <f t="array" ref="F39">INDEX($D$104:$BE$166,$C128,F$92)</f>
        <v>345.67700000000002</v>
      </c>
      <c r="G39" s="46" cm="1">
        <f t="array" ref="G39">INDEX($D$104:$BE$166,$C128,G$92)</f>
        <v>164.29400000000001</v>
      </c>
      <c r="H39" s="46" cm="1">
        <f t="array" ref="H39">INDEX($D$104:$BE$166,$C128,H$92)</f>
        <v>181.38300000000001</v>
      </c>
      <c r="I39" s="46"/>
      <c r="J39" s="49" t="str" cm="1">
        <f t="array" ref="J39">IF(HYPERLINK(TEXT("#"&amp;INDEX($D$176:$BE$238,$C200,C$92),),INDEX($D$176:$BE$238,$C200,C$92))=0,"",HYPERLINK(TEXT("#"&amp;INDEX($D$176:$BE$238,$C200,C$92),),INDEX($D$176:$BE$238,$C200,C$92)))</f>
        <v>A125996054R</v>
      </c>
      <c r="K39" s="49" t="str" cm="1">
        <f t="array" ref="K39">IF(HYPERLINK(TEXT("#"&amp;INDEX($D$176:$BE$238,$C200,D$92),),INDEX($D$176:$BE$238,$C200,D$92))=0,"",HYPERLINK(TEXT("#"&amp;INDEX($D$176:$BE$238,$C200,D$92),),INDEX($D$176:$BE$238,$C200,D$92)))</f>
        <v>A125999654X</v>
      </c>
      <c r="L39" s="49" t="str" cm="1">
        <f t="array" ref="L39">IF(HYPERLINK(TEXT("#"&amp;INDEX($D$176:$BE$238,$C200,E$92),),INDEX($D$176:$BE$238,$C200,E$92))=0,"",HYPERLINK(TEXT("#"&amp;INDEX($D$176:$BE$238,$C200,E$92),),INDEX($D$176:$BE$238,$C200,E$92)))</f>
        <v>A125997854F</v>
      </c>
      <c r="M39" s="49" t="str" cm="1">
        <f t="array" ref="M39">IF(HYPERLINK(TEXT("#"&amp;INDEX($D$176:$BE$238,$C200,F$92),),INDEX($D$176:$BE$238,$C200,F$92))=0,"",HYPERLINK(TEXT("#"&amp;INDEX($D$176:$BE$238,$C200,F$92),),INDEX($D$176:$BE$238,$C200,F$92)))</f>
        <v>A125990654K</v>
      </c>
      <c r="N39" s="49" t="str" cm="1">
        <f t="array" ref="N39">IF(HYPERLINK(TEXT("#"&amp;INDEX($D$176:$BE$238,$C200,G$92),),INDEX($D$176:$BE$238,$C200,G$92))=0,"",HYPERLINK(TEXT("#"&amp;INDEX($D$176:$BE$238,$C200,G$92),),INDEX($D$176:$BE$238,$C200,G$92)))</f>
        <v>A125994254W</v>
      </c>
      <c r="O39" s="49" t="str" cm="1">
        <f t="array" ref="O39">IF(HYPERLINK(TEXT("#"&amp;INDEX($D$176:$BE$238,$C200,H$92),),INDEX($D$176:$BE$238,$C200,H$92))=0,"",HYPERLINK(TEXT("#"&amp;INDEX($D$176:$BE$238,$C200,H$92),),INDEX($D$176:$BE$238,$C200,H$92)))</f>
        <v>A125992454C</v>
      </c>
      <c r="P39" s="46"/>
      <c r="Q39" s="46"/>
      <c r="R39" s="46"/>
      <c r="S39" s="46"/>
      <c r="T39" s="46"/>
      <c r="U39" s="46"/>
      <c r="V39" s="46"/>
      <c r="W39" s="46"/>
    </row>
    <row r="40" spans="1:23">
      <c r="A40" s="55"/>
      <c r="B40" s="51" t="s">
        <v>5307</v>
      </c>
      <c r="C40" s="46" cm="1">
        <f t="array" ref="C40">INDEX($D$104:$BE$166,$C129,C$92)</f>
        <v>119.23099999999999</v>
      </c>
      <c r="D40" s="46" cm="1">
        <f t="array" ref="D40">INDEX($D$104:$BE$166,$C129,D$92)</f>
        <v>76.819000000000003</v>
      </c>
      <c r="E40" s="46" cm="1">
        <f t="array" ref="E40">INDEX($D$104:$BE$166,$C129,E$92)</f>
        <v>42.411999999999999</v>
      </c>
      <c r="F40" s="46" cm="1">
        <f t="array" ref="F40">INDEX($D$104:$BE$166,$C129,F$92)</f>
        <v>442.065</v>
      </c>
      <c r="G40" s="46" cm="1">
        <f t="array" ref="G40">INDEX($D$104:$BE$166,$C129,G$92)</f>
        <v>250.28</v>
      </c>
      <c r="H40" s="46" cm="1">
        <f t="array" ref="H40">INDEX($D$104:$BE$166,$C129,H$92)</f>
        <v>191.785</v>
      </c>
      <c r="I40" s="46"/>
      <c r="J40" s="49" t="str" cm="1">
        <f t="array" ref="J40">IF(HYPERLINK(TEXT("#"&amp;INDEX($D$176:$BE$238,$C201,C$92),),INDEX($D$176:$BE$238,$C201,C$92))=0,"",HYPERLINK(TEXT("#"&amp;INDEX($D$176:$BE$238,$C201,C$92),),INDEX($D$176:$BE$238,$C201,C$92)))</f>
        <v>A125996226X</v>
      </c>
      <c r="K40" s="49" t="str" cm="1">
        <f t="array" ref="K40">IF(HYPERLINK(TEXT("#"&amp;INDEX($D$176:$BE$238,$C201,D$92),),INDEX($D$176:$BE$238,$C201,D$92))=0,"",HYPERLINK(TEXT("#"&amp;INDEX($D$176:$BE$238,$C201,D$92),),INDEX($D$176:$BE$238,$C201,D$92)))</f>
        <v>A125999826J</v>
      </c>
      <c r="L40" s="49" t="str" cm="1">
        <f t="array" ref="L40">IF(HYPERLINK(TEXT("#"&amp;INDEX($D$176:$BE$238,$C201,E$92),),INDEX($D$176:$BE$238,$C201,E$92))=0,"",HYPERLINK(TEXT("#"&amp;INDEX($D$176:$BE$238,$C201,E$92),),INDEX($D$176:$BE$238,$C201,E$92)))</f>
        <v>A125998026T</v>
      </c>
      <c r="M40" s="49" t="str" cm="1">
        <f t="array" ref="M40">IF(HYPERLINK(TEXT("#"&amp;INDEX($D$176:$BE$238,$C201,F$92),),INDEX($D$176:$BE$238,$C201,F$92))=0,"",HYPERLINK(TEXT("#"&amp;INDEX($D$176:$BE$238,$C201,F$92),),INDEX($D$176:$BE$238,$C201,F$92)))</f>
        <v>A125990826V</v>
      </c>
      <c r="N40" s="49" t="str" cm="1">
        <f t="array" ref="N40">IF(HYPERLINK(TEXT("#"&amp;INDEX($D$176:$BE$238,$C201,G$92),),INDEX($D$176:$BE$238,$C201,G$92))=0,"",HYPERLINK(TEXT("#"&amp;INDEX($D$176:$BE$238,$C201,G$92),),INDEX($D$176:$BE$238,$C201,G$92)))</f>
        <v>A125994426F</v>
      </c>
      <c r="O40" s="49" t="str" cm="1">
        <f t="array" ref="O40">IF(HYPERLINK(TEXT("#"&amp;INDEX($D$176:$BE$238,$C201,H$92),),INDEX($D$176:$BE$238,$C201,H$92))=0,"",HYPERLINK(TEXT("#"&amp;INDEX($D$176:$BE$238,$C201,H$92),),INDEX($D$176:$BE$238,$C201,H$92)))</f>
        <v>A125992626L</v>
      </c>
      <c r="P40" s="46"/>
      <c r="Q40" s="46"/>
      <c r="R40" s="46"/>
      <c r="S40" s="46"/>
      <c r="T40" s="46"/>
      <c r="U40" s="46"/>
      <c r="V40" s="46"/>
      <c r="W40" s="46"/>
    </row>
    <row r="41" spans="1:23">
      <c r="A41" s="54"/>
      <c r="B41" s="51" t="s">
        <v>5308</v>
      </c>
      <c r="C41" s="46" cm="1">
        <f t="array" ref="C41">INDEX($D$104:$BE$166,$C130,C$92)</f>
        <v>13.535</v>
      </c>
      <c r="D41" s="46" cm="1">
        <f t="array" ref="D41">INDEX($D$104:$BE$166,$C130,D$92)</f>
        <v>7.0179999999999998</v>
      </c>
      <c r="E41" s="46" cm="1">
        <f t="array" ref="E41">INDEX($D$104:$BE$166,$C130,E$92)</f>
        <v>6.516</v>
      </c>
      <c r="F41" s="46" cm="1">
        <f t="array" ref="F41">INDEX($D$104:$BE$166,$C130,F$92)</f>
        <v>96.497</v>
      </c>
      <c r="G41" s="46" cm="1">
        <f t="array" ref="G41">INDEX($D$104:$BE$166,$C130,G$92)</f>
        <v>51.191000000000003</v>
      </c>
      <c r="H41" s="46" cm="1">
        <f t="array" ref="H41">INDEX($D$104:$BE$166,$C130,H$92)</f>
        <v>45.305999999999997</v>
      </c>
      <c r="I41" s="46"/>
      <c r="J41" s="49" t="str" cm="1">
        <f t="array" ref="J41">IF(HYPERLINK(TEXT("#"&amp;INDEX($D$176:$BE$238,$C202,C$92),),INDEX($D$176:$BE$238,$C202,C$92))=0,"",HYPERLINK(TEXT("#"&amp;INDEX($D$176:$BE$238,$C202,C$92),),INDEX($D$176:$BE$238,$C202,C$92)))</f>
        <v>A125996230R</v>
      </c>
      <c r="K41" s="49" t="str" cm="1">
        <f t="array" ref="K41">IF(HYPERLINK(TEXT("#"&amp;INDEX($D$176:$BE$238,$C202,D$92),),INDEX($D$176:$BE$238,$C202,D$92))=0,"",HYPERLINK(TEXT("#"&amp;INDEX($D$176:$BE$238,$C202,D$92),),INDEX($D$176:$BE$238,$C202,D$92)))</f>
        <v>A125999830X</v>
      </c>
      <c r="L41" s="49" t="str" cm="1">
        <f t="array" ref="L41">IF(HYPERLINK(TEXT("#"&amp;INDEX($D$176:$BE$238,$C202,E$92),),INDEX($D$176:$BE$238,$C202,E$92))=0,"",HYPERLINK(TEXT("#"&amp;INDEX($D$176:$BE$238,$C202,E$92),),INDEX($D$176:$BE$238,$C202,E$92)))</f>
        <v>A125998030J</v>
      </c>
      <c r="M41" s="49" t="str" cm="1">
        <f t="array" ref="M41">IF(HYPERLINK(TEXT("#"&amp;INDEX($D$176:$BE$238,$C202,F$92),),INDEX($D$176:$BE$238,$C202,F$92))=0,"",HYPERLINK(TEXT("#"&amp;INDEX($D$176:$BE$238,$C202,F$92),),INDEX($D$176:$BE$238,$C202,F$92)))</f>
        <v>A125990830K</v>
      </c>
      <c r="N41" s="49" t="str" cm="1">
        <f t="array" ref="N41">IF(HYPERLINK(TEXT("#"&amp;INDEX($D$176:$BE$238,$C202,G$92),),INDEX($D$176:$BE$238,$C202,G$92))=0,"",HYPERLINK(TEXT("#"&amp;INDEX($D$176:$BE$238,$C202,G$92),),INDEX($D$176:$BE$238,$C202,G$92)))</f>
        <v>A125994430W</v>
      </c>
      <c r="O41" s="49" t="str" cm="1">
        <f t="array" ref="O41">IF(HYPERLINK(TEXT("#"&amp;INDEX($D$176:$BE$238,$C202,H$92),),INDEX($D$176:$BE$238,$C202,H$92))=0,"",HYPERLINK(TEXT("#"&amp;INDEX($D$176:$BE$238,$C202,H$92),),INDEX($D$176:$BE$238,$C202,H$92)))</f>
        <v>A125992630C</v>
      </c>
      <c r="P41" s="46"/>
      <c r="Q41" s="46"/>
      <c r="R41" s="46"/>
      <c r="S41" s="46"/>
      <c r="T41" s="46"/>
      <c r="U41" s="46"/>
      <c r="V41" s="46"/>
      <c r="W41" s="46"/>
    </row>
    <row r="42" spans="1:23">
      <c r="A42" s="54"/>
      <c r="B42" s="48" t="s">
        <v>5309</v>
      </c>
      <c r="C42" s="46" cm="1">
        <f t="array" ref="C42">INDEX($D$104:$BE$166,$C131,C$92)</f>
        <v>74.346000000000004</v>
      </c>
      <c r="D42" s="46" cm="1">
        <f t="array" ref="D42">INDEX($D$104:$BE$166,$C131,D$92)</f>
        <v>47.218000000000004</v>
      </c>
      <c r="E42" s="46" cm="1">
        <f t="array" ref="E42">INDEX($D$104:$BE$166,$C131,E$92)</f>
        <v>27.128</v>
      </c>
      <c r="F42" s="46" cm="1">
        <f t="array" ref="F42">INDEX($D$104:$BE$166,$C131,F$92)</f>
        <v>462.02</v>
      </c>
      <c r="G42" s="46" cm="1">
        <f t="array" ref="G42">INDEX($D$104:$BE$166,$C131,G$92)</f>
        <v>234.27</v>
      </c>
      <c r="H42" s="46" cm="1">
        <f t="array" ref="H42">INDEX($D$104:$BE$166,$C131,H$92)</f>
        <v>227.75</v>
      </c>
      <c r="I42" s="46"/>
      <c r="J42" s="49" t="str" cm="1">
        <f t="array" ref="J42">IF(HYPERLINK(TEXT("#"&amp;INDEX($D$176:$BE$238,$C203,C$92),),INDEX($D$176:$BE$238,$C203,C$92))=0,"",HYPERLINK(TEXT("#"&amp;INDEX($D$176:$BE$238,$C203,C$92),),INDEX($D$176:$BE$238,$C203,C$92)))</f>
        <v>A125996058X</v>
      </c>
      <c r="K42" s="49" t="str" cm="1">
        <f t="array" ref="K42">IF(HYPERLINK(TEXT("#"&amp;INDEX($D$176:$BE$238,$C203,D$92),),INDEX($D$176:$BE$238,$C203,D$92))=0,"",HYPERLINK(TEXT("#"&amp;INDEX($D$176:$BE$238,$C203,D$92),),INDEX($D$176:$BE$238,$C203,D$92)))</f>
        <v>A125999658J</v>
      </c>
      <c r="L42" s="49" t="str" cm="1">
        <f t="array" ref="L42">IF(HYPERLINK(TEXT("#"&amp;INDEX($D$176:$BE$238,$C203,E$92),),INDEX($D$176:$BE$238,$C203,E$92))=0,"",HYPERLINK(TEXT("#"&amp;INDEX($D$176:$BE$238,$C203,E$92),),INDEX($D$176:$BE$238,$C203,E$92)))</f>
        <v>A125997858R</v>
      </c>
      <c r="M42" s="49" t="str" cm="1">
        <f t="array" ref="M42">IF(HYPERLINK(TEXT("#"&amp;INDEX($D$176:$BE$238,$C203,F$92),),INDEX($D$176:$BE$238,$C203,F$92))=0,"",HYPERLINK(TEXT("#"&amp;INDEX($D$176:$BE$238,$C203,F$92),),INDEX($D$176:$BE$238,$C203,F$92)))</f>
        <v>A125990658V</v>
      </c>
      <c r="N42" s="49" t="str" cm="1">
        <f t="array" ref="N42">IF(HYPERLINK(TEXT("#"&amp;INDEX($D$176:$BE$238,$C203,G$92),),INDEX($D$176:$BE$238,$C203,G$92))=0,"",HYPERLINK(TEXT("#"&amp;INDEX($D$176:$BE$238,$C203,G$92),),INDEX($D$176:$BE$238,$C203,G$92)))</f>
        <v>A125994258F</v>
      </c>
      <c r="O42" s="49" t="str" cm="1">
        <f t="array" ref="O42">IF(HYPERLINK(TEXT("#"&amp;INDEX($D$176:$BE$238,$C203,H$92),),INDEX($D$176:$BE$238,$C203,H$92))=0,"",HYPERLINK(TEXT("#"&amp;INDEX($D$176:$BE$238,$C203,H$92),),INDEX($D$176:$BE$238,$C203,H$92)))</f>
        <v>A125992458L</v>
      </c>
      <c r="P42" s="46"/>
      <c r="Q42" s="46"/>
      <c r="R42" s="46"/>
      <c r="S42" s="46"/>
      <c r="T42" s="46"/>
      <c r="U42" s="46"/>
      <c r="V42" s="46"/>
      <c r="W42" s="46"/>
    </row>
    <row r="43" spans="1:23">
      <c r="A43" s="54"/>
      <c r="B43" s="51" t="s">
        <v>5310</v>
      </c>
      <c r="C43" s="46" cm="1">
        <f t="array" ref="C43">INDEX($D$104:$BE$166,$C132,C$92)</f>
        <v>44.232999999999997</v>
      </c>
      <c r="D43" s="46" cm="1">
        <f t="array" ref="D43">INDEX($D$104:$BE$166,$C132,D$92)</f>
        <v>27.963999999999999</v>
      </c>
      <c r="E43" s="46" cm="1">
        <f t="array" ref="E43">INDEX($D$104:$BE$166,$C132,E$92)</f>
        <v>16.268999999999998</v>
      </c>
      <c r="F43" s="46" cm="1">
        <f t="array" ref="F43">INDEX($D$104:$BE$166,$C132,F$92)</f>
        <v>245.43700000000001</v>
      </c>
      <c r="G43" s="46" cm="1">
        <f t="array" ref="G43">INDEX($D$104:$BE$166,$C132,G$92)</f>
        <v>122.217</v>
      </c>
      <c r="H43" s="46" cm="1">
        <f t="array" ref="H43">INDEX($D$104:$BE$166,$C132,H$92)</f>
        <v>123.221</v>
      </c>
      <c r="I43" s="46"/>
      <c r="J43" s="49" t="str" cm="1">
        <f t="array" ref="J43">IF(HYPERLINK(TEXT("#"&amp;INDEX($D$176:$BE$238,$C204,C$92),),INDEX($D$176:$BE$238,$C204,C$92))=0,"",HYPERLINK(TEXT("#"&amp;INDEX($D$176:$BE$238,$C204,C$92),),INDEX($D$176:$BE$238,$C204,C$92)))</f>
        <v>A125996114F</v>
      </c>
      <c r="K43" s="49" t="str" cm="1">
        <f t="array" ref="K43">IF(HYPERLINK(TEXT("#"&amp;INDEX($D$176:$BE$238,$C204,D$92),),INDEX($D$176:$BE$238,$C204,D$92))=0,"",HYPERLINK(TEXT("#"&amp;INDEX($D$176:$BE$238,$C204,D$92),),INDEX($D$176:$BE$238,$C204,D$92)))</f>
        <v>A125999714R</v>
      </c>
      <c r="L43" s="49" t="str" cm="1">
        <f t="array" ref="L43">IF(HYPERLINK(TEXT("#"&amp;INDEX($D$176:$BE$238,$C204,E$92),),INDEX($D$176:$BE$238,$C204,E$92))=0,"",HYPERLINK(TEXT("#"&amp;INDEX($D$176:$BE$238,$C204,E$92),),INDEX($D$176:$BE$238,$C204,E$92)))</f>
        <v>A125997914W</v>
      </c>
      <c r="M43" s="49" t="str" cm="1">
        <f t="array" ref="M43">IF(HYPERLINK(TEXT("#"&amp;INDEX($D$176:$BE$238,$C204,F$92),),INDEX($D$176:$BE$238,$C204,F$92))=0,"",HYPERLINK(TEXT("#"&amp;INDEX($D$176:$BE$238,$C204,F$92),),INDEX($D$176:$BE$238,$C204,F$92)))</f>
        <v>A125990714A</v>
      </c>
      <c r="N43" s="49" t="str" cm="1">
        <f t="array" ref="N43">IF(HYPERLINK(TEXT("#"&amp;INDEX($D$176:$BE$238,$C204,G$92),),INDEX($D$176:$BE$238,$C204,G$92))=0,"",HYPERLINK(TEXT("#"&amp;INDEX($D$176:$BE$238,$C204,G$92),),INDEX($D$176:$BE$238,$C204,G$92)))</f>
        <v>A125994314L</v>
      </c>
      <c r="O43" s="49" t="str" cm="1">
        <f t="array" ref="O43">IF(HYPERLINK(TEXT("#"&amp;INDEX($D$176:$BE$238,$C204,H$92),),INDEX($D$176:$BE$238,$C204,H$92))=0,"",HYPERLINK(TEXT("#"&amp;INDEX($D$176:$BE$238,$C204,H$92),),INDEX($D$176:$BE$238,$C204,H$92)))</f>
        <v>A125992514V</v>
      </c>
      <c r="P43" s="46"/>
      <c r="Q43" s="46"/>
      <c r="R43" s="46"/>
      <c r="S43" s="46"/>
      <c r="T43" s="46"/>
      <c r="U43" s="46"/>
      <c r="V43" s="46"/>
      <c r="W43" s="46"/>
    </row>
    <row r="44" spans="1:23">
      <c r="A44" s="54"/>
      <c r="B44" s="51" t="s">
        <v>5311</v>
      </c>
      <c r="C44" s="46" cm="1">
        <f t="array" ref="C44">INDEX($D$104:$BE$166,$C133,C$92)</f>
        <v>30.113</v>
      </c>
      <c r="D44" s="46" cm="1">
        <f t="array" ref="D44">INDEX($D$104:$BE$166,$C133,D$92)</f>
        <v>19.254000000000001</v>
      </c>
      <c r="E44" s="46" cm="1">
        <f t="array" ref="E44">INDEX($D$104:$BE$166,$C133,E$92)</f>
        <v>10.859</v>
      </c>
      <c r="F44" s="46" cm="1">
        <f t="array" ref="F44">INDEX($D$104:$BE$166,$C133,F$92)</f>
        <v>216.583</v>
      </c>
      <c r="G44" s="46" cm="1">
        <f t="array" ref="G44">INDEX($D$104:$BE$166,$C133,G$92)</f>
        <v>112.054</v>
      </c>
      <c r="H44" s="46" cm="1">
        <f t="array" ref="H44">INDEX($D$104:$BE$166,$C133,H$92)</f>
        <v>104.529</v>
      </c>
      <c r="I44" s="46"/>
      <c r="J44" s="49" t="str" cm="1">
        <f t="array" ref="J44">IF(HYPERLINK(TEXT("#"&amp;INDEX($D$176:$BE$238,$C205,C$92),),INDEX($D$176:$BE$238,$C205,C$92))=0,"",HYPERLINK(TEXT("#"&amp;INDEX($D$176:$BE$238,$C205,C$92),),INDEX($D$176:$BE$238,$C205,C$92)))</f>
        <v>A125996166J</v>
      </c>
      <c r="K44" s="49" t="str" cm="1">
        <f t="array" ref="K44">IF(HYPERLINK(TEXT("#"&amp;INDEX($D$176:$BE$238,$C205,D$92),),INDEX($D$176:$BE$238,$C205,D$92))=0,"",HYPERLINK(TEXT("#"&amp;INDEX($D$176:$BE$238,$C205,D$92),),INDEX($D$176:$BE$238,$C205,D$92)))</f>
        <v>A125999766T</v>
      </c>
      <c r="L44" s="49" t="str" cm="1">
        <f t="array" ref="L44">IF(HYPERLINK(TEXT("#"&amp;INDEX($D$176:$BE$238,$C205,E$92),),INDEX($D$176:$BE$238,$C205,E$92))=0,"",HYPERLINK(TEXT("#"&amp;INDEX($D$176:$BE$238,$C205,E$92),),INDEX($D$176:$BE$238,$C205,E$92)))</f>
        <v>A125997966X</v>
      </c>
      <c r="M44" s="49" t="str" cm="1">
        <f t="array" ref="M44">IF(HYPERLINK(TEXT("#"&amp;INDEX($D$176:$BE$238,$C205,F$92),),INDEX($D$176:$BE$238,$C205,F$92))=0,"",HYPERLINK(TEXT("#"&amp;INDEX($D$176:$BE$238,$C205,F$92),),INDEX($D$176:$BE$238,$C205,F$92)))</f>
        <v>A125990766C</v>
      </c>
      <c r="N44" s="49" t="str" cm="1">
        <f t="array" ref="N44">IF(HYPERLINK(TEXT("#"&amp;INDEX($D$176:$BE$238,$C205,G$92),),INDEX($D$176:$BE$238,$C205,G$92))=0,"",HYPERLINK(TEXT("#"&amp;INDEX($D$176:$BE$238,$C205,G$92),),INDEX($D$176:$BE$238,$C205,G$92)))</f>
        <v>A125994366R</v>
      </c>
      <c r="O44" s="49" t="str" cm="1">
        <f t="array" ref="O44">IF(HYPERLINK(TEXT("#"&amp;INDEX($D$176:$BE$238,$C205,H$92),),INDEX($D$176:$BE$238,$C205,H$92))=0,"",HYPERLINK(TEXT("#"&amp;INDEX($D$176:$BE$238,$C205,H$92),),INDEX($D$176:$BE$238,$C205,H$92)))</f>
        <v>A125992566W</v>
      </c>
      <c r="P44" s="46"/>
      <c r="Q44" s="46"/>
      <c r="R44" s="46"/>
      <c r="S44" s="46"/>
      <c r="T44" s="46"/>
      <c r="U44" s="46"/>
      <c r="V44" s="46"/>
      <c r="W44" s="46"/>
    </row>
    <row r="45" spans="1:23">
      <c r="A45" s="54"/>
      <c r="B45" s="48" t="s">
        <v>5312</v>
      </c>
      <c r="C45" s="46" cm="1">
        <f t="array" ref="C45">INDEX($D$104:$BE$166,$C134,C$92)</f>
        <v>8.27</v>
      </c>
      <c r="D45" s="46" cm="1">
        <f t="array" ref="D45">INDEX($D$104:$BE$166,$C134,D$92)</f>
        <v>5.1239999999999997</v>
      </c>
      <c r="E45" s="46" cm="1">
        <f t="array" ref="E45">INDEX($D$104:$BE$166,$C134,E$92)</f>
        <v>3.1459999999999999</v>
      </c>
      <c r="F45" s="46" cm="1">
        <f t="array" ref="F45">INDEX($D$104:$BE$166,$C134,F$92)</f>
        <v>43.619</v>
      </c>
      <c r="G45" s="46" cm="1">
        <f t="array" ref="G45">INDEX($D$104:$BE$166,$C134,G$92)</f>
        <v>25.341999999999999</v>
      </c>
      <c r="H45" s="46" cm="1">
        <f t="array" ref="H45">INDEX($D$104:$BE$166,$C134,H$92)</f>
        <v>18.277000000000001</v>
      </c>
      <c r="I45" s="46"/>
      <c r="J45" s="49" t="str" cm="1">
        <f t="array" ref="J45">IF(HYPERLINK(TEXT("#"&amp;INDEX($D$176:$BE$238,$C206,C$92),),INDEX($D$176:$BE$238,$C206,C$92))=0,"",HYPERLINK(TEXT("#"&amp;INDEX($D$176:$BE$238,$C206,C$92),),INDEX($D$176:$BE$238,$C206,C$92)))</f>
        <v>A125996238J</v>
      </c>
      <c r="K45" s="49" t="str" cm="1">
        <f t="array" ref="K45">IF(HYPERLINK(TEXT("#"&amp;INDEX($D$176:$BE$238,$C206,D$92),),INDEX($D$176:$BE$238,$C206,D$92))=0,"",HYPERLINK(TEXT("#"&amp;INDEX($D$176:$BE$238,$C206,D$92),),INDEX($D$176:$BE$238,$C206,D$92)))</f>
        <v>A125999838T</v>
      </c>
      <c r="L45" s="49" t="str" cm="1">
        <f t="array" ref="L45">IF(HYPERLINK(TEXT("#"&amp;INDEX($D$176:$BE$238,$C206,E$92),),INDEX($D$176:$BE$238,$C206,E$92))=0,"",HYPERLINK(TEXT("#"&amp;INDEX($D$176:$BE$238,$C206,E$92),),INDEX($D$176:$BE$238,$C206,E$92)))</f>
        <v>A125998038A</v>
      </c>
      <c r="M45" s="49" t="str" cm="1">
        <f t="array" ref="M45">IF(HYPERLINK(TEXT("#"&amp;INDEX($D$176:$BE$238,$C206,F$92),),INDEX($D$176:$BE$238,$C206,F$92))=0,"",HYPERLINK(TEXT("#"&amp;INDEX($D$176:$BE$238,$C206,F$92),),INDEX($D$176:$BE$238,$C206,F$92)))</f>
        <v>A125990838C</v>
      </c>
      <c r="N45" s="49" t="str" cm="1">
        <f t="array" ref="N45">IF(HYPERLINK(TEXT("#"&amp;INDEX($D$176:$BE$238,$C206,G$92),),INDEX($D$176:$BE$238,$C206,G$92))=0,"",HYPERLINK(TEXT("#"&amp;INDEX($D$176:$BE$238,$C206,G$92),),INDEX($D$176:$BE$238,$C206,G$92)))</f>
        <v>A125994438R</v>
      </c>
      <c r="O45" s="49" t="str" cm="1">
        <f t="array" ref="O45">IF(HYPERLINK(TEXT("#"&amp;INDEX($D$176:$BE$238,$C206,H$92),),INDEX($D$176:$BE$238,$C206,H$92))=0,"",HYPERLINK(TEXT("#"&amp;INDEX($D$176:$BE$238,$C206,H$92),),INDEX($D$176:$BE$238,$C206,H$92)))</f>
        <v>A125992638W</v>
      </c>
      <c r="P45" s="46"/>
      <c r="Q45" s="46"/>
      <c r="R45" s="46"/>
      <c r="S45" s="46"/>
      <c r="T45" s="46"/>
      <c r="U45" s="46"/>
      <c r="V45" s="46"/>
      <c r="W45" s="46"/>
    </row>
    <row r="46" spans="1:23">
      <c r="A46" s="56" t="s">
        <v>5313</v>
      </c>
      <c r="B46" s="53"/>
      <c r="C46" s="46"/>
      <c r="D46" s="46"/>
      <c r="E46" s="46"/>
      <c r="F46" s="46"/>
      <c r="G46" s="46"/>
      <c r="H46" s="46"/>
      <c r="I46" s="46"/>
      <c r="J46" s="49" t="str" cm="1">
        <f t="array" ref="J46">IF(HYPERLINK(TEXT("#"&amp;INDEX($D$176:$BE$238,$C207,C$92),),INDEX($D$176:$BE$238,$C207,C$92))=0,"",HYPERLINK(TEXT("#"&amp;INDEX($D$176:$BE$238,$C207,C$92),),INDEX($D$176:$BE$238,$C207,C$92)))</f>
        <v/>
      </c>
      <c r="K46" s="49" t="str" cm="1">
        <f t="array" ref="K46">IF(HYPERLINK(TEXT("#"&amp;INDEX($D$176:$BE$238,$C207,D$92),),INDEX($D$176:$BE$238,$C207,D$92))=0,"",HYPERLINK(TEXT("#"&amp;INDEX($D$176:$BE$238,$C207,D$92),),INDEX($D$176:$BE$238,$C207,D$92)))</f>
        <v/>
      </c>
      <c r="L46" s="49" t="str" cm="1">
        <f t="array" ref="L46">IF(HYPERLINK(TEXT("#"&amp;INDEX($D$176:$BE$238,$C207,E$92),),INDEX($D$176:$BE$238,$C207,E$92))=0,"",HYPERLINK(TEXT("#"&amp;INDEX($D$176:$BE$238,$C207,E$92),),INDEX($D$176:$BE$238,$C207,E$92)))</f>
        <v/>
      </c>
      <c r="M46" s="49" t="str" cm="1">
        <f t="array" ref="M46">IF(HYPERLINK(TEXT("#"&amp;INDEX($D$176:$BE$238,$C207,F$92),),INDEX($D$176:$BE$238,$C207,F$92))=0,"",HYPERLINK(TEXT("#"&amp;INDEX($D$176:$BE$238,$C207,F$92),),INDEX($D$176:$BE$238,$C207,F$92)))</f>
        <v/>
      </c>
      <c r="N46" s="49" t="str" cm="1">
        <f t="array" ref="N46">IF(HYPERLINK(TEXT("#"&amp;INDEX($D$176:$BE$238,$C207,G$92),),INDEX($D$176:$BE$238,$C207,G$92))=0,"",HYPERLINK(TEXT("#"&amp;INDEX($D$176:$BE$238,$C207,G$92),),INDEX($D$176:$BE$238,$C207,G$92)))</f>
        <v/>
      </c>
      <c r="O46" s="49" t="str" cm="1">
        <f t="array" ref="O46">IF(HYPERLINK(TEXT("#"&amp;INDEX($D$176:$BE$238,$C207,H$92),),INDEX($D$176:$BE$238,$C207,H$92))=0,"",HYPERLINK(TEXT("#"&amp;INDEX($D$176:$BE$238,$C207,H$92),),INDEX($D$176:$BE$238,$C207,H$92)))</f>
        <v/>
      </c>
      <c r="P46" s="46"/>
      <c r="Q46" s="46"/>
      <c r="R46" s="46"/>
      <c r="S46" s="46"/>
      <c r="T46" s="46"/>
      <c r="U46" s="46"/>
      <c r="V46" s="46"/>
      <c r="W46" s="46"/>
    </row>
    <row r="47" spans="1:23">
      <c r="A47" s="53"/>
      <c r="B47" s="57" t="s">
        <v>5314</v>
      </c>
      <c r="C47" s="46" cm="1">
        <f t="array" ref="C47">INDEX($D$104:$BE$166,$C136,C$92)</f>
        <v>284.661</v>
      </c>
      <c r="D47" s="46" cm="1">
        <f t="array" ref="D47">INDEX($D$104:$BE$166,$C136,D$92)</f>
        <v>149.863</v>
      </c>
      <c r="E47" s="46" cm="1">
        <f t="array" ref="E47">INDEX($D$104:$BE$166,$C136,E$92)</f>
        <v>134.798</v>
      </c>
      <c r="F47" s="46" t="s">
        <v>5315</v>
      </c>
      <c r="G47" s="46" t="s">
        <v>5315</v>
      </c>
      <c r="H47" s="46" t="s">
        <v>5315</v>
      </c>
      <c r="I47" s="46"/>
      <c r="J47" s="49" t="str" cm="1">
        <f t="array" ref="J47">IF(HYPERLINK(TEXT("#"&amp;INDEX($D$176:$BE$238,$C208,C$92),),INDEX($D$176:$BE$238,$C208,C$92))=0,"",HYPERLINK(TEXT("#"&amp;INDEX($D$176:$BE$238,$C208,C$92),),INDEX($D$176:$BE$238,$C208,C$92)))</f>
        <v>A125996062R</v>
      </c>
      <c r="K47" s="49" t="str" cm="1">
        <f t="array" ref="K47">IF(HYPERLINK(TEXT("#"&amp;INDEX($D$176:$BE$238,$C208,D$92),),INDEX($D$176:$BE$238,$C208,D$92))=0,"",HYPERLINK(TEXT("#"&amp;INDEX($D$176:$BE$238,$C208,D$92),),INDEX($D$176:$BE$238,$C208,D$92)))</f>
        <v>A125999662X</v>
      </c>
      <c r="L47" s="49" t="str" cm="1">
        <f t="array" ref="L47">IF(HYPERLINK(TEXT("#"&amp;INDEX($D$176:$BE$238,$C208,E$92),),INDEX($D$176:$BE$238,$C208,E$92))=0,"",HYPERLINK(TEXT("#"&amp;INDEX($D$176:$BE$238,$C208,E$92),),INDEX($D$176:$BE$238,$C208,E$92)))</f>
        <v>A125997862F</v>
      </c>
      <c r="M47" s="46" t="s">
        <v>5315</v>
      </c>
      <c r="N47" s="46" t="s">
        <v>5315</v>
      </c>
      <c r="O47" s="46" t="s">
        <v>5315</v>
      </c>
      <c r="P47" s="46"/>
      <c r="Q47" s="46"/>
      <c r="R47" s="46"/>
      <c r="S47" s="46"/>
      <c r="T47" s="46"/>
      <c r="U47" s="46"/>
      <c r="V47" s="46"/>
      <c r="W47" s="46"/>
    </row>
    <row r="48" spans="1:23">
      <c r="A48" s="53"/>
      <c r="B48" s="57" t="s">
        <v>5316</v>
      </c>
      <c r="C48" s="46" cm="1">
        <f t="array" ref="C48">INDEX($D$104:$BE$166,$C137,C$92)</f>
        <v>158.262</v>
      </c>
      <c r="D48" s="46" cm="1">
        <f t="array" ref="D48">INDEX($D$104:$BE$166,$C137,D$92)</f>
        <v>86.882000000000005</v>
      </c>
      <c r="E48" s="46" cm="1">
        <f t="array" ref="E48">INDEX($D$104:$BE$166,$C137,E$92)</f>
        <v>71.38</v>
      </c>
      <c r="F48" s="46" cm="1">
        <f t="array" ref="F48">INDEX($D$104:$BE$166,$C137,F$92)</f>
        <v>1395.07</v>
      </c>
      <c r="G48" s="46" cm="1">
        <f t="array" ref="G48">INDEX($D$104:$BE$166,$C137,G$92)</f>
        <v>680.22199999999998</v>
      </c>
      <c r="H48" s="46" cm="1">
        <f t="array" ref="H48">INDEX($D$104:$BE$166,$C137,H$92)</f>
        <v>714.84799999999996</v>
      </c>
      <c r="I48" s="46"/>
      <c r="J48" s="49" t="str" cm="1">
        <f t="array" ref="J48">IF(HYPERLINK(TEXT("#"&amp;INDEX($D$176:$BE$238,$C209,C$92),),INDEX($D$176:$BE$238,$C209,C$92))=0,"",HYPERLINK(TEXT("#"&amp;INDEX($D$176:$BE$238,$C209,C$92),),INDEX($D$176:$BE$238,$C209,C$92)))</f>
        <v>A125996194T</v>
      </c>
      <c r="K48" s="49" t="str" cm="1">
        <f t="array" ref="K48">IF(HYPERLINK(TEXT("#"&amp;INDEX($D$176:$BE$238,$C209,D$92),),INDEX($D$176:$BE$238,$C209,D$92))=0,"",HYPERLINK(TEXT("#"&amp;INDEX($D$176:$BE$238,$C209,D$92),),INDEX($D$176:$BE$238,$C209,D$92)))</f>
        <v>A125999794A</v>
      </c>
      <c r="L48" s="49" t="str" cm="1">
        <f t="array" ref="L48">IF(HYPERLINK(TEXT("#"&amp;INDEX($D$176:$BE$238,$C209,E$92),),INDEX($D$176:$BE$238,$C209,E$92))=0,"",HYPERLINK(TEXT("#"&amp;INDEX($D$176:$BE$238,$C209,E$92),),INDEX($D$176:$BE$238,$C209,E$92)))</f>
        <v>A125997994J</v>
      </c>
      <c r="M48" s="49" t="str" cm="1">
        <f t="array" ref="M48">IF(HYPERLINK(TEXT("#"&amp;INDEX($D$176:$BE$238,$C209,F$92),),INDEX($D$176:$BE$238,$C209,F$92))=0,"",HYPERLINK(TEXT("#"&amp;INDEX($D$176:$BE$238,$C209,F$92),),INDEX($D$176:$BE$238,$C209,F$92)))</f>
        <v>A125990794L</v>
      </c>
      <c r="N48" s="49" t="str" cm="1">
        <f t="array" ref="N48">IF(HYPERLINK(TEXT("#"&amp;INDEX($D$176:$BE$238,$C209,G$92),),INDEX($D$176:$BE$238,$C209,G$92))=0,"",HYPERLINK(TEXT("#"&amp;INDEX($D$176:$BE$238,$C209,G$92),),INDEX($D$176:$BE$238,$C209,G$92)))</f>
        <v>A125994394X</v>
      </c>
      <c r="O48" s="49" t="str" cm="1">
        <f t="array" ref="O48">IF(HYPERLINK(TEXT("#"&amp;INDEX($D$176:$BE$238,$C209,H$92),),INDEX($D$176:$BE$238,$C209,H$92))=0,"",HYPERLINK(TEXT("#"&amp;INDEX($D$176:$BE$238,$C209,H$92),),INDEX($D$176:$BE$238,$C209,H$92)))</f>
        <v>A125992594F</v>
      </c>
      <c r="P48" s="46"/>
      <c r="Q48" s="46"/>
      <c r="R48" s="46"/>
      <c r="S48" s="46"/>
      <c r="T48" s="46"/>
      <c r="U48" s="46"/>
      <c r="V48" s="46"/>
      <c r="W48" s="46"/>
    </row>
    <row r="49" spans="1:23">
      <c r="A49" s="53"/>
      <c r="B49" s="57" t="s">
        <v>5317</v>
      </c>
      <c r="C49" s="46" cm="1">
        <f t="array" ref="C49">INDEX($D$104:$BE$166,$C138,C$92)</f>
        <v>47.395000000000003</v>
      </c>
      <c r="D49" s="46" cm="1">
        <f t="array" ref="D49">INDEX($D$104:$BE$166,$C138,D$92)</f>
        <v>27.199000000000002</v>
      </c>
      <c r="E49" s="46" cm="1">
        <f t="array" ref="E49">INDEX($D$104:$BE$166,$C138,E$92)</f>
        <v>20.196000000000002</v>
      </c>
      <c r="F49" s="46" cm="1">
        <f t="array" ref="F49">INDEX($D$104:$BE$166,$C138,F$92)</f>
        <v>1249.0319999999999</v>
      </c>
      <c r="G49" s="46" cm="1">
        <f t="array" ref="G49">INDEX($D$104:$BE$166,$C138,G$92)</f>
        <v>656.22299999999996</v>
      </c>
      <c r="H49" s="46" cm="1">
        <f t="array" ref="H49">INDEX($D$104:$BE$166,$C138,H$92)</f>
        <v>592.80999999999995</v>
      </c>
      <c r="I49" s="46"/>
      <c r="J49" s="49" t="str" cm="1">
        <f t="array" ref="J49">IF(HYPERLINK(TEXT("#"&amp;INDEX($D$176:$BE$238,$C210,C$92),),INDEX($D$176:$BE$238,$C210,C$92))=0,"",HYPERLINK(TEXT("#"&amp;INDEX($D$176:$BE$238,$C210,C$92),),INDEX($D$176:$BE$238,$C210,C$92)))</f>
        <v>A125996198A</v>
      </c>
      <c r="K49" s="49" t="str" cm="1">
        <f t="array" ref="K49">IF(HYPERLINK(TEXT("#"&amp;INDEX($D$176:$BE$238,$C210,D$92),),INDEX($D$176:$BE$238,$C210,D$92))=0,"",HYPERLINK(TEXT("#"&amp;INDEX($D$176:$BE$238,$C210,D$92),),INDEX($D$176:$BE$238,$C210,D$92)))</f>
        <v>A125999798K</v>
      </c>
      <c r="L49" s="49" t="str" cm="1">
        <f t="array" ref="L49">IF(HYPERLINK(TEXT("#"&amp;INDEX($D$176:$BE$238,$C210,E$92),),INDEX($D$176:$BE$238,$C210,E$92))=0,"",HYPERLINK(TEXT("#"&amp;INDEX($D$176:$BE$238,$C210,E$92),),INDEX($D$176:$BE$238,$C210,E$92)))</f>
        <v>A125997998T</v>
      </c>
      <c r="M49" s="49" t="str" cm="1">
        <f t="array" ref="M49">IF(HYPERLINK(TEXT("#"&amp;INDEX($D$176:$BE$238,$C210,F$92),),INDEX($D$176:$BE$238,$C210,F$92))=0,"",HYPERLINK(TEXT("#"&amp;INDEX($D$176:$BE$238,$C210,F$92),),INDEX($D$176:$BE$238,$C210,F$92)))</f>
        <v>A125990798W</v>
      </c>
      <c r="N49" s="49" t="str" cm="1">
        <f t="array" ref="N49">IF(HYPERLINK(TEXT("#"&amp;INDEX($D$176:$BE$238,$C210,G$92),),INDEX($D$176:$BE$238,$C210,G$92))=0,"",HYPERLINK(TEXT("#"&amp;INDEX($D$176:$BE$238,$C210,G$92),),INDEX($D$176:$BE$238,$C210,G$92)))</f>
        <v>A125994398J</v>
      </c>
      <c r="O49" s="49" t="str" cm="1">
        <f t="array" ref="O49">IF(HYPERLINK(TEXT("#"&amp;INDEX($D$176:$BE$238,$C210,H$92),),INDEX($D$176:$BE$238,$C210,H$92))=0,"",HYPERLINK(TEXT("#"&amp;INDEX($D$176:$BE$238,$C210,H$92),),INDEX($D$176:$BE$238,$C210,H$92)))</f>
        <v>A125992598R</v>
      </c>
      <c r="P49" s="46"/>
      <c r="Q49" s="46"/>
      <c r="R49" s="46"/>
      <c r="S49" s="46"/>
      <c r="T49" s="46"/>
      <c r="U49" s="46"/>
      <c r="V49" s="46"/>
      <c r="W49" s="46"/>
    </row>
    <row r="50" spans="1:23">
      <c r="A50" s="53"/>
      <c r="B50" s="57" t="s">
        <v>5318</v>
      </c>
      <c r="C50" s="46" cm="1">
        <f t="array" ref="C50">INDEX($D$104:$BE$166,$C139,C$92)</f>
        <v>13.162000000000001</v>
      </c>
      <c r="D50" s="46" cm="1">
        <f t="array" ref="D50">INDEX($D$104:$BE$166,$C139,D$92)</f>
        <v>7.1340000000000003</v>
      </c>
      <c r="E50" s="46" cm="1">
        <f t="array" ref="E50">INDEX($D$104:$BE$166,$C139,E$92)</f>
        <v>6.0279999999999996</v>
      </c>
      <c r="F50" s="46" cm="1">
        <f t="array" ref="F50">INDEX($D$104:$BE$166,$C139,F$92)</f>
        <v>198.06100000000001</v>
      </c>
      <c r="G50" s="46" cm="1">
        <f t="array" ref="G50">INDEX($D$104:$BE$166,$C139,G$92)</f>
        <v>87.525999999999996</v>
      </c>
      <c r="H50" s="46" cm="1">
        <f t="array" ref="H50">INDEX($D$104:$BE$166,$C139,H$92)</f>
        <v>110.535</v>
      </c>
      <c r="I50" s="46"/>
      <c r="J50" s="49" t="str" cm="1">
        <f t="array" ref="J50">IF(HYPERLINK(TEXT("#"&amp;INDEX($D$176:$BE$238,$C211,C$92),),INDEX($D$176:$BE$238,$C211,C$92))=0,"",HYPERLINK(TEXT("#"&amp;INDEX($D$176:$BE$238,$C211,C$92),),INDEX($D$176:$BE$238,$C211,C$92)))</f>
        <v>A125996094J</v>
      </c>
      <c r="K50" s="49" t="str" cm="1">
        <f t="array" ref="K50">IF(HYPERLINK(TEXT("#"&amp;INDEX($D$176:$BE$238,$C211,D$92),),INDEX($D$176:$BE$238,$C211,D$92))=0,"",HYPERLINK(TEXT("#"&amp;INDEX($D$176:$BE$238,$C211,D$92),),INDEX($D$176:$BE$238,$C211,D$92)))</f>
        <v>A125999694T</v>
      </c>
      <c r="L50" s="49" t="str" cm="1">
        <f t="array" ref="L50">IF(HYPERLINK(TEXT("#"&amp;INDEX($D$176:$BE$238,$C211,E$92),),INDEX($D$176:$BE$238,$C211,E$92))=0,"",HYPERLINK(TEXT("#"&amp;INDEX($D$176:$BE$238,$C211,E$92),),INDEX($D$176:$BE$238,$C211,E$92)))</f>
        <v>A125997894X</v>
      </c>
      <c r="M50" s="49" t="str" cm="1">
        <f t="array" ref="M50">IF(HYPERLINK(TEXT("#"&amp;INDEX($D$176:$BE$238,$C211,F$92),),INDEX($D$176:$BE$238,$C211,F$92))=0,"",HYPERLINK(TEXT("#"&amp;INDEX($D$176:$BE$238,$C211,F$92),),INDEX($D$176:$BE$238,$C211,F$92)))</f>
        <v>A125990694C</v>
      </c>
      <c r="N50" s="49" t="str" cm="1">
        <f t="array" ref="N50">IF(HYPERLINK(TEXT("#"&amp;INDEX($D$176:$BE$238,$C211,G$92),),INDEX($D$176:$BE$238,$C211,G$92))=0,"",HYPERLINK(TEXT("#"&amp;INDEX($D$176:$BE$238,$C211,G$92),),INDEX($D$176:$BE$238,$C211,G$92)))</f>
        <v>A125994294R</v>
      </c>
      <c r="O50" s="49" t="str" cm="1">
        <f t="array" ref="O50">IF(HYPERLINK(TEXT("#"&amp;INDEX($D$176:$BE$238,$C211,H$92),),INDEX($D$176:$BE$238,$C211,H$92))=0,"",HYPERLINK(TEXT("#"&amp;INDEX($D$176:$BE$238,$C211,H$92),),INDEX($D$176:$BE$238,$C211,H$92)))</f>
        <v>A125992494W</v>
      </c>
      <c r="P50" s="46"/>
      <c r="Q50" s="46"/>
      <c r="R50" s="46"/>
      <c r="S50" s="46"/>
      <c r="T50" s="46"/>
      <c r="U50" s="46"/>
      <c r="V50" s="46"/>
      <c r="W50" s="46"/>
    </row>
    <row r="51" spans="1:23">
      <c r="A51" s="53"/>
      <c r="B51" s="57" t="s">
        <v>5319</v>
      </c>
      <c r="C51" s="46" cm="1">
        <f t="array" ref="C51">INDEX($D$104:$BE$166,$C140,C$92)</f>
        <v>5.4130000000000003</v>
      </c>
      <c r="D51" s="46" cm="1">
        <f t="array" ref="D51">INDEX($D$104:$BE$166,$C140,D$92)</f>
        <v>2.637</v>
      </c>
      <c r="E51" s="46" cm="1">
        <f t="array" ref="E51">INDEX($D$104:$BE$166,$C140,E$92)</f>
        <v>2.7759999999999998</v>
      </c>
      <c r="F51" s="46" cm="1">
        <f t="array" ref="F51">INDEX($D$104:$BE$166,$C140,F$92)</f>
        <v>70.037000000000006</v>
      </c>
      <c r="G51" s="46" cm="1">
        <f t="array" ref="G51">INDEX($D$104:$BE$166,$C140,G$92)</f>
        <v>37.578000000000003</v>
      </c>
      <c r="H51" s="46" cm="1">
        <f t="array" ref="H51">INDEX($D$104:$BE$166,$C140,H$92)</f>
        <v>32.459000000000003</v>
      </c>
      <c r="I51" s="46"/>
      <c r="J51" s="49" t="str" cm="1">
        <f t="array" ref="J51">IF(HYPERLINK(TEXT("#"&amp;INDEX($D$176:$BE$238,$C212,C$92),),INDEX($D$176:$BE$238,$C212,C$92))=0,"",HYPERLINK(TEXT("#"&amp;INDEX($D$176:$BE$238,$C212,C$92),),INDEX($D$176:$BE$238,$C212,C$92)))</f>
        <v>A125996066X</v>
      </c>
      <c r="K51" s="49" t="str" cm="1">
        <f t="array" ref="K51">IF(HYPERLINK(TEXT("#"&amp;INDEX($D$176:$BE$238,$C212,D$92),),INDEX($D$176:$BE$238,$C212,D$92))=0,"",HYPERLINK(TEXT("#"&amp;INDEX($D$176:$BE$238,$C212,D$92),),INDEX($D$176:$BE$238,$C212,D$92)))</f>
        <v>A125999666J</v>
      </c>
      <c r="L51" s="49" t="str" cm="1">
        <f t="array" ref="L51">IF(HYPERLINK(TEXT("#"&amp;INDEX($D$176:$BE$238,$C212,E$92),),INDEX($D$176:$BE$238,$C212,E$92))=0,"",HYPERLINK(TEXT("#"&amp;INDEX($D$176:$BE$238,$C212,E$92),),INDEX($D$176:$BE$238,$C212,E$92)))</f>
        <v>A125997866R</v>
      </c>
      <c r="M51" s="49" t="str" cm="1">
        <f t="array" ref="M51">IF(HYPERLINK(TEXT("#"&amp;INDEX($D$176:$BE$238,$C212,F$92),),INDEX($D$176:$BE$238,$C212,F$92))=0,"",HYPERLINK(TEXT("#"&amp;INDEX($D$176:$BE$238,$C212,F$92),),INDEX($D$176:$BE$238,$C212,F$92)))</f>
        <v>A125990666V</v>
      </c>
      <c r="N51" s="49" t="str" cm="1">
        <f t="array" ref="N51">IF(HYPERLINK(TEXT("#"&amp;INDEX($D$176:$BE$238,$C212,G$92),),INDEX($D$176:$BE$238,$C212,G$92))=0,"",HYPERLINK(TEXT("#"&amp;INDEX($D$176:$BE$238,$C212,G$92),),INDEX($D$176:$BE$238,$C212,G$92)))</f>
        <v>A125994266F</v>
      </c>
      <c r="O51" s="49" t="str" cm="1">
        <f t="array" ref="O51">IF(HYPERLINK(TEXT("#"&amp;INDEX($D$176:$BE$238,$C212,H$92),),INDEX($D$176:$BE$238,$C212,H$92))=0,"",HYPERLINK(TEXT("#"&amp;INDEX($D$176:$BE$238,$C212,H$92),),INDEX($D$176:$BE$238,$C212,H$92)))</f>
        <v>A125992466L</v>
      </c>
      <c r="P51" s="46"/>
      <c r="Q51" s="46"/>
      <c r="R51" s="46"/>
      <c r="S51" s="46"/>
      <c r="T51" s="46"/>
      <c r="U51" s="46"/>
      <c r="V51" s="46"/>
      <c r="W51" s="46"/>
    </row>
    <row r="52" spans="1:23">
      <c r="A52" s="43" t="s">
        <v>5320</v>
      </c>
      <c r="B52" s="58"/>
      <c r="C52" s="46"/>
      <c r="D52" s="46"/>
      <c r="E52" s="46"/>
      <c r="F52" s="46"/>
      <c r="G52" s="46"/>
      <c r="H52" s="46"/>
      <c r="I52" s="46"/>
      <c r="J52" s="49" t="str" cm="1">
        <f t="array" ref="J52">IF(HYPERLINK(TEXT("#"&amp;INDEX($D$176:$BE$238,$C213,C$92),),INDEX($D$176:$BE$238,$C213,C$92))=0,"",HYPERLINK(TEXT("#"&amp;INDEX($D$176:$BE$238,$C213,C$92),),INDEX($D$176:$BE$238,$C213,C$92)))</f>
        <v/>
      </c>
      <c r="K52" s="49" t="str" cm="1">
        <f t="array" ref="K52">IF(HYPERLINK(TEXT("#"&amp;INDEX($D$176:$BE$238,$C213,D$92),),INDEX($D$176:$BE$238,$C213,D$92))=0,"",HYPERLINK(TEXT("#"&amp;INDEX($D$176:$BE$238,$C213,D$92),),INDEX($D$176:$BE$238,$C213,D$92)))</f>
        <v/>
      </c>
      <c r="L52" s="49" t="str" cm="1">
        <f t="array" ref="L52">IF(HYPERLINK(TEXT("#"&amp;INDEX($D$176:$BE$238,$C213,E$92),),INDEX($D$176:$BE$238,$C213,E$92))=0,"",HYPERLINK(TEXT("#"&amp;INDEX($D$176:$BE$238,$C213,E$92),),INDEX($D$176:$BE$238,$C213,E$92)))</f>
        <v/>
      </c>
      <c r="M52" s="49" t="str" cm="1">
        <f t="array" ref="M52">IF(HYPERLINK(TEXT("#"&amp;INDEX($D$176:$BE$238,$C213,F$92),),INDEX($D$176:$BE$238,$C213,F$92))=0,"",HYPERLINK(TEXT("#"&amp;INDEX($D$176:$BE$238,$C213,F$92),),INDEX($D$176:$BE$238,$C213,F$92)))</f>
        <v/>
      </c>
      <c r="N52" s="49" t="str" cm="1">
        <f t="array" ref="N52">IF(HYPERLINK(TEXT("#"&amp;INDEX($D$176:$BE$238,$C213,G$92),),INDEX($D$176:$BE$238,$C213,G$92))=0,"",HYPERLINK(TEXT("#"&amp;INDEX($D$176:$BE$238,$C213,G$92),),INDEX($D$176:$BE$238,$C213,G$92)))</f>
        <v/>
      </c>
      <c r="O52" s="49" t="str" cm="1">
        <f t="array" ref="O52">IF(HYPERLINK(TEXT("#"&amp;INDEX($D$176:$BE$238,$C213,H$92),),INDEX($D$176:$BE$238,$C213,H$92))=0,"",HYPERLINK(TEXT("#"&amp;INDEX($D$176:$BE$238,$C213,H$92),),INDEX($D$176:$BE$238,$C213,H$92)))</f>
        <v/>
      </c>
      <c r="P52" s="46"/>
      <c r="Q52" s="46"/>
      <c r="R52" s="46"/>
      <c r="S52" s="46"/>
      <c r="T52" s="46"/>
      <c r="U52" s="46"/>
      <c r="V52" s="46"/>
      <c r="W52" s="46"/>
    </row>
    <row r="53" spans="1:23">
      <c r="A53" s="59"/>
      <c r="B53" s="48" t="s">
        <v>5321</v>
      </c>
      <c r="C53" s="46" t="s">
        <v>5315</v>
      </c>
      <c r="D53" s="46" t="s">
        <v>5315</v>
      </c>
      <c r="E53" s="46" t="s">
        <v>5315</v>
      </c>
      <c r="F53" s="46" cm="1">
        <f t="array" ref="F53">INDEX($D$104:$BE$166,$C142,F$92)</f>
        <v>97.38</v>
      </c>
      <c r="G53" s="46" cm="1">
        <f t="array" ref="G53">INDEX($D$104:$BE$166,$C142,G$92)</f>
        <v>36.344999999999999</v>
      </c>
      <c r="H53" s="46" cm="1">
        <f t="array" ref="H53">INDEX($D$104:$BE$166,$C142,H$92)</f>
        <v>61.033999999999999</v>
      </c>
      <c r="I53" s="46"/>
      <c r="J53" s="46" t="s">
        <v>5315</v>
      </c>
      <c r="K53" s="46" t="s">
        <v>5315</v>
      </c>
      <c r="L53" s="46" t="s">
        <v>5315</v>
      </c>
      <c r="M53" s="49" t="str" cm="1">
        <f t="array" ref="M53">IF(HYPERLINK(TEXT("#"&amp;INDEX($D$176:$BE$238,$C214,F$92),),INDEX($D$176:$BE$238,$C214,F$92))=0,"",HYPERLINK(TEXT("#"&amp;INDEX($D$176:$BE$238,$C214,F$92),),INDEX($D$176:$BE$238,$C214,F$92)))</f>
        <v>A125990718K</v>
      </c>
      <c r="N53" s="49" t="str" cm="1">
        <f t="array" ref="N53">IF(HYPERLINK(TEXT("#"&amp;INDEX($D$176:$BE$238,$C214,G$92),),INDEX($D$176:$BE$238,$C214,G$92))=0,"",HYPERLINK(TEXT("#"&amp;INDEX($D$176:$BE$238,$C214,G$92),),INDEX($D$176:$BE$238,$C214,G$92)))</f>
        <v>A125994318W</v>
      </c>
      <c r="O53" s="49" t="str" cm="1">
        <f t="array" ref="O53">IF(HYPERLINK(TEXT("#"&amp;INDEX($D$176:$BE$238,$C214,H$92),),INDEX($D$176:$BE$238,$C214,H$92))=0,"",HYPERLINK(TEXT("#"&amp;INDEX($D$176:$BE$238,$C214,H$92),),INDEX($D$176:$BE$238,$C214,H$92)))</f>
        <v>A125992518C</v>
      </c>
      <c r="P53" s="46"/>
      <c r="Q53" s="46"/>
      <c r="R53" s="46"/>
      <c r="S53" s="46"/>
      <c r="T53" s="46"/>
      <c r="U53" s="46"/>
      <c r="V53" s="46"/>
      <c r="W53" s="46"/>
    </row>
    <row r="54" spans="1:23">
      <c r="A54" s="59"/>
      <c r="B54" s="48" t="s">
        <v>5322</v>
      </c>
      <c r="C54" s="46" cm="1">
        <f t="array" ref="C54">INDEX($D$104:$BE$166,$C143,C$92)</f>
        <v>442.81</v>
      </c>
      <c r="D54" s="46" cm="1">
        <f t="array" ref="D54">INDEX($D$104:$BE$166,$C143,D$92)</f>
        <v>236.15100000000001</v>
      </c>
      <c r="E54" s="46" cm="1">
        <f t="array" ref="E54">INDEX($D$104:$BE$166,$C143,E$92)</f>
        <v>206.65899999999999</v>
      </c>
      <c r="F54" s="46" cm="1">
        <f t="array" ref="F54">INDEX($D$104:$BE$166,$C143,F$92)</f>
        <v>301.19099999999997</v>
      </c>
      <c r="G54" s="46" cm="1">
        <f t="array" ref="G54">INDEX($D$104:$BE$166,$C143,G$92)</f>
        <v>139.43899999999999</v>
      </c>
      <c r="H54" s="46" cm="1">
        <f t="array" ref="H54">INDEX($D$104:$BE$166,$C143,H$92)</f>
        <v>161.75299999999999</v>
      </c>
      <c r="I54" s="46"/>
      <c r="J54" s="49" t="str" cm="1">
        <f t="array" ref="J54">IF(HYPERLINK(TEXT("#"&amp;INDEX($D$176:$BE$238,$C215,C$92),),INDEX($D$176:$BE$238,$C215,C$92))=0,"",HYPERLINK(TEXT("#"&amp;INDEX($D$176:$BE$238,$C215,C$92),),INDEX($D$176:$BE$238,$C215,C$92)))</f>
        <v>A125996086J</v>
      </c>
      <c r="K54" s="49" t="str" cm="1">
        <f t="array" ref="K54">IF(HYPERLINK(TEXT("#"&amp;INDEX($D$176:$BE$238,$C215,D$92),),INDEX($D$176:$BE$238,$C215,D$92))=0,"",HYPERLINK(TEXT("#"&amp;INDEX($D$176:$BE$238,$C215,D$92),),INDEX($D$176:$BE$238,$C215,D$92)))</f>
        <v>A125999686T</v>
      </c>
      <c r="L54" s="49" t="str" cm="1">
        <f t="array" ref="L54">IF(HYPERLINK(TEXT("#"&amp;INDEX($D$176:$BE$238,$C215,E$92),),INDEX($D$176:$BE$238,$C215,E$92))=0,"",HYPERLINK(TEXT("#"&amp;INDEX($D$176:$BE$238,$C215,E$92),),INDEX($D$176:$BE$238,$C215,E$92)))</f>
        <v>A125997886X</v>
      </c>
      <c r="M54" s="49" t="str" cm="1">
        <f t="array" ref="M54">IF(HYPERLINK(TEXT("#"&amp;INDEX($D$176:$BE$238,$C215,F$92),),INDEX($D$176:$BE$238,$C215,F$92))=0,"",HYPERLINK(TEXT("#"&amp;INDEX($D$176:$BE$238,$C215,F$92),),INDEX($D$176:$BE$238,$C215,F$92)))</f>
        <v>A125990686C</v>
      </c>
      <c r="N54" s="49" t="str" cm="1">
        <f t="array" ref="N54">IF(HYPERLINK(TEXT("#"&amp;INDEX($D$176:$BE$238,$C215,G$92),),INDEX($D$176:$BE$238,$C215,G$92))=0,"",HYPERLINK(TEXT("#"&amp;INDEX($D$176:$BE$238,$C215,G$92),),INDEX($D$176:$BE$238,$C215,G$92)))</f>
        <v>A125994286R</v>
      </c>
      <c r="O54" s="49" t="str" cm="1">
        <f t="array" ref="O54">IF(HYPERLINK(TEXT("#"&amp;INDEX($D$176:$BE$238,$C215,H$92),),INDEX($D$176:$BE$238,$C215,H$92))=0,"",HYPERLINK(TEXT("#"&amp;INDEX($D$176:$BE$238,$C215,H$92),),INDEX($D$176:$BE$238,$C215,H$92)))</f>
        <v>A125992486W</v>
      </c>
      <c r="P54" s="46"/>
      <c r="Q54" s="46"/>
      <c r="R54" s="46"/>
      <c r="S54" s="46"/>
      <c r="T54" s="46"/>
      <c r="U54" s="46"/>
      <c r="V54" s="46"/>
      <c r="W54" s="46"/>
    </row>
    <row r="55" spans="1:23">
      <c r="A55" s="59"/>
      <c r="B55" s="48" t="s">
        <v>5323</v>
      </c>
      <c r="C55" s="46" cm="1">
        <f t="array" ref="C55">INDEX($D$104:$BE$166,$C144,C$92)</f>
        <v>336.577</v>
      </c>
      <c r="D55" s="46" cm="1">
        <f t="array" ref="D55">INDEX($D$104:$BE$166,$C144,D$92)</f>
        <v>180.55500000000001</v>
      </c>
      <c r="E55" s="46" cm="1">
        <f t="array" ref="E55">INDEX($D$104:$BE$166,$C144,E$92)</f>
        <v>156.02199999999999</v>
      </c>
      <c r="F55" s="46" cm="1">
        <f t="array" ref="F55">INDEX($D$104:$BE$166,$C144,F$92)</f>
        <v>255.02099999999999</v>
      </c>
      <c r="G55" s="46" cm="1">
        <f t="array" ref="G55">INDEX($D$104:$BE$166,$C144,G$92)</f>
        <v>116.497</v>
      </c>
      <c r="H55" s="46" cm="1">
        <f t="array" ref="H55">INDEX($D$104:$BE$166,$C144,H$92)</f>
        <v>138.524</v>
      </c>
      <c r="I55" s="46"/>
      <c r="J55" s="49" t="str" cm="1">
        <f t="array" ref="J55">IF(HYPERLINK(TEXT("#"&amp;INDEX($D$176:$BE$238,$C216,C$92),),INDEX($D$176:$BE$238,$C216,C$92))=0,"",HYPERLINK(TEXT("#"&amp;INDEX($D$176:$BE$238,$C216,C$92),),INDEX($D$176:$BE$238,$C216,C$92)))</f>
        <v>A125996122F</v>
      </c>
      <c r="K55" s="49" t="str" cm="1">
        <f t="array" ref="K55">IF(HYPERLINK(TEXT("#"&amp;INDEX($D$176:$BE$238,$C216,D$92),),INDEX($D$176:$BE$238,$C216,D$92))=0,"",HYPERLINK(TEXT("#"&amp;INDEX($D$176:$BE$238,$C216,D$92),),INDEX($D$176:$BE$238,$C216,D$92)))</f>
        <v>A125999722R</v>
      </c>
      <c r="L55" s="49" t="str" cm="1">
        <f t="array" ref="L55">IF(HYPERLINK(TEXT("#"&amp;INDEX($D$176:$BE$238,$C216,E$92),),INDEX($D$176:$BE$238,$C216,E$92))=0,"",HYPERLINK(TEXT("#"&amp;INDEX($D$176:$BE$238,$C216,E$92),),INDEX($D$176:$BE$238,$C216,E$92)))</f>
        <v>A125997922W</v>
      </c>
      <c r="M55" s="49" t="str" cm="1">
        <f t="array" ref="M55">IF(HYPERLINK(TEXT("#"&amp;INDEX($D$176:$BE$238,$C216,F$92),),INDEX($D$176:$BE$238,$C216,F$92))=0,"",HYPERLINK(TEXT("#"&amp;INDEX($D$176:$BE$238,$C216,F$92),),INDEX($D$176:$BE$238,$C216,F$92)))</f>
        <v>A125990722A</v>
      </c>
      <c r="N55" s="49" t="str" cm="1">
        <f t="array" ref="N55">IF(HYPERLINK(TEXT("#"&amp;INDEX($D$176:$BE$238,$C216,G$92),),INDEX($D$176:$BE$238,$C216,G$92))=0,"",HYPERLINK(TEXT("#"&amp;INDEX($D$176:$BE$238,$C216,G$92),),INDEX($D$176:$BE$238,$C216,G$92)))</f>
        <v>A125994322L</v>
      </c>
      <c r="O55" s="49" t="str" cm="1">
        <f t="array" ref="O55">IF(HYPERLINK(TEXT("#"&amp;INDEX($D$176:$BE$238,$C216,H$92),),INDEX($D$176:$BE$238,$C216,H$92))=0,"",HYPERLINK(TEXT("#"&amp;INDEX($D$176:$BE$238,$C216,H$92),),INDEX($D$176:$BE$238,$C216,H$92)))</f>
        <v>A125992522V</v>
      </c>
      <c r="P55" s="46"/>
      <c r="Q55" s="46"/>
      <c r="R55" s="46"/>
      <c r="S55" s="46"/>
      <c r="T55" s="46"/>
      <c r="U55" s="46"/>
      <c r="V55" s="46"/>
      <c r="W55" s="46"/>
    </row>
    <row r="56" spans="1:23">
      <c r="A56" s="59"/>
      <c r="B56" s="48" t="s">
        <v>5324</v>
      </c>
      <c r="C56" s="46" cm="1">
        <f t="array" ref="C56">INDEX($D$104:$BE$166,$C145,C$92)</f>
        <v>223.39</v>
      </c>
      <c r="D56" s="46" cm="1">
        <f t="array" ref="D56">INDEX($D$104:$BE$166,$C145,D$92)</f>
        <v>120.185</v>
      </c>
      <c r="E56" s="46" cm="1">
        <f t="array" ref="E56">INDEX($D$104:$BE$166,$C145,E$92)</f>
        <v>103.205</v>
      </c>
      <c r="F56" s="46" cm="1">
        <f t="array" ref="F56">INDEX($D$104:$BE$166,$C145,F$92)</f>
        <v>242.28899999999999</v>
      </c>
      <c r="G56" s="46" cm="1">
        <f t="array" ref="G56">INDEX($D$104:$BE$166,$C145,G$92)</f>
        <v>107.745</v>
      </c>
      <c r="H56" s="46" cm="1">
        <f t="array" ref="H56">INDEX($D$104:$BE$166,$C145,H$92)</f>
        <v>134.54400000000001</v>
      </c>
      <c r="I56" s="46"/>
      <c r="J56" s="49" t="str" cm="1">
        <f t="array" ref="J56">IF(HYPERLINK(TEXT("#"&amp;INDEX($D$176:$BE$238,$C217,C$92),),INDEX($D$176:$BE$238,$C217,C$92))=0,"",HYPERLINK(TEXT("#"&amp;INDEX($D$176:$BE$238,$C217,C$92),),INDEX($D$176:$BE$238,$C217,C$92)))</f>
        <v>A125996098T</v>
      </c>
      <c r="K56" s="49" t="str" cm="1">
        <f t="array" ref="K56">IF(HYPERLINK(TEXT("#"&amp;INDEX($D$176:$BE$238,$C217,D$92),),INDEX($D$176:$BE$238,$C217,D$92))=0,"",HYPERLINK(TEXT("#"&amp;INDEX($D$176:$BE$238,$C217,D$92),),INDEX($D$176:$BE$238,$C217,D$92)))</f>
        <v>A125999698A</v>
      </c>
      <c r="L56" s="49" t="str" cm="1">
        <f t="array" ref="L56">IF(HYPERLINK(TEXT("#"&amp;INDEX($D$176:$BE$238,$C217,E$92),),INDEX($D$176:$BE$238,$C217,E$92))=0,"",HYPERLINK(TEXT("#"&amp;INDEX($D$176:$BE$238,$C217,E$92),),INDEX($D$176:$BE$238,$C217,E$92)))</f>
        <v>A125997898J</v>
      </c>
      <c r="M56" s="49" t="str" cm="1">
        <f t="array" ref="M56">IF(HYPERLINK(TEXT("#"&amp;INDEX($D$176:$BE$238,$C217,F$92),),INDEX($D$176:$BE$238,$C217,F$92))=0,"",HYPERLINK(TEXT("#"&amp;INDEX($D$176:$BE$238,$C217,F$92),),INDEX($D$176:$BE$238,$C217,F$92)))</f>
        <v>A125990698L</v>
      </c>
      <c r="N56" s="49" t="str" cm="1">
        <f t="array" ref="N56">IF(HYPERLINK(TEXT("#"&amp;INDEX($D$176:$BE$238,$C217,G$92),),INDEX($D$176:$BE$238,$C217,G$92))=0,"",HYPERLINK(TEXT("#"&amp;INDEX($D$176:$BE$238,$C217,G$92),),INDEX($D$176:$BE$238,$C217,G$92)))</f>
        <v>A125994298X</v>
      </c>
      <c r="O56" s="49" t="str" cm="1">
        <f t="array" ref="O56">IF(HYPERLINK(TEXT("#"&amp;INDEX($D$176:$BE$238,$C217,H$92),),INDEX($D$176:$BE$238,$C217,H$92))=0,"",HYPERLINK(TEXT("#"&amp;INDEX($D$176:$BE$238,$C217,H$92),),INDEX($D$176:$BE$238,$C217,H$92)))</f>
        <v>A125992498F</v>
      </c>
      <c r="P56" s="46"/>
      <c r="Q56" s="46"/>
      <c r="R56" s="46"/>
      <c r="S56" s="46"/>
      <c r="T56" s="46"/>
      <c r="U56" s="46"/>
      <c r="V56" s="46"/>
      <c r="W56" s="46"/>
    </row>
    <row r="57" spans="1:23">
      <c r="A57" s="59"/>
      <c r="B57" s="48" t="s">
        <v>5325</v>
      </c>
      <c r="C57" s="46" cm="1">
        <f t="array" ref="C57">INDEX($D$104:$BE$166,$C146,C$92)</f>
        <v>248.65700000000001</v>
      </c>
      <c r="D57" s="46" cm="1">
        <f t="array" ref="D57">INDEX($D$104:$BE$166,$C146,D$92)</f>
        <v>147.47200000000001</v>
      </c>
      <c r="E57" s="46" cm="1">
        <f t="array" ref="E57">INDEX($D$104:$BE$166,$C146,E$92)</f>
        <v>101.185</v>
      </c>
      <c r="F57" s="46" cm="1">
        <f t="array" ref="F57">INDEX($D$104:$BE$166,$C146,F$92)</f>
        <v>186.47200000000001</v>
      </c>
      <c r="G57" s="46" cm="1">
        <f t="array" ref="G57">INDEX($D$104:$BE$166,$C146,G$92)</f>
        <v>95.570999999999998</v>
      </c>
      <c r="H57" s="46" cm="1">
        <f t="array" ref="H57">INDEX($D$104:$BE$166,$C146,H$92)</f>
        <v>90.900999999999996</v>
      </c>
      <c r="I57" s="46"/>
      <c r="J57" s="49" t="str" cm="1">
        <f t="array" ref="J57">IF(HYPERLINK(TEXT("#"&amp;INDEX($D$176:$BE$238,$C218,C$92),),INDEX($D$176:$BE$238,$C218,C$92))=0,"",HYPERLINK(TEXT("#"&amp;INDEX($D$176:$BE$238,$C218,C$92),),INDEX($D$176:$BE$238,$C218,C$92)))</f>
        <v>A125996126R</v>
      </c>
      <c r="K57" s="49" t="str" cm="1">
        <f t="array" ref="K57">IF(HYPERLINK(TEXT("#"&amp;INDEX($D$176:$BE$238,$C218,D$92),),INDEX($D$176:$BE$238,$C218,D$92))=0,"",HYPERLINK(TEXT("#"&amp;INDEX($D$176:$BE$238,$C218,D$92),),INDEX($D$176:$BE$238,$C218,D$92)))</f>
        <v>A125999726X</v>
      </c>
      <c r="L57" s="49" t="str" cm="1">
        <f t="array" ref="L57">IF(HYPERLINK(TEXT("#"&amp;INDEX($D$176:$BE$238,$C218,E$92),),INDEX($D$176:$BE$238,$C218,E$92))=0,"",HYPERLINK(TEXT("#"&amp;INDEX($D$176:$BE$238,$C218,E$92),),INDEX($D$176:$BE$238,$C218,E$92)))</f>
        <v>A125997926F</v>
      </c>
      <c r="M57" s="49" t="str" cm="1">
        <f t="array" ref="M57">IF(HYPERLINK(TEXT("#"&amp;INDEX($D$176:$BE$238,$C218,F$92),),INDEX($D$176:$BE$238,$C218,F$92))=0,"",HYPERLINK(TEXT("#"&amp;INDEX($D$176:$BE$238,$C218,F$92),),INDEX($D$176:$BE$238,$C218,F$92)))</f>
        <v>A125990726K</v>
      </c>
      <c r="N57" s="49" t="str" cm="1">
        <f t="array" ref="N57">IF(HYPERLINK(TEXT("#"&amp;INDEX($D$176:$BE$238,$C218,G$92),),INDEX($D$176:$BE$238,$C218,G$92))=0,"",HYPERLINK(TEXT("#"&amp;INDEX($D$176:$BE$238,$C218,G$92),),INDEX($D$176:$BE$238,$C218,G$92)))</f>
        <v>A125994326W</v>
      </c>
      <c r="O57" s="49" t="str" cm="1">
        <f t="array" ref="O57">IF(HYPERLINK(TEXT("#"&amp;INDEX($D$176:$BE$238,$C218,H$92),),INDEX($D$176:$BE$238,$C218,H$92))=0,"",HYPERLINK(TEXT("#"&amp;INDEX($D$176:$BE$238,$C218,H$92),),INDEX($D$176:$BE$238,$C218,H$92)))</f>
        <v>A125992526C</v>
      </c>
      <c r="P57" s="46"/>
      <c r="Q57" s="46"/>
      <c r="R57" s="46"/>
      <c r="S57" s="46"/>
      <c r="T57" s="46"/>
      <c r="U57" s="46"/>
      <c r="V57" s="46"/>
      <c r="W57" s="46"/>
    </row>
    <row r="58" spans="1:23">
      <c r="A58" s="59"/>
      <c r="B58" s="48" t="s">
        <v>5326</v>
      </c>
      <c r="C58" s="46" cm="1">
        <f t="array" ref="C58">INDEX($D$104:$BE$166,$C147,C$92)</f>
        <v>26.949000000000002</v>
      </c>
      <c r="D58" s="46" cm="1">
        <f t="array" ref="D58">INDEX($D$104:$BE$166,$C147,D$92)</f>
        <v>17.91</v>
      </c>
      <c r="E58" s="46" cm="1">
        <f t="array" ref="E58">INDEX($D$104:$BE$166,$C147,E$92)</f>
        <v>9.0389999999999997</v>
      </c>
      <c r="F58" s="46" cm="1">
        <f t="array" ref="F58">INDEX($D$104:$BE$166,$C147,F$92)</f>
        <v>50.527999999999999</v>
      </c>
      <c r="G58" s="46" cm="1">
        <f t="array" ref="G58">INDEX($D$104:$BE$166,$C147,G$92)</f>
        <v>21.497</v>
      </c>
      <c r="H58" s="46" cm="1">
        <f t="array" ref="H58">INDEX($D$104:$BE$166,$C147,H$92)</f>
        <v>29.030999999999999</v>
      </c>
      <c r="I58" s="46"/>
      <c r="J58" s="49" t="str" cm="1">
        <f t="array" ref="J58">IF(HYPERLINK(TEXT("#"&amp;INDEX($D$176:$BE$238,$C219,C$92),),INDEX($D$176:$BE$238,$C219,C$92))=0,"",HYPERLINK(TEXT("#"&amp;INDEX($D$176:$BE$238,$C219,C$92),),INDEX($D$176:$BE$238,$C219,C$92)))</f>
        <v>A125996170X</v>
      </c>
      <c r="K58" s="49" t="str" cm="1">
        <f t="array" ref="K58">IF(HYPERLINK(TEXT("#"&amp;INDEX($D$176:$BE$238,$C219,D$92),),INDEX($D$176:$BE$238,$C219,D$92))=0,"",HYPERLINK(TEXT("#"&amp;INDEX($D$176:$BE$238,$C219,D$92),),INDEX($D$176:$BE$238,$C219,D$92)))</f>
        <v>A125999770J</v>
      </c>
      <c r="L58" s="49" t="str" cm="1">
        <f t="array" ref="L58">IF(HYPERLINK(TEXT("#"&amp;INDEX($D$176:$BE$238,$C219,E$92),),INDEX($D$176:$BE$238,$C219,E$92))=0,"",HYPERLINK(TEXT("#"&amp;INDEX($D$176:$BE$238,$C219,E$92),),INDEX($D$176:$BE$238,$C219,E$92)))</f>
        <v>A125997970R</v>
      </c>
      <c r="M58" s="49" t="str" cm="1">
        <f t="array" ref="M58">IF(HYPERLINK(TEXT("#"&amp;INDEX($D$176:$BE$238,$C219,F$92),),INDEX($D$176:$BE$238,$C219,F$92))=0,"",HYPERLINK(TEXT("#"&amp;INDEX($D$176:$BE$238,$C219,F$92),),INDEX($D$176:$BE$238,$C219,F$92)))</f>
        <v>A125990770V</v>
      </c>
      <c r="N58" s="49" t="str" cm="1">
        <f t="array" ref="N58">IF(HYPERLINK(TEXT("#"&amp;INDEX($D$176:$BE$238,$C219,G$92),),INDEX($D$176:$BE$238,$C219,G$92))=0,"",HYPERLINK(TEXT("#"&amp;INDEX($D$176:$BE$238,$C219,G$92),),INDEX($D$176:$BE$238,$C219,G$92)))</f>
        <v>A125994370F</v>
      </c>
      <c r="O58" s="49" t="str" cm="1">
        <f t="array" ref="O58">IF(HYPERLINK(TEXT("#"&amp;INDEX($D$176:$BE$238,$C219,H$92),),INDEX($D$176:$BE$238,$C219,H$92))=0,"",HYPERLINK(TEXT("#"&amp;INDEX($D$176:$BE$238,$C219,H$92),),INDEX($D$176:$BE$238,$C219,H$92)))</f>
        <v>A125992570L</v>
      </c>
      <c r="P58" s="46"/>
      <c r="Q58" s="46"/>
      <c r="R58" s="46"/>
      <c r="S58" s="46"/>
      <c r="T58" s="46"/>
      <c r="U58" s="46"/>
      <c r="V58" s="46"/>
      <c r="W58" s="46"/>
    </row>
    <row r="59" spans="1:23">
      <c r="A59" s="59"/>
      <c r="B59" s="48" t="s">
        <v>5327</v>
      </c>
      <c r="C59" s="46" cm="1">
        <f t="array" ref="C59">INDEX($D$104:$BE$166,$C148,C$92)</f>
        <v>54.353000000000002</v>
      </c>
      <c r="D59" s="46" cm="1">
        <f t="array" ref="D59">INDEX($D$104:$BE$166,$C148,D$92)</f>
        <v>35.991999999999997</v>
      </c>
      <c r="E59" s="46" cm="1">
        <f t="array" ref="E59">INDEX($D$104:$BE$166,$C148,E$92)</f>
        <v>18.361000000000001</v>
      </c>
      <c r="F59" s="46" cm="1">
        <f t="array" ref="F59">INDEX($D$104:$BE$166,$C148,F$92)</f>
        <v>55.841999999999999</v>
      </c>
      <c r="G59" s="46" cm="1">
        <f t="array" ref="G59">INDEX($D$104:$BE$166,$C148,G$92)</f>
        <v>24.414999999999999</v>
      </c>
      <c r="H59" s="46" cm="1">
        <f t="array" ref="H59">INDEX($D$104:$BE$166,$C148,H$92)</f>
        <v>31.425999999999998</v>
      </c>
      <c r="I59" s="46"/>
      <c r="J59" s="49" t="str" cm="1">
        <f t="array" ref="J59">IF(HYPERLINK(TEXT("#"&amp;INDEX($D$176:$BE$238,$C220,C$92),),INDEX($D$176:$BE$238,$C220,C$92))=0,"",HYPERLINK(TEXT("#"&amp;INDEX($D$176:$BE$238,$C220,C$92),),INDEX($D$176:$BE$238,$C220,C$92)))</f>
        <v>A125996130F</v>
      </c>
      <c r="K59" s="49" t="str" cm="1">
        <f t="array" ref="K59">IF(HYPERLINK(TEXT("#"&amp;INDEX($D$176:$BE$238,$C220,D$92),),INDEX($D$176:$BE$238,$C220,D$92))=0,"",HYPERLINK(TEXT("#"&amp;INDEX($D$176:$BE$238,$C220,D$92),),INDEX($D$176:$BE$238,$C220,D$92)))</f>
        <v>A125999730R</v>
      </c>
      <c r="L59" s="49" t="str" cm="1">
        <f t="array" ref="L59">IF(HYPERLINK(TEXT("#"&amp;INDEX($D$176:$BE$238,$C220,E$92),),INDEX($D$176:$BE$238,$C220,E$92))=0,"",HYPERLINK(TEXT("#"&amp;INDEX($D$176:$BE$238,$C220,E$92),),INDEX($D$176:$BE$238,$C220,E$92)))</f>
        <v>A125997930W</v>
      </c>
      <c r="M59" s="49" t="str" cm="1">
        <f t="array" ref="M59">IF(HYPERLINK(TEXT("#"&amp;INDEX($D$176:$BE$238,$C220,F$92),),INDEX($D$176:$BE$238,$C220,F$92))=0,"",HYPERLINK(TEXT("#"&amp;INDEX($D$176:$BE$238,$C220,F$92),),INDEX($D$176:$BE$238,$C220,F$92)))</f>
        <v>A125990730A</v>
      </c>
      <c r="N59" s="49" t="str" cm="1">
        <f t="array" ref="N59">IF(HYPERLINK(TEXT("#"&amp;INDEX($D$176:$BE$238,$C220,G$92),),INDEX($D$176:$BE$238,$C220,G$92))=0,"",HYPERLINK(TEXT("#"&amp;INDEX($D$176:$BE$238,$C220,G$92),),INDEX($D$176:$BE$238,$C220,G$92)))</f>
        <v>A125994330L</v>
      </c>
      <c r="O59" s="49" t="str" cm="1">
        <f t="array" ref="O59">IF(HYPERLINK(TEXT("#"&amp;INDEX($D$176:$BE$238,$C220,H$92),),INDEX($D$176:$BE$238,$C220,H$92))=0,"",HYPERLINK(TEXT("#"&amp;INDEX($D$176:$BE$238,$C220,H$92),),INDEX($D$176:$BE$238,$C220,H$92)))</f>
        <v>A125992530V</v>
      </c>
      <c r="P59" s="46"/>
      <c r="Q59" s="46"/>
      <c r="R59" s="46"/>
      <c r="S59" s="46"/>
      <c r="T59" s="46"/>
      <c r="U59" s="46"/>
      <c r="V59" s="46"/>
      <c r="W59" s="46"/>
    </row>
    <row r="60" spans="1:23">
      <c r="A60" s="59"/>
      <c r="B60" s="48" t="s">
        <v>5353</v>
      </c>
      <c r="C60" s="46" cm="1">
        <f t="array" ref="C60">INDEX($D$104:$BE$166,$C149,C$92)</f>
        <v>136.96199999999999</v>
      </c>
      <c r="D60" s="46" cm="1">
        <f t="array" ref="D60">INDEX($D$104:$BE$166,$C149,D$92)</f>
        <v>74.909000000000006</v>
      </c>
      <c r="E60" s="46" cm="1">
        <f t="array" ref="E60">INDEX($D$104:$BE$166,$C149,E$92)</f>
        <v>62.052</v>
      </c>
      <c r="F60" s="46" cm="1">
        <f t="array" ref="F60">INDEX($D$104:$BE$166,$C149,F$92)</f>
        <v>48.720999999999997</v>
      </c>
      <c r="G60" s="46" cm="1">
        <f t="array" ref="G60">INDEX($D$104:$BE$166,$C149,G$92)</f>
        <v>19.504999999999999</v>
      </c>
      <c r="H60" s="46" cm="1">
        <f t="array" ref="H60">INDEX($D$104:$BE$166,$C149,H$92)</f>
        <v>29.215</v>
      </c>
      <c r="I60" s="46"/>
      <c r="J60" s="49" t="str" cm="1">
        <f t="array" ref="J60">IF(HYPERLINK(TEXT("#"&amp;INDEX($D$176:$BE$238,$C221,C$92),),INDEX($D$176:$BE$238,$C221,C$92))=0,"",HYPERLINK(TEXT("#"&amp;INDEX($D$176:$BE$238,$C221,C$92),),INDEX($D$176:$BE$238,$C221,C$92)))</f>
        <v>A125996102W</v>
      </c>
      <c r="K60" s="49" t="str" cm="1">
        <f t="array" ref="K60">IF(HYPERLINK(TEXT("#"&amp;INDEX($D$176:$BE$238,$C221,D$92),),INDEX($D$176:$BE$238,$C221,D$92))=0,"",HYPERLINK(TEXT("#"&amp;INDEX($D$176:$BE$238,$C221,D$92),),INDEX($D$176:$BE$238,$C221,D$92)))</f>
        <v>A125999702F</v>
      </c>
      <c r="L60" s="49" t="str" cm="1">
        <f t="array" ref="L60">IF(HYPERLINK(TEXT("#"&amp;INDEX($D$176:$BE$238,$C221,E$92),),INDEX($D$176:$BE$238,$C221,E$92))=0,"",HYPERLINK(TEXT("#"&amp;INDEX($D$176:$BE$238,$C221,E$92),),INDEX($D$176:$BE$238,$C221,E$92)))</f>
        <v>A125997902L</v>
      </c>
      <c r="M60" s="49" t="str" cm="1">
        <f t="array" ref="M60">IF(HYPERLINK(TEXT("#"&amp;INDEX($D$176:$BE$238,$C221,F$92),),INDEX($D$176:$BE$238,$C221,F$92))=0,"",HYPERLINK(TEXT("#"&amp;INDEX($D$176:$BE$238,$C221,F$92),),INDEX($D$176:$BE$238,$C221,F$92)))</f>
        <v>A125990702T</v>
      </c>
      <c r="N60" s="49" t="str" cm="1">
        <f t="array" ref="N60">IF(HYPERLINK(TEXT("#"&amp;INDEX($D$176:$BE$238,$C221,G$92),),INDEX($D$176:$BE$238,$C221,G$92))=0,"",HYPERLINK(TEXT("#"&amp;INDEX($D$176:$BE$238,$C221,G$92),),INDEX($D$176:$BE$238,$C221,G$92)))</f>
        <v>A125994302C</v>
      </c>
      <c r="O60" s="49" t="str" cm="1">
        <f t="array" ref="O60">IF(HYPERLINK(TEXT("#"&amp;INDEX($D$176:$BE$238,$C221,H$92),),INDEX($D$176:$BE$238,$C221,H$92))=0,"",HYPERLINK(TEXT("#"&amp;INDEX($D$176:$BE$238,$C221,H$92),),INDEX($D$176:$BE$238,$C221,H$92)))</f>
        <v>A125992502K</v>
      </c>
      <c r="P60" s="46"/>
      <c r="Q60" s="46"/>
      <c r="R60" s="46"/>
      <c r="S60" s="46"/>
      <c r="T60" s="46"/>
      <c r="U60" s="46"/>
      <c r="V60" s="46"/>
      <c r="W60" s="46"/>
    </row>
    <row r="61" spans="1:23">
      <c r="A61" s="55"/>
      <c r="B61" s="48" t="s">
        <v>5328</v>
      </c>
      <c r="C61" s="46" cm="1">
        <f t="array" ref="C61">INDEX($D$104:$BE$166,$C150,C$92)</f>
        <v>109.836</v>
      </c>
      <c r="D61" s="46" cm="1">
        <f t="array" ref="D61">INDEX($D$104:$BE$166,$C150,D$92)</f>
        <v>64.8</v>
      </c>
      <c r="E61" s="46" cm="1">
        <f t="array" ref="E61">INDEX($D$104:$BE$166,$C150,E$92)</f>
        <v>45.036000000000001</v>
      </c>
      <c r="F61" s="46" cm="1">
        <f t="array" ref="F61">INDEX($D$104:$BE$166,$C150,F$92)</f>
        <v>69.262</v>
      </c>
      <c r="G61" s="46" cm="1">
        <f t="array" ref="G61">INDEX($D$104:$BE$166,$C150,G$92)</f>
        <v>30.244</v>
      </c>
      <c r="H61" s="46" cm="1">
        <f t="array" ref="H61">INDEX($D$104:$BE$166,$C150,H$92)</f>
        <v>39.017000000000003</v>
      </c>
      <c r="I61" s="46"/>
      <c r="J61" s="49" t="str" cm="1">
        <f t="array" ref="J61">IF(HYPERLINK(TEXT("#"&amp;INDEX($D$176:$BE$238,$C222,C$92),),INDEX($D$176:$BE$238,$C222,C$92))=0,"",HYPERLINK(TEXT("#"&amp;INDEX($D$176:$BE$238,$C222,C$92),),INDEX($D$176:$BE$238,$C222,C$92)))</f>
        <v>A125996202F</v>
      </c>
      <c r="K61" s="49" t="str" cm="1">
        <f t="array" ref="K61">IF(HYPERLINK(TEXT("#"&amp;INDEX($D$176:$BE$238,$C222,D$92),),INDEX($D$176:$BE$238,$C222,D$92))=0,"",HYPERLINK(TEXT("#"&amp;INDEX($D$176:$BE$238,$C222,D$92),),INDEX($D$176:$BE$238,$C222,D$92)))</f>
        <v>A125999802R</v>
      </c>
      <c r="L61" s="49" t="str" cm="1">
        <f t="array" ref="L61">IF(HYPERLINK(TEXT("#"&amp;INDEX($D$176:$BE$238,$C222,E$92),),INDEX($D$176:$BE$238,$C222,E$92))=0,"",HYPERLINK(TEXT("#"&amp;INDEX($D$176:$BE$238,$C222,E$92),),INDEX($D$176:$BE$238,$C222,E$92)))</f>
        <v>A125998002X</v>
      </c>
      <c r="M61" s="49" t="str" cm="1">
        <f t="array" ref="M61">IF(HYPERLINK(TEXT("#"&amp;INDEX($D$176:$BE$238,$C222,F$92),),INDEX($D$176:$BE$238,$C222,F$92))=0,"",HYPERLINK(TEXT("#"&amp;INDEX($D$176:$BE$238,$C222,F$92),),INDEX($D$176:$BE$238,$C222,F$92)))</f>
        <v>A125990802A</v>
      </c>
      <c r="N61" s="49" t="str" cm="1">
        <f t="array" ref="N61">IF(HYPERLINK(TEXT("#"&amp;INDEX($D$176:$BE$238,$C222,G$92),),INDEX($D$176:$BE$238,$C222,G$92))=0,"",HYPERLINK(TEXT("#"&amp;INDEX($D$176:$BE$238,$C222,G$92),),INDEX($D$176:$BE$238,$C222,G$92)))</f>
        <v>A125994402L</v>
      </c>
      <c r="O61" s="49" t="str" cm="1">
        <f t="array" ref="O61">IF(HYPERLINK(TEXT("#"&amp;INDEX($D$176:$BE$238,$C222,H$92),),INDEX($D$176:$BE$238,$C222,H$92))=0,"",HYPERLINK(TEXT("#"&amp;INDEX($D$176:$BE$238,$C222,H$92),),INDEX($D$176:$BE$238,$C222,H$92)))</f>
        <v>A125992602V</v>
      </c>
      <c r="P61" s="46"/>
      <c r="Q61" s="46"/>
      <c r="R61" s="46"/>
      <c r="S61" s="46"/>
      <c r="T61" s="46"/>
      <c r="U61" s="46"/>
      <c r="V61" s="46"/>
      <c r="W61" s="46"/>
    </row>
    <row r="62" spans="1:23">
      <c r="A62" s="59"/>
      <c r="B62" s="48" t="s">
        <v>5329</v>
      </c>
      <c r="C62" s="46" cm="1">
        <f t="array" ref="C62">INDEX($D$104:$BE$166,$C151,C$92)</f>
        <v>403.39699999999999</v>
      </c>
      <c r="D62" s="46" cm="1">
        <f t="array" ref="D62">INDEX($D$104:$BE$166,$C151,D$92)</f>
        <v>219.4</v>
      </c>
      <c r="E62" s="46" cm="1">
        <f t="array" ref="E62">INDEX($D$104:$BE$166,$C151,E$92)</f>
        <v>183.99700000000001</v>
      </c>
      <c r="F62" s="46" cm="1">
        <f t="array" ref="F62">INDEX($D$104:$BE$166,$C151,F$92)</f>
        <v>352.58699999999999</v>
      </c>
      <c r="G62" s="46" cm="1">
        <f t="array" ref="G62">INDEX($D$104:$BE$166,$C151,G$92)</f>
        <v>160.01599999999999</v>
      </c>
      <c r="H62" s="46" cm="1">
        <f t="array" ref="H62">INDEX($D$104:$BE$166,$C151,H$92)</f>
        <v>192.571</v>
      </c>
      <c r="I62" s="46"/>
      <c r="J62" s="49" t="str" cm="1">
        <f t="array" ref="J62">IF(HYPERLINK(TEXT("#"&amp;INDEX($D$176:$BE$238,$C223,C$92),),INDEX($D$176:$BE$238,$C223,C$92))=0,"",HYPERLINK(TEXT("#"&amp;INDEX($D$176:$BE$238,$C223,C$92),),INDEX($D$176:$BE$238,$C223,C$92)))</f>
        <v>A125996174J</v>
      </c>
      <c r="K62" s="49" t="str" cm="1">
        <f t="array" ref="K62">IF(HYPERLINK(TEXT("#"&amp;INDEX($D$176:$BE$238,$C223,D$92),),INDEX($D$176:$BE$238,$C223,D$92))=0,"",HYPERLINK(TEXT("#"&amp;INDEX($D$176:$BE$238,$C223,D$92),),INDEX($D$176:$BE$238,$C223,D$92)))</f>
        <v>A125999774T</v>
      </c>
      <c r="L62" s="49" t="str" cm="1">
        <f t="array" ref="L62">IF(HYPERLINK(TEXT("#"&amp;INDEX($D$176:$BE$238,$C223,E$92),),INDEX($D$176:$BE$238,$C223,E$92))=0,"",HYPERLINK(TEXT("#"&amp;INDEX($D$176:$BE$238,$C223,E$92),),INDEX($D$176:$BE$238,$C223,E$92)))</f>
        <v>A125997974X</v>
      </c>
      <c r="M62" s="49" t="str" cm="1">
        <f t="array" ref="M62">IF(HYPERLINK(TEXT("#"&amp;INDEX($D$176:$BE$238,$C223,F$92),),INDEX($D$176:$BE$238,$C223,F$92))=0,"",HYPERLINK(TEXT("#"&amp;INDEX($D$176:$BE$238,$C223,F$92),),INDEX($D$176:$BE$238,$C223,F$92)))</f>
        <v>A125990774C</v>
      </c>
      <c r="N62" s="49" t="str" cm="1">
        <f t="array" ref="N62">IF(HYPERLINK(TEXT("#"&amp;INDEX($D$176:$BE$238,$C223,G$92),),INDEX($D$176:$BE$238,$C223,G$92))=0,"",HYPERLINK(TEXT("#"&amp;INDEX($D$176:$BE$238,$C223,G$92),),INDEX($D$176:$BE$238,$C223,G$92)))</f>
        <v>A125994374R</v>
      </c>
      <c r="O62" s="49" t="str" cm="1">
        <f t="array" ref="O62">IF(HYPERLINK(TEXT("#"&amp;INDEX($D$176:$BE$238,$C223,H$92),),INDEX($D$176:$BE$238,$C223,H$92))=0,"",HYPERLINK(TEXT("#"&amp;INDEX($D$176:$BE$238,$C223,H$92),),INDEX($D$176:$BE$238,$C223,H$92)))</f>
        <v>A125992574W</v>
      </c>
      <c r="P62" s="46"/>
      <c r="Q62" s="46"/>
      <c r="R62" s="46"/>
      <c r="S62" s="46"/>
      <c r="T62" s="46"/>
      <c r="U62" s="46"/>
      <c r="V62" s="46"/>
      <c r="W62" s="46"/>
    </row>
    <row r="63" spans="1:23">
      <c r="A63" s="59"/>
      <c r="B63" s="48" t="s">
        <v>5330</v>
      </c>
      <c r="C63" s="46" cm="1">
        <f t="array" ref="C63">INDEX($D$104:$BE$166,$C152,C$92)</f>
        <v>170.37</v>
      </c>
      <c r="D63" s="46" cm="1">
        <f t="array" ref="D63">INDEX($D$104:$BE$166,$C152,D$92)</f>
        <v>94.378</v>
      </c>
      <c r="E63" s="46" cm="1">
        <f t="array" ref="E63">INDEX($D$104:$BE$166,$C152,E$92)</f>
        <v>75.992000000000004</v>
      </c>
      <c r="F63" s="46" cm="1">
        <f t="array" ref="F63">INDEX($D$104:$BE$166,$C152,F$92)</f>
        <v>46.081000000000003</v>
      </c>
      <c r="G63" s="46" cm="1">
        <f t="array" ref="G63">INDEX($D$104:$BE$166,$C152,G$92)</f>
        <v>17.809999999999999</v>
      </c>
      <c r="H63" s="46" cm="1">
        <f t="array" ref="H63">INDEX($D$104:$BE$166,$C152,H$92)</f>
        <v>28.271000000000001</v>
      </c>
      <c r="I63" s="46"/>
      <c r="J63" s="49" t="str" cm="1">
        <f t="array" ref="J63">IF(HYPERLINK(TEXT("#"&amp;INDEX($D$176:$BE$238,$C224,C$92),),INDEX($D$176:$BE$238,$C224,C$92))=0,"",HYPERLINK(TEXT("#"&amp;INDEX($D$176:$BE$238,$C224,C$92),),INDEX($D$176:$BE$238,$C224,C$92)))</f>
        <v>A125996178T</v>
      </c>
      <c r="K63" s="49" t="str" cm="1">
        <f t="array" ref="K63">IF(HYPERLINK(TEXT("#"&amp;INDEX($D$176:$BE$238,$C224,D$92),),INDEX($D$176:$BE$238,$C224,D$92))=0,"",HYPERLINK(TEXT("#"&amp;INDEX($D$176:$BE$238,$C224,D$92),),INDEX($D$176:$BE$238,$C224,D$92)))</f>
        <v>A125999778A</v>
      </c>
      <c r="L63" s="49" t="str" cm="1">
        <f t="array" ref="L63">IF(HYPERLINK(TEXT("#"&amp;INDEX($D$176:$BE$238,$C224,E$92),),INDEX($D$176:$BE$238,$C224,E$92))=0,"",HYPERLINK(TEXT("#"&amp;INDEX($D$176:$BE$238,$C224,E$92),),INDEX($D$176:$BE$238,$C224,E$92)))</f>
        <v>A125997978J</v>
      </c>
      <c r="M63" s="49" t="str" cm="1">
        <f t="array" ref="M63">IF(HYPERLINK(TEXT("#"&amp;INDEX($D$176:$BE$238,$C224,F$92),),INDEX($D$176:$BE$238,$C224,F$92))=0,"",HYPERLINK(TEXT("#"&amp;INDEX($D$176:$BE$238,$C224,F$92),),INDEX($D$176:$BE$238,$C224,F$92)))</f>
        <v>A125990778L</v>
      </c>
      <c r="N63" s="49" t="str" cm="1">
        <f t="array" ref="N63">IF(HYPERLINK(TEXT("#"&amp;INDEX($D$176:$BE$238,$C224,G$92),),INDEX($D$176:$BE$238,$C224,G$92))=0,"",HYPERLINK(TEXT("#"&amp;INDEX($D$176:$BE$238,$C224,G$92),),INDEX($D$176:$BE$238,$C224,G$92)))</f>
        <v>A125994378X</v>
      </c>
      <c r="O63" s="49" t="str" cm="1">
        <f t="array" ref="O63">IF(HYPERLINK(TEXT("#"&amp;INDEX($D$176:$BE$238,$C224,H$92),),INDEX($D$176:$BE$238,$C224,H$92))=0,"",HYPERLINK(TEXT("#"&amp;INDEX($D$176:$BE$238,$C224,H$92),),INDEX($D$176:$BE$238,$C224,H$92)))</f>
        <v>A125992578F</v>
      </c>
      <c r="P63" s="46"/>
      <c r="Q63" s="46"/>
      <c r="R63" s="46"/>
      <c r="S63" s="46"/>
      <c r="T63" s="46"/>
      <c r="U63" s="46"/>
      <c r="V63" s="46"/>
      <c r="W63" s="46"/>
    </row>
    <row r="64" spans="1:23">
      <c r="A64" s="59"/>
      <c r="B64" s="48" t="s">
        <v>5331</v>
      </c>
      <c r="C64" s="46" cm="1">
        <f t="array" ref="C64">INDEX($D$104:$BE$166,$C153,C$92)</f>
        <v>120.834</v>
      </c>
      <c r="D64" s="46" cm="1">
        <f t="array" ref="D64">INDEX($D$104:$BE$166,$C153,D$92)</f>
        <v>62.564</v>
      </c>
      <c r="E64" s="46" cm="1">
        <f t="array" ref="E64">INDEX($D$104:$BE$166,$C153,E$92)</f>
        <v>58.27</v>
      </c>
      <c r="F64" s="46" cm="1">
        <f t="array" ref="F64">INDEX($D$104:$BE$166,$C153,F$92)</f>
        <v>108.369</v>
      </c>
      <c r="G64" s="46" cm="1">
        <f t="array" ref="G64">INDEX($D$104:$BE$166,$C153,G$92)</f>
        <v>51.36</v>
      </c>
      <c r="H64" s="46" cm="1">
        <f t="array" ref="H64">INDEX($D$104:$BE$166,$C153,H$92)</f>
        <v>57.009</v>
      </c>
      <c r="I64" s="46"/>
      <c r="J64" s="49" t="str" cm="1">
        <f t="array" ref="J64">IF(HYPERLINK(TEXT("#"&amp;INDEX($D$176:$BE$238,$C225,C$92),),INDEX($D$176:$BE$238,$C225,C$92))=0,"",HYPERLINK(TEXT("#"&amp;INDEX($D$176:$BE$238,$C225,C$92),),INDEX($D$176:$BE$238,$C225,C$92)))</f>
        <v>A125996242X</v>
      </c>
      <c r="K64" s="49" t="str" cm="1">
        <f t="array" ref="K64">IF(HYPERLINK(TEXT("#"&amp;INDEX($D$176:$BE$238,$C225,D$92),),INDEX($D$176:$BE$238,$C225,D$92))=0,"",HYPERLINK(TEXT("#"&amp;INDEX($D$176:$BE$238,$C225,D$92),),INDEX($D$176:$BE$238,$C225,D$92)))</f>
        <v>A125999842J</v>
      </c>
      <c r="L64" s="49" t="str" cm="1">
        <f t="array" ref="L64">IF(HYPERLINK(TEXT("#"&amp;INDEX($D$176:$BE$238,$C225,E$92),),INDEX($D$176:$BE$238,$C225,E$92))=0,"",HYPERLINK(TEXT("#"&amp;INDEX($D$176:$BE$238,$C225,E$92),),INDEX($D$176:$BE$238,$C225,E$92)))</f>
        <v>A125998042T</v>
      </c>
      <c r="M64" s="49" t="str" cm="1">
        <f t="array" ref="M64">IF(HYPERLINK(TEXT("#"&amp;INDEX($D$176:$BE$238,$C225,F$92),),INDEX($D$176:$BE$238,$C225,F$92))=0,"",HYPERLINK(TEXT("#"&amp;INDEX($D$176:$BE$238,$C225,F$92),),INDEX($D$176:$BE$238,$C225,F$92)))</f>
        <v>A125990842V</v>
      </c>
      <c r="N64" s="49" t="str" cm="1">
        <f t="array" ref="N64">IF(HYPERLINK(TEXT("#"&amp;INDEX($D$176:$BE$238,$C225,G$92),),INDEX($D$176:$BE$238,$C225,G$92))=0,"",HYPERLINK(TEXT("#"&amp;INDEX($D$176:$BE$238,$C225,G$92),),INDEX($D$176:$BE$238,$C225,G$92)))</f>
        <v>A125994442F</v>
      </c>
      <c r="O64" s="49" t="str" cm="1">
        <f t="array" ref="O64">IF(HYPERLINK(TEXT("#"&amp;INDEX($D$176:$BE$238,$C225,H$92),),INDEX($D$176:$BE$238,$C225,H$92))=0,"",HYPERLINK(TEXT("#"&amp;INDEX($D$176:$BE$238,$C225,H$92),),INDEX($D$176:$BE$238,$C225,H$92)))</f>
        <v>A125992642L</v>
      </c>
      <c r="P64" s="46"/>
      <c r="Q64" s="46"/>
      <c r="R64" s="46"/>
      <c r="S64" s="46"/>
      <c r="T64" s="46"/>
      <c r="U64" s="46"/>
      <c r="V64" s="46"/>
      <c r="W64" s="46"/>
    </row>
    <row r="65" spans="1:23">
      <c r="A65" s="59"/>
      <c r="B65" s="48" t="s">
        <v>5332</v>
      </c>
      <c r="C65" s="46" cm="1">
        <f t="array" ref="C65">INDEX($D$104:$BE$166,$C154,C$92)</f>
        <v>21.887</v>
      </c>
      <c r="D65" s="46" cm="1">
        <f t="array" ref="D65">INDEX($D$104:$BE$166,$C154,D$92)</f>
        <v>8.5139999999999993</v>
      </c>
      <c r="E65" s="46" cm="1">
        <f t="array" ref="E65">INDEX($D$104:$BE$166,$C154,E$92)</f>
        <v>13.374000000000001</v>
      </c>
      <c r="F65" s="46" cm="1">
        <f t="array" ref="F65">INDEX($D$104:$BE$166,$C154,F$92)</f>
        <v>2465.5540000000001</v>
      </c>
      <c r="G65" s="46" cm="1">
        <f t="array" ref="G65">INDEX($D$104:$BE$166,$C154,G$92)</f>
        <v>1252.422</v>
      </c>
      <c r="H65" s="46" cm="1">
        <f t="array" ref="H65">INDEX($D$104:$BE$166,$C154,H$92)</f>
        <v>1213.1320000000001</v>
      </c>
      <c r="I65" s="46"/>
      <c r="J65" s="49" t="str" cm="1">
        <f t="array" ref="J65">IF(HYPERLINK(TEXT("#"&amp;INDEX($D$176:$BE$238,$C226,C$92),),INDEX($D$176:$BE$238,$C226,C$92))=0,"",HYPERLINK(TEXT("#"&amp;INDEX($D$176:$BE$238,$C226,C$92),),INDEX($D$176:$BE$238,$C226,C$92)))</f>
        <v>A125996070R</v>
      </c>
      <c r="K65" s="49" t="str" cm="1">
        <f t="array" ref="K65">IF(HYPERLINK(TEXT("#"&amp;INDEX($D$176:$BE$238,$C226,D$92),),INDEX($D$176:$BE$238,$C226,D$92))=0,"",HYPERLINK(TEXT("#"&amp;INDEX($D$176:$BE$238,$C226,D$92),),INDEX($D$176:$BE$238,$C226,D$92)))</f>
        <v>A125999670X</v>
      </c>
      <c r="L65" s="49" t="str" cm="1">
        <f t="array" ref="L65">IF(HYPERLINK(TEXT("#"&amp;INDEX($D$176:$BE$238,$C226,E$92),),INDEX($D$176:$BE$238,$C226,E$92))=0,"",HYPERLINK(TEXT("#"&amp;INDEX($D$176:$BE$238,$C226,E$92),),INDEX($D$176:$BE$238,$C226,E$92)))</f>
        <v>A125997870F</v>
      </c>
      <c r="M65" s="49" t="str" cm="1">
        <f t="array" ref="M65">IF(HYPERLINK(TEXT("#"&amp;INDEX($D$176:$BE$238,$C226,F$92),),INDEX($D$176:$BE$238,$C226,F$92))=0,"",HYPERLINK(TEXT("#"&amp;INDEX($D$176:$BE$238,$C226,F$92),),INDEX($D$176:$BE$238,$C226,F$92)))</f>
        <v>A125990670K</v>
      </c>
      <c r="N65" s="49" t="str" cm="1">
        <f t="array" ref="N65">IF(HYPERLINK(TEXT("#"&amp;INDEX($D$176:$BE$238,$C226,G$92),),INDEX($D$176:$BE$238,$C226,G$92))=0,"",HYPERLINK(TEXT("#"&amp;INDEX($D$176:$BE$238,$C226,G$92),),INDEX($D$176:$BE$238,$C226,G$92)))</f>
        <v>A125994270W</v>
      </c>
      <c r="O65" s="49" t="str" cm="1">
        <f t="array" ref="O65">IF(HYPERLINK(TEXT("#"&amp;INDEX($D$176:$BE$238,$C226,H$92),),INDEX($D$176:$BE$238,$C226,H$92))=0,"",HYPERLINK(TEXT("#"&amp;INDEX($D$176:$BE$238,$C226,H$92),),INDEX($D$176:$BE$238,$C226,H$92)))</f>
        <v>A125992470C</v>
      </c>
      <c r="P65" s="46"/>
      <c r="Q65" s="46"/>
      <c r="R65" s="46"/>
      <c r="S65" s="46"/>
      <c r="T65" s="46"/>
      <c r="U65" s="46"/>
      <c r="V65" s="46"/>
      <c r="W65" s="46"/>
    </row>
    <row r="66" spans="1:23">
      <c r="A66" s="56" t="s">
        <v>5333</v>
      </c>
      <c r="B66" s="11"/>
      <c r="C66" s="46"/>
      <c r="D66" s="46"/>
      <c r="E66" s="46"/>
      <c r="F66" s="46"/>
      <c r="G66" s="46"/>
      <c r="H66" s="46"/>
      <c r="I66" s="46"/>
      <c r="J66" s="49" t="str" cm="1">
        <f t="array" ref="J66">IF(HYPERLINK(TEXT("#"&amp;INDEX($D$176:$BE$238,$C227,C$92),),INDEX($D$176:$BE$238,$C227,C$92))=0,"",HYPERLINK(TEXT("#"&amp;INDEX($D$176:$BE$238,$C227,C$92),),INDEX($D$176:$BE$238,$C227,C$92)))</f>
        <v/>
      </c>
      <c r="K66" s="49" t="str" cm="1">
        <f t="array" ref="K66">IF(HYPERLINK(TEXT("#"&amp;INDEX($D$176:$BE$238,$C227,D$92),),INDEX($D$176:$BE$238,$C227,D$92))=0,"",HYPERLINK(TEXT("#"&amp;INDEX($D$176:$BE$238,$C227,D$92),),INDEX($D$176:$BE$238,$C227,D$92)))</f>
        <v/>
      </c>
      <c r="L66" s="49" t="str" cm="1">
        <f t="array" ref="L66">IF(HYPERLINK(TEXT("#"&amp;INDEX($D$176:$BE$238,$C227,E$92),),INDEX($D$176:$BE$238,$C227,E$92))=0,"",HYPERLINK(TEXT("#"&amp;INDEX($D$176:$BE$238,$C227,E$92),),INDEX($D$176:$BE$238,$C227,E$92)))</f>
        <v/>
      </c>
      <c r="M66" s="49" t="str" cm="1">
        <f t="array" ref="M66">IF(HYPERLINK(TEXT("#"&amp;INDEX($D$176:$BE$238,$C227,F$92),),INDEX($D$176:$BE$238,$C227,F$92))=0,"",HYPERLINK(TEXT("#"&amp;INDEX($D$176:$BE$238,$C227,F$92),),INDEX($D$176:$BE$238,$C227,F$92)))</f>
        <v/>
      </c>
      <c r="N66" s="49" t="str" cm="1">
        <f t="array" ref="N66">IF(HYPERLINK(TEXT("#"&amp;INDEX($D$176:$BE$238,$C227,G$92),),INDEX($D$176:$BE$238,$C227,G$92))=0,"",HYPERLINK(TEXT("#"&amp;INDEX($D$176:$BE$238,$C227,G$92),),INDEX($D$176:$BE$238,$C227,G$92)))</f>
        <v/>
      </c>
      <c r="O66" s="49" t="str" cm="1">
        <f t="array" ref="O66">IF(HYPERLINK(TEXT("#"&amp;INDEX($D$176:$BE$238,$C227,H$92),),INDEX($D$176:$BE$238,$C227,H$92))=0,"",HYPERLINK(TEXT("#"&amp;INDEX($D$176:$BE$238,$C227,H$92),),INDEX($D$176:$BE$238,$C227,H$92)))</f>
        <v/>
      </c>
      <c r="P66" s="46"/>
      <c r="Q66" s="46"/>
      <c r="R66" s="46"/>
      <c r="S66" s="46"/>
      <c r="T66" s="46"/>
      <c r="U66" s="46"/>
      <c r="V66" s="46"/>
      <c r="W66" s="46"/>
    </row>
    <row r="67" spans="1:23">
      <c r="A67" s="60"/>
      <c r="B67" s="57" t="s">
        <v>5334</v>
      </c>
      <c r="C67" s="46" cm="1">
        <f t="array" ref="C67">INDEX($D$104:$BE$166,$C156,C$92)</f>
        <v>258.07</v>
      </c>
      <c r="D67" s="46" cm="1">
        <f t="array" ref="D67">INDEX($D$104:$BE$166,$C156,D$92)</f>
        <v>127.875</v>
      </c>
      <c r="E67" s="46" cm="1">
        <f t="array" ref="E67">INDEX($D$104:$BE$166,$C156,E$92)</f>
        <v>130.19499999999999</v>
      </c>
      <c r="F67" s="46" cm="1">
        <f t="array" ref="F67">INDEX($D$104:$BE$166,$C156,F$92)</f>
        <v>1837.5250000000001</v>
      </c>
      <c r="G67" s="46" cm="1">
        <f t="array" ref="G67">INDEX($D$104:$BE$166,$C156,G$92)</f>
        <v>889.04399999999998</v>
      </c>
      <c r="H67" s="46" cm="1">
        <f t="array" ref="H67">INDEX($D$104:$BE$166,$C156,H$92)</f>
        <v>948.48199999999997</v>
      </c>
      <c r="I67" s="46"/>
      <c r="J67" s="49" t="str" cm="1">
        <f t="array" ref="J67">IF(HYPERLINK(TEXT("#"&amp;INDEX($D$176:$BE$238,$C228,C$92),),INDEX($D$176:$BE$238,$C228,C$92))=0,"",HYPERLINK(TEXT("#"&amp;INDEX($D$176:$BE$238,$C228,C$92),),INDEX($D$176:$BE$238,$C228,C$92)))</f>
        <v>A125996134R</v>
      </c>
      <c r="K67" s="49" t="str" cm="1">
        <f t="array" ref="K67">IF(HYPERLINK(TEXT("#"&amp;INDEX($D$176:$BE$238,$C228,D$92),),INDEX($D$176:$BE$238,$C228,D$92))=0,"",HYPERLINK(TEXT("#"&amp;INDEX($D$176:$BE$238,$C228,D$92),),INDEX($D$176:$BE$238,$C228,D$92)))</f>
        <v>A125999734X</v>
      </c>
      <c r="L67" s="49" t="str" cm="1">
        <f t="array" ref="L67">IF(HYPERLINK(TEXT("#"&amp;INDEX($D$176:$BE$238,$C228,E$92),),INDEX($D$176:$BE$238,$C228,E$92))=0,"",HYPERLINK(TEXT("#"&amp;INDEX($D$176:$BE$238,$C228,E$92),),INDEX($D$176:$BE$238,$C228,E$92)))</f>
        <v>A125997934F</v>
      </c>
      <c r="M67" s="49" t="str" cm="1">
        <f t="array" ref="M67">IF(HYPERLINK(TEXT("#"&amp;INDEX($D$176:$BE$238,$C228,F$92),),INDEX($D$176:$BE$238,$C228,F$92))=0,"",HYPERLINK(TEXT("#"&amp;INDEX($D$176:$BE$238,$C228,F$92),),INDEX($D$176:$BE$238,$C228,F$92)))</f>
        <v>A125990734K</v>
      </c>
      <c r="N67" s="49" t="str" cm="1">
        <f t="array" ref="N67">IF(HYPERLINK(TEXT("#"&amp;INDEX($D$176:$BE$238,$C228,G$92),),INDEX($D$176:$BE$238,$C228,G$92))=0,"",HYPERLINK(TEXT("#"&amp;INDEX($D$176:$BE$238,$C228,G$92),),INDEX($D$176:$BE$238,$C228,G$92)))</f>
        <v>A125994334W</v>
      </c>
      <c r="O67" s="49" t="str" cm="1">
        <f t="array" ref="O67">IF(HYPERLINK(TEXT("#"&amp;INDEX($D$176:$BE$238,$C228,H$92),),INDEX($D$176:$BE$238,$C228,H$92))=0,"",HYPERLINK(TEXT("#"&amp;INDEX($D$176:$BE$238,$C228,H$92),),INDEX($D$176:$BE$238,$C228,H$92)))</f>
        <v>A125992534C</v>
      </c>
      <c r="P67" s="46"/>
      <c r="Q67" s="46"/>
      <c r="R67" s="46"/>
      <c r="S67" s="46"/>
      <c r="T67" s="46"/>
      <c r="U67" s="46"/>
      <c r="V67" s="46"/>
      <c r="W67" s="46"/>
    </row>
    <row r="68" spans="1:23">
      <c r="A68" s="60"/>
      <c r="B68" s="61" t="s">
        <v>5335</v>
      </c>
      <c r="C68" s="46" cm="1">
        <f t="array" ref="C68">INDEX($D$104:$BE$166,$C157,C$92)</f>
        <v>28.164999999999999</v>
      </c>
      <c r="D68" s="46" cm="1">
        <f t="array" ref="D68">INDEX($D$104:$BE$166,$C157,D$92)</f>
        <v>13.496</v>
      </c>
      <c r="E68" s="46" cm="1">
        <f t="array" ref="E68">INDEX($D$104:$BE$166,$C157,E$92)</f>
        <v>14.669</v>
      </c>
      <c r="F68" s="46" cm="1">
        <f t="array" ref="F68">INDEX($D$104:$BE$166,$C157,F$92)</f>
        <v>271.44499999999999</v>
      </c>
      <c r="G68" s="46" cm="1">
        <f t="array" ref="G68">INDEX($D$104:$BE$166,$C157,G$92)</f>
        <v>139.27799999999999</v>
      </c>
      <c r="H68" s="46" cm="1">
        <f t="array" ref="H68">INDEX($D$104:$BE$166,$C157,H$92)</f>
        <v>132.167</v>
      </c>
      <c r="I68" s="46"/>
      <c r="J68" s="49" t="str" cm="1">
        <f t="array" ref="J68">IF(HYPERLINK(TEXT("#"&amp;INDEX($D$176:$BE$238,$C229,C$92),),INDEX($D$176:$BE$238,$C229,C$92))=0,"",HYPERLINK(TEXT("#"&amp;INDEX($D$176:$BE$238,$C229,C$92),),INDEX($D$176:$BE$238,$C229,C$92)))</f>
        <v>A125996090X</v>
      </c>
      <c r="K68" s="49" t="str" cm="1">
        <f t="array" ref="K68">IF(HYPERLINK(TEXT("#"&amp;INDEX($D$176:$BE$238,$C229,D$92),),INDEX($D$176:$BE$238,$C229,D$92))=0,"",HYPERLINK(TEXT("#"&amp;INDEX($D$176:$BE$238,$C229,D$92),),INDEX($D$176:$BE$238,$C229,D$92)))</f>
        <v>A125999690J</v>
      </c>
      <c r="L68" s="49" t="str" cm="1">
        <f t="array" ref="L68">IF(HYPERLINK(TEXT("#"&amp;INDEX($D$176:$BE$238,$C229,E$92),),INDEX($D$176:$BE$238,$C229,E$92))=0,"",HYPERLINK(TEXT("#"&amp;INDEX($D$176:$BE$238,$C229,E$92),),INDEX($D$176:$BE$238,$C229,E$92)))</f>
        <v>A125997890R</v>
      </c>
      <c r="M68" s="49" t="str" cm="1">
        <f t="array" ref="M68">IF(HYPERLINK(TEXT("#"&amp;INDEX($D$176:$BE$238,$C229,F$92),),INDEX($D$176:$BE$238,$C229,F$92))=0,"",HYPERLINK(TEXT("#"&amp;INDEX($D$176:$BE$238,$C229,F$92),),INDEX($D$176:$BE$238,$C229,F$92)))</f>
        <v>A125990690V</v>
      </c>
      <c r="N68" s="49" t="str" cm="1">
        <f t="array" ref="N68">IF(HYPERLINK(TEXT("#"&amp;INDEX($D$176:$BE$238,$C229,G$92),),INDEX($D$176:$BE$238,$C229,G$92))=0,"",HYPERLINK(TEXT("#"&amp;INDEX($D$176:$BE$238,$C229,G$92),),INDEX($D$176:$BE$238,$C229,G$92)))</f>
        <v>A125994290F</v>
      </c>
      <c r="O68" s="49" t="str" cm="1">
        <f t="array" ref="O68">IF(HYPERLINK(TEXT("#"&amp;INDEX($D$176:$BE$238,$C229,H$92),),INDEX($D$176:$BE$238,$C229,H$92))=0,"",HYPERLINK(TEXT("#"&amp;INDEX($D$176:$BE$238,$C229,H$92),),INDEX($D$176:$BE$238,$C229,H$92)))</f>
        <v>A125992490L</v>
      </c>
      <c r="P68" s="46"/>
      <c r="Q68" s="46"/>
      <c r="R68" s="46"/>
      <c r="S68" s="46"/>
      <c r="T68" s="46"/>
      <c r="U68" s="46"/>
      <c r="V68" s="46"/>
      <c r="W68" s="46"/>
    </row>
    <row r="69" spans="1:23">
      <c r="A69" s="60"/>
      <c r="B69" s="61" t="s">
        <v>5336</v>
      </c>
      <c r="C69" s="46" cm="1">
        <f t="array" ref="C69">INDEX($D$104:$BE$166,$C158,C$92)</f>
        <v>10.103</v>
      </c>
      <c r="D69" s="46" cm="1">
        <f t="array" ref="D69">INDEX($D$104:$BE$166,$C158,D$92)</f>
        <v>4.5750000000000002</v>
      </c>
      <c r="E69" s="46" cm="1">
        <f t="array" ref="E69">INDEX($D$104:$BE$166,$C158,E$92)</f>
        <v>5.5289999999999999</v>
      </c>
      <c r="F69" s="46" cm="1">
        <f t="array" ref="F69">INDEX($D$104:$BE$166,$C158,F$92)</f>
        <v>85.828000000000003</v>
      </c>
      <c r="G69" s="46" cm="1">
        <f t="array" ref="G69">INDEX($D$104:$BE$166,$C158,G$92)</f>
        <v>30.123000000000001</v>
      </c>
      <c r="H69" s="46" cm="1">
        <f t="array" ref="H69">INDEX($D$104:$BE$166,$C158,H$92)</f>
        <v>55.704999999999998</v>
      </c>
      <c r="I69" s="46"/>
      <c r="J69" s="49" t="str" cm="1">
        <f t="array" ref="J69">IF(HYPERLINK(TEXT("#"&amp;INDEX($D$176:$BE$238,$C230,C$92),),INDEX($D$176:$BE$238,$C230,C$92))=0,"",HYPERLINK(TEXT("#"&amp;INDEX($D$176:$BE$238,$C230,C$92),),INDEX($D$176:$BE$238,$C230,C$92)))</f>
        <v>A125996182J</v>
      </c>
      <c r="K69" s="49" t="str" cm="1">
        <f t="array" ref="K69">IF(HYPERLINK(TEXT("#"&amp;INDEX($D$176:$BE$238,$C230,D$92),),INDEX($D$176:$BE$238,$C230,D$92))=0,"",HYPERLINK(TEXT("#"&amp;INDEX($D$176:$BE$238,$C230,D$92),),INDEX($D$176:$BE$238,$C230,D$92)))</f>
        <v>A125999782T</v>
      </c>
      <c r="L69" s="49" t="str" cm="1">
        <f t="array" ref="L69">IF(HYPERLINK(TEXT("#"&amp;INDEX($D$176:$BE$238,$C230,E$92),),INDEX($D$176:$BE$238,$C230,E$92))=0,"",HYPERLINK(TEXT("#"&amp;INDEX($D$176:$BE$238,$C230,E$92),),INDEX($D$176:$BE$238,$C230,E$92)))</f>
        <v>A125997982X</v>
      </c>
      <c r="M69" s="49" t="str" cm="1">
        <f t="array" ref="M69">IF(HYPERLINK(TEXT("#"&amp;INDEX($D$176:$BE$238,$C230,F$92),),INDEX($D$176:$BE$238,$C230,F$92))=0,"",HYPERLINK(TEXT("#"&amp;INDEX($D$176:$BE$238,$C230,F$92),),INDEX($D$176:$BE$238,$C230,F$92)))</f>
        <v>A125990782C</v>
      </c>
      <c r="N69" s="49" t="str" cm="1">
        <f t="array" ref="N69">IF(HYPERLINK(TEXT("#"&amp;INDEX($D$176:$BE$238,$C230,G$92),),INDEX($D$176:$BE$238,$C230,G$92))=0,"",HYPERLINK(TEXT("#"&amp;INDEX($D$176:$BE$238,$C230,G$92),),INDEX($D$176:$BE$238,$C230,G$92)))</f>
        <v>A125994382R</v>
      </c>
      <c r="O69" s="49" t="str" cm="1">
        <f t="array" ref="O69">IF(HYPERLINK(TEXT("#"&amp;INDEX($D$176:$BE$238,$C230,H$92),),INDEX($D$176:$BE$238,$C230,H$92))=0,"",HYPERLINK(TEXT("#"&amp;INDEX($D$176:$BE$238,$C230,H$92),),INDEX($D$176:$BE$238,$C230,H$92)))</f>
        <v>A125992582W</v>
      </c>
      <c r="P69" s="46"/>
      <c r="Q69" s="46"/>
      <c r="R69" s="46"/>
      <c r="S69" s="46"/>
      <c r="T69" s="46"/>
      <c r="U69" s="46"/>
      <c r="V69" s="46"/>
      <c r="W69" s="46"/>
    </row>
    <row r="70" spans="1:23">
      <c r="A70" s="60"/>
      <c r="B70" s="61" t="s">
        <v>5337</v>
      </c>
      <c r="C70" s="46" cm="1">
        <f t="array" ref="C70">INDEX($D$104:$BE$166,$C159,C$92)</f>
        <v>78.567999999999998</v>
      </c>
      <c r="D70" s="46" cm="1">
        <f t="array" ref="D70">INDEX($D$104:$BE$166,$C159,D$92)</f>
        <v>41.433</v>
      </c>
      <c r="E70" s="46" cm="1">
        <f t="array" ref="E70">INDEX($D$104:$BE$166,$C159,E$92)</f>
        <v>37.134999999999998</v>
      </c>
      <c r="F70" s="46" cm="1">
        <f t="array" ref="F70">INDEX($D$104:$BE$166,$C159,F$92)</f>
        <v>624.50800000000004</v>
      </c>
      <c r="G70" s="46" cm="1">
        <f t="array" ref="G70">INDEX($D$104:$BE$166,$C159,G$92)</f>
        <v>267.75900000000001</v>
      </c>
      <c r="H70" s="46" cm="1">
        <f t="array" ref="H70">INDEX($D$104:$BE$166,$C159,H$92)</f>
        <v>356.74799999999999</v>
      </c>
      <c r="I70" s="46"/>
      <c r="J70" s="49" t="str" cm="1">
        <f t="array" ref="J70">IF(HYPERLINK(TEXT("#"&amp;INDEX($D$176:$BE$238,$C231,C$92),),INDEX($D$176:$BE$238,$C231,C$92))=0,"",HYPERLINK(TEXT("#"&amp;INDEX($D$176:$BE$238,$C231,C$92),),INDEX($D$176:$BE$238,$C231,C$92)))</f>
        <v>A125996186T</v>
      </c>
      <c r="K70" s="49" t="str" cm="1">
        <f t="array" ref="K70">IF(HYPERLINK(TEXT("#"&amp;INDEX($D$176:$BE$238,$C231,D$92),),INDEX($D$176:$BE$238,$C231,D$92))=0,"",HYPERLINK(TEXT("#"&amp;INDEX($D$176:$BE$238,$C231,D$92),),INDEX($D$176:$BE$238,$C231,D$92)))</f>
        <v>A125999786A</v>
      </c>
      <c r="L70" s="49" t="str" cm="1">
        <f t="array" ref="L70">IF(HYPERLINK(TEXT("#"&amp;INDEX($D$176:$BE$238,$C231,E$92),),INDEX($D$176:$BE$238,$C231,E$92))=0,"",HYPERLINK(TEXT("#"&amp;INDEX($D$176:$BE$238,$C231,E$92),),INDEX($D$176:$BE$238,$C231,E$92)))</f>
        <v>A125997986J</v>
      </c>
      <c r="M70" s="49" t="str" cm="1">
        <f t="array" ref="M70">IF(HYPERLINK(TEXT("#"&amp;INDEX($D$176:$BE$238,$C231,F$92),),INDEX($D$176:$BE$238,$C231,F$92))=0,"",HYPERLINK(TEXT("#"&amp;INDEX($D$176:$BE$238,$C231,F$92),),INDEX($D$176:$BE$238,$C231,F$92)))</f>
        <v>A125990786L</v>
      </c>
      <c r="N70" s="49" t="str" cm="1">
        <f t="array" ref="N70">IF(HYPERLINK(TEXT("#"&amp;INDEX($D$176:$BE$238,$C231,G$92),),INDEX($D$176:$BE$238,$C231,G$92))=0,"",HYPERLINK(TEXT("#"&amp;INDEX($D$176:$BE$238,$C231,G$92),),INDEX($D$176:$BE$238,$C231,G$92)))</f>
        <v>A125994386X</v>
      </c>
      <c r="O70" s="49" t="str" cm="1">
        <f t="array" ref="O70">IF(HYPERLINK(TEXT("#"&amp;INDEX($D$176:$BE$238,$C231,H$92),),INDEX($D$176:$BE$238,$C231,H$92))=0,"",HYPERLINK(TEXT("#"&amp;INDEX($D$176:$BE$238,$C231,H$92),),INDEX($D$176:$BE$238,$C231,H$92)))</f>
        <v>A125992586F</v>
      </c>
      <c r="P70" s="46"/>
      <c r="Q70" s="46"/>
      <c r="R70" s="46"/>
      <c r="S70" s="46"/>
      <c r="T70" s="46"/>
      <c r="U70" s="46"/>
      <c r="V70" s="46"/>
      <c r="W70" s="46"/>
    </row>
    <row r="71" spans="1:23">
      <c r="A71" s="60"/>
      <c r="B71" s="61" t="s">
        <v>5338</v>
      </c>
      <c r="C71" s="46" cm="1">
        <f t="array" ref="C71">INDEX($D$104:$BE$166,$C160,C$92)</f>
        <v>38.97</v>
      </c>
      <c r="D71" s="46" cm="1">
        <f t="array" ref="D71">INDEX($D$104:$BE$166,$C160,D$92)</f>
        <v>16.366</v>
      </c>
      <c r="E71" s="46" cm="1">
        <f t="array" ref="E71">INDEX($D$104:$BE$166,$C160,E$92)</f>
        <v>22.603999999999999</v>
      </c>
      <c r="F71" s="46" cm="1">
        <f t="array" ref="F71">INDEX($D$104:$BE$166,$C160,F$92)</f>
        <v>241.16399999999999</v>
      </c>
      <c r="G71" s="46" cm="1">
        <f t="array" ref="G71">INDEX($D$104:$BE$166,$C160,G$92)</f>
        <v>108.499</v>
      </c>
      <c r="H71" s="46" cm="1">
        <f t="array" ref="H71">INDEX($D$104:$BE$166,$C160,H$92)</f>
        <v>132.666</v>
      </c>
      <c r="I71" s="46"/>
      <c r="J71" s="49" t="str" cm="1">
        <f t="array" ref="J71">IF(HYPERLINK(TEXT("#"&amp;INDEX($D$176:$BE$238,$C232,C$92),),INDEX($D$176:$BE$238,$C232,C$92))=0,"",HYPERLINK(TEXT("#"&amp;INDEX($D$176:$BE$238,$C232,C$92),),INDEX($D$176:$BE$238,$C232,C$92)))</f>
        <v>A125996106F</v>
      </c>
      <c r="K71" s="49" t="str" cm="1">
        <f t="array" ref="K71">IF(HYPERLINK(TEXT("#"&amp;INDEX($D$176:$BE$238,$C232,D$92),),INDEX($D$176:$BE$238,$C232,D$92))=0,"",HYPERLINK(TEXT("#"&amp;INDEX($D$176:$BE$238,$C232,D$92),),INDEX($D$176:$BE$238,$C232,D$92)))</f>
        <v>A125999706R</v>
      </c>
      <c r="L71" s="49" t="str" cm="1">
        <f t="array" ref="L71">IF(HYPERLINK(TEXT("#"&amp;INDEX($D$176:$BE$238,$C232,E$92),),INDEX($D$176:$BE$238,$C232,E$92))=0,"",HYPERLINK(TEXT("#"&amp;INDEX($D$176:$BE$238,$C232,E$92),),INDEX($D$176:$BE$238,$C232,E$92)))</f>
        <v>A125997906W</v>
      </c>
      <c r="M71" s="49" t="str" cm="1">
        <f t="array" ref="M71">IF(HYPERLINK(TEXT("#"&amp;INDEX($D$176:$BE$238,$C232,F$92),),INDEX($D$176:$BE$238,$C232,F$92))=0,"",HYPERLINK(TEXT("#"&amp;INDEX($D$176:$BE$238,$C232,F$92),),INDEX($D$176:$BE$238,$C232,F$92)))</f>
        <v>A125990706A</v>
      </c>
      <c r="N71" s="49" t="str" cm="1">
        <f t="array" ref="N71">IF(HYPERLINK(TEXT("#"&amp;INDEX($D$176:$BE$238,$C232,G$92),),INDEX($D$176:$BE$238,$C232,G$92))=0,"",HYPERLINK(TEXT("#"&amp;INDEX($D$176:$BE$238,$C232,G$92),),INDEX($D$176:$BE$238,$C232,G$92)))</f>
        <v>A125994306L</v>
      </c>
      <c r="O71" s="49" t="str" cm="1">
        <f t="array" ref="O71">IF(HYPERLINK(TEXT("#"&amp;INDEX($D$176:$BE$238,$C232,H$92),),INDEX($D$176:$BE$238,$C232,H$92))=0,"",HYPERLINK(TEXT("#"&amp;INDEX($D$176:$BE$238,$C232,H$92),),INDEX($D$176:$BE$238,$C232,H$92)))</f>
        <v>A125992506V</v>
      </c>
      <c r="P71" s="46"/>
      <c r="Q71" s="46"/>
      <c r="R71" s="46"/>
      <c r="S71" s="46"/>
      <c r="T71" s="46"/>
      <c r="U71" s="46"/>
      <c r="V71" s="46"/>
      <c r="W71" s="46"/>
    </row>
    <row r="72" spans="1:23">
      <c r="A72" s="60"/>
      <c r="B72" s="61" t="s">
        <v>5339</v>
      </c>
      <c r="C72" s="46" cm="1">
        <f t="array" ref="C72">INDEX($D$104:$BE$166,$C161,C$92)</f>
        <v>76.350999999999999</v>
      </c>
      <c r="D72" s="46" cm="1">
        <f t="array" ref="D72">INDEX($D$104:$BE$166,$C161,D$92)</f>
        <v>39.765999999999998</v>
      </c>
      <c r="E72" s="46" cm="1">
        <f t="array" ref="E72">INDEX($D$104:$BE$166,$C161,E$92)</f>
        <v>36.585999999999999</v>
      </c>
      <c r="F72" s="46" cm="1">
        <f t="array" ref="F72">INDEX($D$104:$BE$166,$C161,F$92)</f>
        <v>473.17700000000002</v>
      </c>
      <c r="G72" s="46" cm="1">
        <f t="array" ref="G72">INDEX($D$104:$BE$166,$C161,G$92)</f>
        <v>269.84899999999999</v>
      </c>
      <c r="H72" s="46" cm="1">
        <f t="array" ref="H72">INDEX($D$104:$BE$166,$C161,H$92)</f>
        <v>203.328</v>
      </c>
      <c r="I72" s="46"/>
      <c r="J72" s="49" t="str" cm="1">
        <f t="array" ref="J72">IF(HYPERLINK(TEXT("#"&amp;INDEX($D$176:$BE$238,$C233,C$92),),INDEX($D$176:$BE$238,$C233,C$92))=0,"",HYPERLINK(TEXT("#"&amp;INDEX($D$176:$BE$238,$C233,C$92),),INDEX($D$176:$BE$238,$C233,C$92)))</f>
        <v>A125996074X</v>
      </c>
      <c r="K72" s="49" t="str" cm="1">
        <f t="array" ref="K72">IF(HYPERLINK(TEXT("#"&amp;INDEX($D$176:$BE$238,$C233,D$92),),INDEX($D$176:$BE$238,$C233,D$92))=0,"",HYPERLINK(TEXT("#"&amp;INDEX($D$176:$BE$238,$C233,D$92),),INDEX($D$176:$BE$238,$C233,D$92)))</f>
        <v>A125999674J</v>
      </c>
      <c r="L72" s="49" t="str" cm="1">
        <f t="array" ref="L72">IF(HYPERLINK(TEXT("#"&amp;INDEX($D$176:$BE$238,$C233,E$92),),INDEX($D$176:$BE$238,$C233,E$92))=0,"",HYPERLINK(TEXT("#"&amp;INDEX($D$176:$BE$238,$C233,E$92),),INDEX($D$176:$BE$238,$C233,E$92)))</f>
        <v>A125997874R</v>
      </c>
      <c r="M72" s="49" t="str" cm="1">
        <f t="array" ref="M72">IF(HYPERLINK(TEXT("#"&amp;INDEX($D$176:$BE$238,$C233,F$92),),INDEX($D$176:$BE$238,$C233,F$92))=0,"",HYPERLINK(TEXT("#"&amp;INDEX($D$176:$BE$238,$C233,F$92),),INDEX($D$176:$BE$238,$C233,F$92)))</f>
        <v>A125990674V</v>
      </c>
      <c r="N72" s="49" t="str" cm="1">
        <f t="array" ref="N72">IF(HYPERLINK(TEXT("#"&amp;INDEX($D$176:$BE$238,$C233,G$92),),INDEX($D$176:$BE$238,$C233,G$92))=0,"",HYPERLINK(TEXT("#"&amp;INDEX($D$176:$BE$238,$C233,G$92),),INDEX($D$176:$BE$238,$C233,G$92)))</f>
        <v>A125994274F</v>
      </c>
      <c r="O72" s="49" t="str" cm="1">
        <f t="array" ref="O72">IF(HYPERLINK(TEXT("#"&amp;INDEX($D$176:$BE$238,$C233,H$92),),INDEX($D$176:$BE$238,$C233,H$92))=0,"",HYPERLINK(TEXT("#"&amp;INDEX($D$176:$BE$238,$C233,H$92),),INDEX($D$176:$BE$238,$C233,H$92)))</f>
        <v>A125992474L</v>
      </c>
      <c r="P72" s="46"/>
      <c r="Q72" s="46"/>
      <c r="R72" s="46"/>
      <c r="S72" s="46"/>
      <c r="T72" s="46"/>
      <c r="U72" s="46"/>
      <c r="V72" s="46"/>
      <c r="W72" s="46"/>
    </row>
    <row r="73" spans="1:23">
      <c r="A73" s="60"/>
      <c r="B73" s="61" t="s">
        <v>5340</v>
      </c>
      <c r="C73" s="46" cm="1">
        <f t="array" ref="C73">INDEX($D$104:$BE$166,$C162,C$92)</f>
        <v>13.583</v>
      </c>
      <c r="D73" s="46" cm="1">
        <f t="array" ref="D73">INDEX($D$104:$BE$166,$C162,D$92)</f>
        <v>6.6689999999999996</v>
      </c>
      <c r="E73" s="46" cm="1">
        <f t="array" ref="E73">INDEX($D$104:$BE$166,$C162,E$92)</f>
        <v>6.9130000000000003</v>
      </c>
      <c r="F73" s="46" cm="1">
        <f t="array" ref="F73">INDEX($D$104:$BE$166,$C162,F$92)</f>
        <v>70.012</v>
      </c>
      <c r="G73" s="46" cm="1">
        <f t="array" ref="G73">INDEX($D$104:$BE$166,$C162,G$92)</f>
        <v>33.625999999999998</v>
      </c>
      <c r="H73" s="46" cm="1">
        <f t="array" ref="H73">INDEX($D$104:$BE$166,$C162,H$92)</f>
        <v>36.386000000000003</v>
      </c>
      <c r="I73" s="46"/>
      <c r="J73" s="49" t="str" cm="1">
        <f t="array" ref="J73">IF(HYPERLINK(TEXT("#"&amp;INDEX($D$176:$BE$238,$C234,C$92),),INDEX($D$176:$BE$238,$C234,C$92))=0,"",HYPERLINK(TEXT("#"&amp;INDEX($D$176:$BE$238,$C234,C$92),),INDEX($D$176:$BE$238,$C234,C$92)))</f>
        <v>A125996246J</v>
      </c>
      <c r="K73" s="49" t="str" cm="1">
        <f t="array" ref="K73">IF(HYPERLINK(TEXT("#"&amp;INDEX($D$176:$BE$238,$C234,D$92),),INDEX($D$176:$BE$238,$C234,D$92))=0,"",HYPERLINK(TEXT("#"&amp;INDEX($D$176:$BE$238,$C234,D$92),),INDEX($D$176:$BE$238,$C234,D$92)))</f>
        <v>A125999846T</v>
      </c>
      <c r="L73" s="49" t="str" cm="1">
        <f t="array" ref="L73">IF(HYPERLINK(TEXT("#"&amp;INDEX($D$176:$BE$238,$C234,E$92),),INDEX($D$176:$BE$238,$C234,E$92))=0,"",HYPERLINK(TEXT("#"&amp;INDEX($D$176:$BE$238,$C234,E$92),),INDEX($D$176:$BE$238,$C234,E$92)))</f>
        <v>A125998046A</v>
      </c>
      <c r="M73" s="49" t="str" cm="1">
        <f t="array" ref="M73">IF(HYPERLINK(TEXT("#"&amp;INDEX($D$176:$BE$238,$C234,F$92),),INDEX($D$176:$BE$238,$C234,F$92))=0,"",HYPERLINK(TEXT("#"&amp;INDEX($D$176:$BE$238,$C234,F$92),),INDEX($D$176:$BE$238,$C234,F$92)))</f>
        <v>A125990846C</v>
      </c>
      <c r="N73" s="49" t="str" cm="1">
        <f t="array" ref="N73">IF(HYPERLINK(TEXT("#"&amp;INDEX($D$176:$BE$238,$C234,G$92),),INDEX($D$176:$BE$238,$C234,G$92))=0,"",HYPERLINK(TEXT("#"&amp;INDEX($D$176:$BE$238,$C234,G$92),),INDEX($D$176:$BE$238,$C234,G$92)))</f>
        <v>A125994446R</v>
      </c>
      <c r="O73" s="49" t="str" cm="1">
        <f t="array" ref="O73">IF(HYPERLINK(TEXT("#"&amp;INDEX($D$176:$BE$238,$C234,H$92),),INDEX($D$176:$BE$238,$C234,H$92))=0,"",HYPERLINK(TEXT("#"&amp;INDEX($D$176:$BE$238,$C234,H$92),),INDEX($D$176:$BE$238,$C234,H$92)))</f>
        <v>A125992646W</v>
      </c>
      <c r="P73" s="46"/>
      <c r="Q73" s="46"/>
      <c r="R73" s="46"/>
      <c r="S73" s="46"/>
      <c r="T73" s="46"/>
      <c r="U73" s="46"/>
      <c r="V73" s="46"/>
      <c r="W73" s="46"/>
    </row>
    <row r="74" spans="1:23">
      <c r="A74" s="60"/>
      <c r="B74" s="61" t="s">
        <v>5341</v>
      </c>
      <c r="C74" s="46" cm="1">
        <f t="array" ref="C74">INDEX($D$104:$BE$166,$C163,C$92)</f>
        <v>2.1760000000000002</v>
      </c>
      <c r="D74" s="46" cm="1">
        <f t="array" ref="D74">INDEX($D$104:$BE$166,$C163,D$92)</f>
        <v>1.103</v>
      </c>
      <c r="E74" s="46" cm="1">
        <f t="array" ref="E74">INDEX($D$104:$BE$166,$C163,E$92)</f>
        <v>1.073</v>
      </c>
      <c r="F74" s="46" cm="1">
        <f t="array" ref="F74">INDEX($D$104:$BE$166,$C163,F$92)</f>
        <v>19.222000000000001</v>
      </c>
      <c r="G74" s="46" cm="1">
        <f t="array" ref="G74">INDEX($D$104:$BE$166,$C163,G$92)</f>
        <v>12.661</v>
      </c>
      <c r="H74" s="46" cm="1">
        <f t="array" ref="H74">INDEX($D$104:$BE$166,$C163,H$92)</f>
        <v>6.5609999999999999</v>
      </c>
      <c r="I74" s="46"/>
      <c r="J74" s="49" t="str" cm="1">
        <f t="array" ref="J74">IF(HYPERLINK(TEXT("#"&amp;INDEX($D$176:$BE$238,$C235,C$92),),INDEX($D$176:$BE$238,$C235,C$92))=0,"",HYPERLINK(TEXT("#"&amp;INDEX($D$176:$BE$238,$C235,C$92),),INDEX($D$176:$BE$238,$C235,C$92)))</f>
        <v>A125996138X</v>
      </c>
      <c r="K74" s="49" t="str" cm="1">
        <f t="array" ref="K74">IF(HYPERLINK(TEXT("#"&amp;INDEX($D$176:$BE$238,$C235,D$92),),INDEX($D$176:$BE$238,$C235,D$92))=0,"",HYPERLINK(TEXT("#"&amp;INDEX($D$176:$BE$238,$C235,D$92),),INDEX($D$176:$BE$238,$C235,D$92)))</f>
        <v>A125999738J</v>
      </c>
      <c r="L74" s="49" t="str" cm="1">
        <f t="array" ref="L74">IF(HYPERLINK(TEXT("#"&amp;INDEX($D$176:$BE$238,$C235,E$92),),INDEX($D$176:$BE$238,$C235,E$92))=0,"",HYPERLINK(TEXT("#"&amp;INDEX($D$176:$BE$238,$C235,E$92),),INDEX($D$176:$BE$238,$C235,E$92)))</f>
        <v>A125997938R</v>
      </c>
      <c r="M74" s="49" t="str" cm="1">
        <f t="array" ref="M74">IF(HYPERLINK(TEXT("#"&amp;INDEX($D$176:$BE$238,$C235,F$92),),INDEX($D$176:$BE$238,$C235,F$92))=0,"",HYPERLINK(TEXT("#"&amp;INDEX($D$176:$BE$238,$C235,F$92),),INDEX($D$176:$BE$238,$C235,F$92)))</f>
        <v>A125990738V</v>
      </c>
      <c r="N74" s="49" t="str" cm="1">
        <f t="array" ref="N74">IF(HYPERLINK(TEXT("#"&amp;INDEX($D$176:$BE$238,$C235,G$92),),INDEX($D$176:$BE$238,$C235,G$92))=0,"",HYPERLINK(TEXT("#"&amp;INDEX($D$176:$BE$238,$C235,G$92),),INDEX($D$176:$BE$238,$C235,G$92)))</f>
        <v>A125994338F</v>
      </c>
      <c r="O74" s="49" t="str" cm="1">
        <f t="array" ref="O74">IF(HYPERLINK(TEXT("#"&amp;INDEX($D$176:$BE$238,$C235,H$92),),INDEX($D$176:$BE$238,$C235,H$92))=0,"",HYPERLINK(TEXT("#"&amp;INDEX($D$176:$BE$238,$C235,H$92),),INDEX($D$176:$BE$238,$C235,H$92)))</f>
        <v>A125992538L</v>
      </c>
      <c r="P74" s="46"/>
      <c r="Q74" s="46"/>
      <c r="R74" s="46"/>
      <c r="S74" s="46"/>
      <c r="T74" s="46"/>
      <c r="U74" s="46"/>
      <c r="V74" s="46"/>
      <c r="W74" s="46"/>
    </row>
    <row r="75" spans="1:23">
      <c r="A75" s="60"/>
      <c r="B75" s="61" t="s">
        <v>5342</v>
      </c>
      <c r="C75" s="46" cm="1">
        <f t="array" ref="C75">INDEX($D$104:$BE$166,$C164,C$92)</f>
        <v>10.153</v>
      </c>
      <c r="D75" s="46" cm="1">
        <f t="array" ref="D75">INDEX($D$104:$BE$166,$C164,D$92)</f>
        <v>4.4690000000000003</v>
      </c>
      <c r="E75" s="46" cm="1">
        <f t="array" ref="E75">INDEX($D$104:$BE$166,$C164,E$92)</f>
        <v>5.6849999999999996</v>
      </c>
      <c r="F75" s="46" cm="1">
        <f t="array" ref="F75">INDEX($D$104:$BE$166,$C164,F$92)</f>
        <v>52.17</v>
      </c>
      <c r="G75" s="46" cm="1">
        <f t="array" ref="G75">INDEX($D$104:$BE$166,$C164,G$92)</f>
        <v>27.248999999999999</v>
      </c>
      <c r="H75" s="46" cm="1">
        <f t="array" ref="H75">INDEX($D$104:$BE$166,$C164,H$92)</f>
        <v>24.922000000000001</v>
      </c>
      <c r="I75" s="46"/>
      <c r="J75" s="49" t="str" cm="1">
        <f t="array" ref="J75">IF(HYPERLINK(TEXT("#"&amp;INDEX($D$176:$BE$238,$C236,C$92),),INDEX($D$176:$BE$238,$C236,C$92))=0,"",HYPERLINK(TEXT("#"&amp;INDEX($D$176:$BE$238,$C236,C$92),),INDEX($D$176:$BE$238,$C236,C$92)))</f>
        <v>A125996206R</v>
      </c>
      <c r="K75" s="49" t="str" cm="1">
        <f t="array" ref="K75">IF(HYPERLINK(TEXT("#"&amp;INDEX($D$176:$BE$238,$C236,D$92),),INDEX($D$176:$BE$238,$C236,D$92))=0,"",HYPERLINK(TEXT("#"&amp;INDEX($D$176:$BE$238,$C236,D$92),),INDEX($D$176:$BE$238,$C236,D$92)))</f>
        <v>A125999806X</v>
      </c>
      <c r="L75" s="49" t="str" cm="1">
        <f t="array" ref="L75">IF(HYPERLINK(TEXT("#"&amp;INDEX($D$176:$BE$238,$C236,E$92),),INDEX($D$176:$BE$238,$C236,E$92))=0,"",HYPERLINK(TEXT("#"&amp;INDEX($D$176:$BE$238,$C236,E$92),),INDEX($D$176:$BE$238,$C236,E$92)))</f>
        <v>A125998006J</v>
      </c>
      <c r="M75" s="49" t="str" cm="1">
        <f t="array" ref="M75">IF(HYPERLINK(TEXT("#"&amp;INDEX($D$176:$BE$238,$C236,F$92),),INDEX($D$176:$BE$238,$C236,F$92))=0,"",HYPERLINK(TEXT("#"&amp;INDEX($D$176:$BE$238,$C236,F$92),),INDEX($D$176:$BE$238,$C236,F$92)))</f>
        <v>A125990806K</v>
      </c>
      <c r="N75" s="49" t="str" cm="1">
        <f t="array" ref="N75">IF(HYPERLINK(TEXT("#"&amp;INDEX($D$176:$BE$238,$C236,G$92),),INDEX($D$176:$BE$238,$C236,G$92))=0,"",HYPERLINK(TEXT("#"&amp;INDEX($D$176:$BE$238,$C236,G$92),),INDEX($D$176:$BE$238,$C236,G$92)))</f>
        <v>A125994406W</v>
      </c>
      <c r="O75" s="49" t="str" cm="1">
        <f t="array" ref="O75">IF(HYPERLINK(TEXT("#"&amp;INDEX($D$176:$BE$238,$C236,H$92),),INDEX($D$176:$BE$238,$C236,H$92))=0,"",HYPERLINK(TEXT("#"&amp;INDEX($D$176:$BE$238,$C236,H$92),),INDEX($D$176:$BE$238,$C236,H$92)))</f>
        <v>A125992606C</v>
      </c>
      <c r="P75" s="46"/>
      <c r="Q75" s="46"/>
      <c r="R75" s="46"/>
      <c r="S75" s="46"/>
      <c r="T75" s="46"/>
      <c r="U75" s="46"/>
      <c r="V75" s="46"/>
      <c r="W75" s="46"/>
    </row>
    <row r="76" spans="1:23">
      <c r="A76" s="60"/>
      <c r="B76" s="57" t="s">
        <v>5343</v>
      </c>
      <c r="C76" s="46" cm="1">
        <f t="array" ref="C76">INDEX($D$104:$BE$166,$C165,C$92)</f>
        <v>250.82499999999999</v>
      </c>
      <c r="D76" s="46" cm="1">
        <f t="array" ref="D76">INDEX($D$104:$BE$166,$C165,D$92)</f>
        <v>145.84100000000001</v>
      </c>
      <c r="E76" s="46" cm="1">
        <f t="array" ref="E76">INDEX($D$104:$BE$166,$C165,E$92)</f>
        <v>104.98399999999999</v>
      </c>
      <c r="F76" s="46" cm="1">
        <f t="array" ref="F76">INDEX($D$104:$BE$166,$C165,F$92)</f>
        <v>1074.675</v>
      </c>
      <c r="G76" s="46" cm="1">
        <f t="array" ref="G76">INDEX($D$104:$BE$166,$C165,G$92)</f>
        <v>572.505</v>
      </c>
      <c r="H76" s="46" cm="1">
        <f t="array" ref="H76">INDEX($D$104:$BE$166,$C165,H$92)</f>
        <v>502.17</v>
      </c>
      <c r="I76" s="46"/>
      <c r="J76" s="49" t="str" cm="1">
        <f t="array" ref="J76">IF(HYPERLINK(TEXT("#"&amp;INDEX($D$176:$BE$238,$C237,C$92),),INDEX($D$176:$BE$238,$C237,C$92))=0,"",HYPERLINK(TEXT("#"&amp;INDEX($D$176:$BE$238,$C237,C$92),),INDEX($D$176:$BE$238,$C237,C$92)))</f>
        <v>A125996250X</v>
      </c>
      <c r="K76" s="49" t="str" cm="1">
        <f t="array" ref="K76">IF(HYPERLINK(TEXT("#"&amp;INDEX($D$176:$BE$238,$C237,D$92),),INDEX($D$176:$BE$238,$C237,D$92))=0,"",HYPERLINK(TEXT("#"&amp;INDEX($D$176:$BE$238,$C237,D$92),),INDEX($D$176:$BE$238,$C237,D$92)))</f>
        <v>A125999850J</v>
      </c>
      <c r="L76" s="49" t="str" cm="1">
        <f t="array" ref="L76">IF(HYPERLINK(TEXT("#"&amp;INDEX($D$176:$BE$238,$C237,E$92),),INDEX($D$176:$BE$238,$C237,E$92))=0,"",HYPERLINK(TEXT("#"&amp;INDEX($D$176:$BE$238,$C237,E$92),),INDEX($D$176:$BE$238,$C237,E$92)))</f>
        <v>A125998050T</v>
      </c>
      <c r="M76" s="49" t="str" cm="1">
        <f t="array" ref="M76">IF(HYPERLINK(TEXT("#"&amp;INDEX($D$176:$BE$238,$C237,F$92),),INDEX($D$176:$BE$238,$C237,F$92))=0,"",HYPERLINK(TEXT("#"&amp;INDEX($D$176:$BE$238,$C237,F$92),),INDEX($D$176:$BE$238,$C237,F$92)))</f>
        <v>A125990850V</v>
      </c>
      <c r="N76" s="49" t="str" cm="1">
        <f t="array" ref="N76">IF(HYPERLINK(TEXT("#"&amp;INDEX($D$176:$BE$238,$C237,G$92),),INDEX($D$176:$BE$238,$C237,G$92))=0,"",HYPERLINK(TEXT("#"&amp;INDEX($D$176:$BE$238,$C237,G$92),),INDEX($D$176:$BE$238,$C237,G$92)))</f>
        <v>A125994450F</v>
      </c>
      <c r="O76" s="49" t="str" cm="1">
        <f t="array" ref="O76">IF(HYPERLINK(TEXT("#"&amp;INDEX($D$176:$BE$238,$C237,H$92),),INDEX($D$176:$BE$238,$C237,H$92))=0,"",HYPERLINK(TEXT("#"&amp;INDEX($D$176:$BE$238,$C237,H$92),),INDEX($D$176:$BE$238,$C237,H$92)))</f>
        <v>A125992650L</v>
      </c>
      <c r="P76" s="46"/>
      <c r="Q76" s="46"/>
      <c r="R76" s="46"/>
      <c r="S76" s="46"/>
      <c r="T76" s="46"/>
      <c r="U76" s="46"/>
      <c r="V76" s="46"/>
      <c r="W76" s="46"/>
    </row>
    <row r="77" spans="1:23">
      <c r="A77" s="62" t="s">
        <v>5344</v>
      </c>
      <c r="B77" s="53"/>
      <c r="C77" s="63" cm="1">
        <f t="array" ref="C77">INDEX($D$104:$BE$166,$C166,C$92)</f>
        <v>508.89400000000001</v>
      </c>
      <c r="D77" s="63" cm="1">
        <f t="array" ref="D77">INDEX($D$104:$BE$166,$C166,D$92)</f>
        <v>273.71499999999997</v>
      </c>
      <c r="E77" s="63" cm="1">
        <f t="array" ref="E77">INDEX($D$104:$BE$166,$C166,E$92)</f>
        <v>235.179</v>
      </c>
      <c r="F77" s="63" cm="1">
        <f t="array" ref="F77">INDEX($D$104:$BE$166,$C166,F$92)</f>
        <v>2912.2</v>
      </c>
      <c r="G77" s="63" cm="1">
        <f t="array" ref="G77">INDEX($D$104:$BE$166,$C166,G$92)</f>
        <v>1461.548</v>
      </c>
      <c r="H77" s="63" cm="1">
        <f t="array" ref="H77">INDEX($D$104:$BE$166,$C166,H$92)</f>
        <v>1450.652</v>
      </c>
      <c r="I77" s="46"/>
      <c r="J77" s="49" t="str" cm="1">
        <f t="array" ref="J77">IF(HYPERLINK(TEXT("#"&amp;INDEX($D$176:$BE$238,$C238,C$92),),INDEX($D$176:$BE$238,$C238,C$92))=0,"",HYPERLINK(TEXT("#"&amp;INDEX($D$176:$BE$238,$C238,C$92),),INDEX($D$176:$BE$238,$C238,C$92)))</f>
        <v>A125996078J</v>
      </c>
      <c r="K77" s="49" t="str" cm="1">
        <f t="array" ref="K77">IF(HYPERLINK(TEXT("#"&amp;INDEX($D$176:$BE$238,$C238,D$92),),INDEX($D$176:$BE$238,$C238,D$92))=0,"",HYPERLINK(TEXT("#"&amp;INDEX($D$176:$BE$238,$C238,D$92),),INDEX($D$176:$BE$238,$C238,D$92)))</f>
        <v>A125999678T</v>
      </c>
      <c r="L77" s="49" t="str" cm="1">
        <f t="array" ref="L77">IF(HYPERLINK(TEXT("#"&amp;INDEX($D$176:$BE$238,$C238,E$92),),INDEX($D$176:$BE$238,$C238,E$92))=0,"",HYPERLINK(TEXT("#"&amp;INDEX($D$176:$BE$238,$C238,E$92),),INDEX($D$176:$BE$238,$C238,E$92)))</f>
        <v>A125997878X</v>
      </c>
      <c r="M77" s="49" t="str" cm="1">
        <f t="array" ref="M77">IF(HYPERLINK(TEXT("#"&amp;INDEX($D$176:$BE$238,$C238,F$92),),INDEX($D$176:$BE$238,$C238,F$92))=0,"",HYPERLINK(TEXT("#"&amp;INDEX($D$176:$BE$238,$C238,F$92),),INDEX($D$176:$BE$238,$C238,F$92)))</f>
        <v>A125990678C</v>
      </c>
      <c r="N77" s="49" t="str" cm="1">
        <f t="array" ref="N77">IF(HYPERLINK(TEXT("#"&amp;INDEX($D$176:$BE$238,$C238,G$92),),INDEX($D$176:$BE$238,$C238,G$92))=0,"",HYPERLINK(TEXT("#"&amp;INDEX($D$176:$BE$238,$C238,G$92),),INDEX($D$176:$BE$238,$C238,G$92)))</f>
        <v>A125994278R</v>
      </c>
      <c r="O77" s="49" t="str" cm="1">
        <f t="array" ref="O77">IF(HYPERLINK(TEXT("#"&amp;INDEX($D$176:$BE$238,$C238,H$92),),INDEX($D$176:$BE$238,$C238,H$92))=0,"",HYPERLINK(TEXT("#"&amp;INDEX($D$176:$BE$238,$C238,H$92),),INDEX($D$176:$BE$238,$C238,H$92)))</f>
        <v>A125992478W</v>
      </c>
      <c r="P77" s="46"/>
      <c r="Q77" s="46"/>
      <c r="R77" s="46"/>
      <c r="S77" s="46"/>
      <c r="T77" s="46"/>
      <c r="U77" s="46"/>
      <c r="V77" s="46"/>
      <c r="W77" s="46"/>
    </row>
    <row r="78" spans="1:23">
      <c r="A78" s="43"/>
      <c r="B78" s="64"/>
      <c r="C78" s="63"/>
      <c r="D78" s="63"/>
      <c r="E78" s="63"/>
      <c r="F78" s="63"/>
      <c r="G78" s="63"/>
      <c r="H78" s="63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</row>
    <row r="79" spans="1:23">
      <c r="A79" s="43"/>
      <c r="B79" s="64"/>
      <c r="C79" s="63"/>
      <c r="D79" s="63"/>
      <c r="E79" s="63"/>
      <c r="F79" s="63"/>
      <c r="G79" s="63"/>
      <c r="H79" s="63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</row>
    <row r="80" spans="1:23">
      <c r="A80" s="65" t="str">
        <f ca="1">Contents!B26</f>
        <v>© Commonwealth of Australia 2023</v>
      </c>
      <c r="B80" s="64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</row>
    <row r="81" spans="1:25">
      <c r="A81" s="65"/>
      <c r="B81" s="64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</row>
    <row r="82" spans="1:25" hidden="1">
      <c r="A82" s="66"/>
      <c r="B82" s="67" t="s">
        <v>5273</v>
      </c>
      <c r="C82" s="68">
        <v>1</v>
      </c>
      <c r="D82" s="69"/>
      <c r="E82" s="69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</row>
    <row r="83" spans="1:25" hidden="1">
      <c r="A83" s="66"/>
      <c r="B83" s="67" t="s">
        <v>5282</v>
      </c>
      <c r="C83" s="68">
        <f>C82+6</f>
        <v>7</v>
      </c>
      <c r="D83" s="69"/>
      <c r="E83" s="69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</row>
    <row r="84" spans="1:25" hidden="1">
      <c r="A84" s="66"/>
      <c r="B84" s="67" t="s">
        <v>5283</v>
      </c>
      <c r="C84" s="68">
        <f t="shared" ref="C84:C90" si="0">C83+6</f>
        <v>13</v>
      </c>
      <c r="D84" s="69"/>
      <c r="E84" s="69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</row>
    <row r="85" spans="1:25" hidden="1">
      <c r="A85" s="66"/>
      <c r="B85" s="67" t="s">
        <v>5284</v>
      </c>
      <c r="C85" s="68">
        <f t="shared" si="0"/>
        <v>19</v>
      </c>
      <c r="D85" s="69"/>
      <c r="E85" s="69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</row>
    <row r="86" spans="1:25" hidden="1">
      <c r="A86" s="66"/>
      <c r="B86" s="67" t="s">
        <v>5285</v>
      </c>
      <c r="C86" s="68">
        <f t="shared" si="0"/>
        <v>25</v>
      </c>
      <c r="D86" s="69"/>
      <c r="E86" s="69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</row>
    <row r="87" spans="1:25" hidden="1">
      <c r="A87" s="66"/>
      <c r="B87" s="67" t="s">
        <v>5286</v>
      </c>
      <c r="C87" s="68">
        <f t="shared" si="0"/>
        <v>31</v>
      </c>
      <c r="D87" s="69"/>
      <c r="E87" s="69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</row>
    <row r="88" spans="1:25" hidden="1">
      <c r="A88" s="66"/>
      <c r="B88" s="67" t="s">
        <v>5287</v>
      </c>
      <c r="C88" s="68">
        <f t="shared" si="0"/>
        <v>37</v>
      </c>
      <c r="D88" s="69"/>
      <c r="E88" s="69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</row>
    <row r="89" spans="1:25" hidden="1">
      <c r="A89" s="66"/>
      <c r="B89" s="67" t="s">
        <v>5288</v>
      </c>
      <c r="C89" s="68">
        <f t="shared" si="0"/>
        <v>43</v>
      </c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</row>
    <row r="90" spans="1:25" hidden="1">
      <c r="A90" s="66"/>
      <c r="B90" s="67" t="s">
        <v>5289</v>
      </c>
      <c r="C90" s="68">
        <f t="shared" si="0"/>
        <v>49</v>
      </c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</row>
    <row r="91" spans="1:25" hidden="1">
      <c r="A91" s="66"/>
      <c r="B91" s="64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</row>
    <row r="92" spans="1:25" hidden="1">
      <c r="A92" s="66"/>
      <c r="B92" s="64"/>
      <c r="C92" s="68">
        <f>VLOOKUP(C10,B82:C90,2,FALSE)</f>
        <v>1</v>
      </c>
      <c r="D92" s="68">
        <f>C92+1</f>
        <v>2</v>
      </c>
      <c r="E92" s="68">
        <f>D92+1</f>
        <v>3</v>
      </c>
      <c r="F92" s="68">
        <f t="shared" ref="F92:H92" si="1">E92+1</f>
        <v>4</v>
      </c>
      <c r="G92" s="68">
        <f t="shared" si="1"/>
        <v>5</v>
      </c>
      <c r="H92" s="68">
        <f t="shared" si="1"/>
        <v>6</v>
      </c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</row>
    <row r="93" spans="1:25" hidden="1">
      <c r="A93" s="66"/>
      <c r="B93" s="64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</row>
    <row r="94" spans="1:25" hidden="1">
      <c r="A94" s="66"/>
      <c r="B94" s="64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</row>
    <row r="95" spans="1:25" hidden="1">
      <c r="A95" s="66"/>
      <c r="B95" s="64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</row>
    <row r="96" spans="1:25" hidden="1">
      <c r="A96" s="66"/>
      <c r="B96" s="64"/>
      <c r="C96" s="64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</row>
    <row r="97" spans="1:57" hidden="1">
      <c r="A97" s="66"/>
      <c r="B97" s="64"/>
      <c r="C97" s="64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</row>
    <row r="98" spans="1:57" hidden="1">
      <c r="A98" s="66"/>
      <c r="B98" s="64"/>
      <c r="C98" s="64"/>
      <c r="D98" s="68">
        <v>1</v>
      </c>
      <c r="E98" s="68">
        <v>2</v>
      </c>
      <c r="F98" s="68">
        <v>3</v>
      </c>
      <c r="G98" s="68">
        <v>4</v>
      </c>
      <c r="H98" s="68">
        <v>5</v>
      </c>
      <c r="I98" s="68">
        <v>6</v>
      </c>
      <c r="J98" s="68">
        <v>7</v>
      </c>
      <c r="K98" s="68">
        <v>8</v>
      </c>
      <c r="L98" s="68">
        <v>9</v>
      </c>
      <c r="M98" s="68">
        <v>10</v>
      </c>
      <c r="N98" s="68">
        <v>11</v>
      </c>
      <c r="O98" s="68">
        <v>12</v>
      </c>
      <c r="P98" s="68">
        <v>13</v>
      </c>
      <c r="Q98" s="68">
        <v>14</v>
      </c>
      <c r="R98" s="68">
        <v>15</v>
      </c>
      <c r="S98" s="68">
        <v>16</v>
      </c>
      <c r="T98" s="68">
        <v>17</v>
      </c>
      <c r="U98" s="68">
        <v>18</v>
      </c>
      <c r="V98" s="68">
        <v>19</v>
      </c>
      <c r="W98" s="68">
        <v>20</v>
      </c>
      <c r="X98" s="68">
        <v>21</v>
      </c>
      <c r="Y98" s="68">
        <v>22</v>
      </c>
      <c r="Z98" s="68">
        <v>23</v>
      </c>
      <c r="AA98" s="68">
        <v>24</v>
      </c>
      <c r="AB98" s="68">
        <v>25</v>
      </c>
      <c r="AC98" s="68">
        <v>26</v>
      </c>
      <c r="AD98" s="68">
        <v>27</v>
      </c>
      <c r="AE98" s="68">
        <v>28</v>
      </c>
      <c r="AF98" s="68">
        <v>29</v>
      </c>
      <c r="AG98" s="68">
        <v>30</v>
      </c>
      <c r="AH98" s="68">
        <v>31</v>
      </c>
      <c r="AI98" s="68">
        <v>32</v>
      </c>
      <c r="AJ98" s="68">
        <v>33</v>
      </c>
      <c r="AK98" s="68">
        <v>34</v>
      </c>
      <c r="AL98" s="68">
        <v>35</v>
      </c>
      <c r="AM98" s="68">
        <v>36</v>
      </c>
      <c r="AN98" s="68">
        <v>37</v>
      </c>
      <c r="AO98" s="68">
        <v>38</v>
      </c>
      <c r="AP98" s="68">
        <v>39</v>
      </c>
      <c r="AQ98" s="68">
        <v>40</v>
      </c>
      <c r="AR98" s="68">
        <v>41</v>
      </c>
      <c r="AS98" s="68">
        <v>42</v>
      </c>
      <c r="AT98" s="68">
        <v>43</v>
      </c>
      <c r="AU98" s="68">
        <v>44</v>
      </c>
      <c r="AV98" s="68">
        <v>45</v>
      </c>
      <c r="AW98" s="68">
        <v>46</v>
      </c>
      <c r="AX98" s="68">
        <v>47</v>
      </c>
      <c r="AY98" s="68">
        <v>48</v>
      </c>
      <c r="AZ98" s="68">
        <v>49</v>
      </c>
      <c r="BA98" s="68">
        <v>50</v>
      </c>
      <c r="BB98" s="68">
        <v>51</v>
      </c>
      <c r="BC98" s="68">
        <v>52</v>
      </c>
      <c r="BD98" s="68">
        <v>53</v>
      </c>
      <c r="BE98" s="68">
        <v>54</v>
      </c>
    </row>
    <row r="99" spans="1:57" ht="15" hidden="1" customHeight="1">
      <c r="A99" s="36"/>
      <c r="B99" s="36"/>
      <c r="C99" s="36"/>
      <c r="D99" s="85" t="s">
        <v>5273</v>
      </c>
      <c r="E99" s="85"/>
      <c r="F99" s="85"/>
      <c r="G99" s="85"/>
      <c r="H99" s="85"/>
      <c r="I99" s="85"/>
      <c r="J99" s="85" t="s">
        <v>5282</v>
      </c>
      <c r="K99" s="85"/>
      <c r="L99" s="85"/>
      <c r="M99" s="85"/>
      <c r="N99" s="85"/>
      <c r="O99" s="85"/>
      <c r="P99" s="85" t="s">
        <v>5283</v>
      </c>
      <c r="Q99" s="85"/>
      <c r="R99" s="85"/>
      <c r="S99" s="85"/>
      <c r="T99" s="85"/>
      <c r="U99" s="85"/>
      <c r="V99" s="85" t="s">
        <v>5284</v>
      </c>
      <c r="W99" s="85"/>
      <c r="X99" s="85"/>
      <c r="Y99" s="85"/>
      <c r="Z99" s="85"/>
      <c r="AA99" s="85"/>
      <c r="AB99" s="85" t="s">
        <v>5285</v>
      </c>
      <c r="AC99" s="85"/>
      <c r="AD99" s="85"/>
      <c r="AE99" s="85"/>
      <c r="AF99" s="85"/>
      <c r="AG99" s="85"/>
      <c r="AH99" s="85" t="s">
        <v>5286</v>
      </c>
      <c r="AI99" s="85"/>
      <c r="AJ99" s="85"/>
      <c r="AK99" s="85"/>
      <c r="AL99" s="85"/>
      <c r="AM99" s="85"/>
      <c r="AN99" s="85" t="s">
        <v>5287</v>
      </c>
      <c r="AO99" s="85"/>
      <c r="AP99" s="85"/>
      <c r="AQ99" s="85"/>
      <c r="AR99" s="85"/>
      <c r="AS99" s="85"/>
      <c r="AT99" s="85" t="s">
        <v>5288</v>
      </c>
      <c r="AU99" s="85"/>
      <c r="AV99" s="85"/>
      <c r="AW99" s="85"/>
      <c r="AX99" s="85"/>
      <c r="AY99" s="85"/>
      <c r="AZ99" s="86" t="s">
        <v>5345</v>
      </c>
      <c r="BA99" s="86"/>
      <c r="BB99" s="86"/>
      <c r="BC99" s="86"/>
      <c r="BD99" s="86"/>
      <c r="BE99" s="86"/>
    </row>
    <row r="100" spans="1:57" ht="15" hidden="1" customHeight="1">
      <c r="A100" s="36"/>
      <c r="B100" s="36"/>
      <c r="C100" s="36"/>
      <c r="D100" s="88" t="s">
        <v>5275</v>
      </c>
      <c r="E100" s="88"/>
      <c r="F100" s="88"/>
      <c r="G100" s="87" t="s">
        <v>5276</v>
      </c>
      <c r="H100" s="87"/>
      <c r="I100" s="87"/>
      <c r="J100" s="88" t="s">
        <v>5275</v>
      </c>
      <c r="K100" s="88"/>
      <c r="L100" s="88"/>
      <c r="M100" s="87" t="s">
        <v>5276</v>
      </c>
      <c r="N100" s="87"/>
      <c r="O100" s="87"/>
      <c r="P100" s="88" t="s">
        <v>5275</v>
      </c>
      <c r="Q100" s="88"/>
      <c r="R100" s="88"/>
      <c r="S100" s="87" t="s">
        <v>5276</v>
      </c>
      <c r="T100" s="87"/>
      <c r="U100" s="87"/>
      <c r="V100" s="88" t="s">
        <v>5275</v>
      </c>
      <c r="W100" s="88"/>
      <c r="X100" s="88"/>
      <c r="Y100" s="87" t="s">
        <v>5276</v>
      </c>
      <c r="Z100" s="87"/>
      <c r="AA100" s="87"/>
      <c r="AB100" s="88" t="s">
        <v>5275</v>
      </c>
      <c r="AC100" s="88"/>
      <c r="AD100" s="88"/>
      <c r="AE100" s="87" t="s">
        <v>5276</v>
      </c>
      <c r="AF100" s="87"/>
      <c r="AG100" s="87"/>
      <c r="AH100" s="88" t="s">
        <v>5275</v>
      </c>
      <c r="AI100" s="88"/>
      <c r="AJ100" s="88"/>
      <c r="AK100" s="87" t="s">
        <v>5276</v>
      </c>
      <c r="AL100" s="87"/>
      <c r="AM100" s="87"/>
      <c r="AN100" s="88" t="s">
        <v>5275</v>
      </c>
      <c r="AO100" s="88"/>
      <c r="AP100" s="88"/>
      <c r="AQ100" s="87" t="s">
        <v>5276</v>
      </c>
      <c r="AR100" s="87"/>
      <c r="AS100" s="87"/>
      <c r="AT100" s="88" t="s">
        <v>5275</v>
      </c>
      <c r="AU100" s="88"/>
      <c r="AV100" s="88"/>
      <c r="AW100" s="87" t="s">
        <v>5276</v>
      </c>
      <c r="AX100" s="87"/>
      <c r="AY100" s="87"/>
      <c r="AZ100" s="88" t="s">
        <v>5275</v>
      </c>
      <c r="BA100" s="88"/>
      <c r="BB100" s="88"/>
      <c r="BC100" s="87" t="s">
        <v>5276</v>
      </c>
      <c r="BD100" s="87"/>
      <c r="BE100" s="87"/>
    </row>
    <row r="101" spans="1:57" hidden="1">
      <c r="A101" s="36"/>
      <c r="B101" s="36"/>
      <c r="C101" s="36"/>
      <c r="D101" s="37" t="s">
        <v>5277</v>
      </c>
      <c r="E101" s="37" t="s">
        <v>5278</v>
      </c>
      <c r="F101" s="37" t="s">
        <v>5279</v>
      </c>
      <c r="G101" s="37" t="s">
        <v>5277</v>
      </c>
      <c r="H101" s="37" t="s">
        <v>5278</v>
      </c>
      <c r="I101" s="37" t="s">
        <v>5279</v>
      </c>
      <c r="J101" s="37" t="s">
        <v>5277</v>
      </c>
      <c r="K101" s="37" t="s">
        <v>5278</v>
      </c>
      <c r="L101" s="37" t="s">
        <v>5279</v>
      </c>
      <c r="M101" s="37" t="s">
        <v>5277</v>
      </c>
      <c r="N101" s="37" t="s">
        <v>5278</v>
      </c>
      <c r="O101" s="37" t="s">
        <v>5279</v>
      </c>
      <c r="P101" s="37" t="s">
        <v>5277</v>
      </c>
      <c r="Q101" s="37" t="s">
        <v>5278</v>
      </c>
      <c r="R101" s="37" t="s">
        <v>5279</v>
      </c>
      <c r="S101" s="37" t="s">
        <v>5277</v>
      </c>
      <c r="T101" s="37" t="s">
        <v>5278</v>
      </c>
      <c r="U101" s="37" t="s">
        <v>5279</v>
      </c>
      <c r="V101" s="37" t="s">
        <v>5277</v>
      </c>
      <c r="W101" s="37" t="s">
        <v>5278</v>
      </c>
      <c r="X101" s="37" t="s">
        <v>5279</v>
      </c>
      <c r="Y101" s="37" t="s">
        <v>5277</v>
      </c>
      <c r="Z101" s="37" t="s">
        <v>5278</v>
      </c>
      <c r="AA101" s="37" t="s">
        <v>5279</v>
      </c>
      <c r="AB101" s="37" t="s">
        <v>5277</v>
      </c>
      <c r="AC101" s="37" t="s">
        <v>5278</v>
      </c>
      <c r="AD101" s="37" t="s">
        <v>5279</v>
      </c>
      <c r="AE101" s="37" t="s">
        <v>5277</v>
      </c>
      <c r="AF101" s="37" t="s">
        <v>5278</v>
      </c>
      <c r="AG101" s="37" t="s">
        <v>5279</v>
      </c>
      <c r="AH101" s="37" t="s">
        <v>5277</v>
      </c>
      <c r="AI101" s="37" t="s">
        <v>5278</v>
      </c>
      <c r="AJ101" s="37" t="s">
        <v>5279</v>
      </c>
      <c r="AK101" s="37" t="s">
        <v>5277</v>
      </c>
      <c r="AL101" s="37" t="s">
        <v>5278</v>
      </c>
      <c r="AM101" s="37" t="s">
        <v>5279</v>
      </c>
      <c r="AN101" s="37" t="s">
        <v>5277</v>
      </c>
      <c r="AO101" s="37" t="s">
        <v>5278</v>
      </c>
      <c r="AP101" s="37" t="s">
        <v>5279</v>
      </c>
      <c r="AQ101" s="37" t="s">
        <v>5277</v>
      </c>
      <c r="AR101" s="37" t="s">
        <v>5278</v>
      </c>
      <c r="AS101" s="37" t="s">
        <v>5279</v>
      </c>
      <c r="AT101" s="37" t="s">
        <v>5277</v>
      </c>
      <c r="AU101" s="37" t="s">
        <v>5278</v>
      </c>
      <c r="AV101" s="37" t="s">
        <v>5279</v>
      </c>
      <c r="AW101" s="37" t="s">
        <v>5277</v>
      </c>
      <c r="AX101" s="37" t="s">
        <v>5278</v>
      </c>
      <c r="AY101" s="37" t="s">
        <v>5279</v>
      </c>
      <c r="AZ101" s="37" t="s">
        <v>5277</v>
      </c>
      <c r="BA101" s="37" t="s">
        <v>5278</v>
      </c>
      <c r="BB101" s="37" t="s">
        <v>5279</v>
      </c>
      <c r="BC101" s="37" t="s">
        <v>5277</v>
      </c>
      <c r="BD101" s="37" t="s">
        <v>5278</v>
      </c>
      <c r="BE101" s="37" t="s">
        <v>5279</v>
      </c>
    </row>
    <row r="102" spans="1:57" hidden="1">
      <c r="A102" s="36"/>
      <c r="B102" s="36"/>
      <c r="C102" s="36"/>
      <c r="D102" s="42" t="s">
        <v>5280</v>
      </c>
      <c r="E102" s="42" t="s">
        <v>5280</v>
      </c>
      <c r="F102" s="42" t="s">
        <v>5280</v>
      </c>
      <c r="G102" s="42" t="s">
        <v>5280</v>
      </c>
      <c r="H102" s="42" t="s">
        <v>5280</v>
      </c>
      <c r="I102" s="42" t="s">
        <v>5346</v>
      </c>
      <c r="J102" s="42" t="s">
        <v>5280</v>
      </c>
      <c r="K102" s="42" t="s">
        <v>5280</v>
      </c>
      <c r="L102" s="42" t="s">
        <v>5280</v>
      </c>
      <c r="M102" s="42" t="s">
        <v>5280</v>
      </c>
      <c r="N102" s="42" t="s">
        <v>5280</v>
      </c>
      <c r="O102" s="42" t="s">
        <v>5346</v>
      </c>
      <c r="P102" s="42" t="s">
        <v>5280</v>
      </c>
      <c r="Q102" s="42" t="s">
        <v>5280</v>
      </c>
      <c r="R102" s="42" t="s">
        <v>5280</v>
      </c>
      <c r="S102" s="42" t="s">
        <v>5280</v>
      </c>
      <c r="T102" s="42" t="s">
        <v>5280</v>
      </c>
      <c r="U102" s="42" t="s">
        <v>5346</v>
      </c>
      <c r="V102" s="42" t="s">
        <v>5280</v>
      </c>
      <c r="W102" s="42" t="s">
        <v>5280</v>
      </c>
      <c r="X102" s="42" t="s">
        <v>5280</v>
      </c>
      <c r="Y102" s="42" t="s">
        <v>5280</v>
      </c>
      <c r="Z102" s="42" t="s">
        <v>5280</v>
      </c>
      <c r="AA102" s="42" t="s">
        <v>5346</v>
      </c>
      <c r="AB102" s="42" t="s">
        <v>5280</v>
      </c>
      <c r="AC102" s="42" t="s">
        <v>5280</v>
      </c>
      <c r="AD102" s="42" t="s">
        <v>5280</v>
      </c>
      <c r="AE102" s="42" t="s">
        <v>5280</v>
      </c>
      <c r="AF102" s="42" t="s">
        <v>5280</v>
      </c>
      <c r="AG102" s="42" t="s">
        <v>5346</v>
      </c>
      <c r="AH102" s="42" t="s">
        <v>5280</v>
      </c>
      <c r="AI102" s="42" t="s">
        <v>5280</v>
      </c>
      <c r="AJ102" s="42" t="s">
        <v>5280</v>
      </c>
      <c r="AK102" s="42" t="s">
        <v>5280</v>
      </c>
      <c r="AL102" s="42" t="s">
        <v>5280</v>
      </c>
      <c r="AM102" s="42" t="s">
        <v>5346</v>
      </c>
      <c r="AN102" s="42" t="s">
        <v>5280</v>
      </c>
      <c r="AO102" s="42" t="s">
        <v>5280</v>
      </c>
      <c r="AP102" s="42" t="s">
        <v>5280</v>
      </c>
      <c r="AQ102" s="42" t="s">
        <v>5280</v>
      </c>
      <c r="AR102" s="42" t="s">
        <v>5280</v>
      </c>
      <c r="AS102" s="42" t="s">
        <v>5346</v>
      </c>
      <c r="AT102" s="42" t="s">
        <v>5280</v>
      </c>
      <c r="AU102" s="42" t="s">
        <v>5280</v>
      </c>
      <c r="AV102" s="42" t="s">
        <v>5280</v>
      </c>
      <c r="AW102" s="42" t="s">
        <v>5280</v>
      </c>
      <c r="AX102" s="42" t="s">
        <v>5280</v>
      </c>
      <c r="AY102" s="42" t="s">
        <v>5346</v>
      </c>
      <c r="AZ102" s="42" t="s">
        <v>5280</v>
      </c>
      <c r="BA102" s="42" t="s">
        <v>5280</v>
      </c>
      <c r="BB102" s="42" t="s">
        <v>5280</v>
      </c>
      <c r="BC102" s="42" t="s">
        <v>5280</v>
      </c>
      <c r="BD102" s="42" t="s">
        <v>5280</v>
      </c>
      <c r="BE102" s="42" t="s">
        <v>5346</v>
      </c>
    </row>
    <row r="103" spans="1:57" hidden="1">
      <c r="A103" s="43" t="s">
        <v>5281</v>
      </c>
      <c r="B103" s="44"/>
      <c r="C103" s="36"/>
      <c r="D103" s="42"/>
      <c r="E103" s="42"/>
      <c r="F103" s="42"/>
      <c r="G103" s="70"/>
      <c r="H103" s="70"/>
      <c r="I103" s="71"/>
      <c r="J103" s="42"/>
      <c r="K103" s="42"/>
      <c r="L103" s="42"/>
      <c r="M103" s="70"/>
      <c r="N103" s="70"/>
      <c r="O103" s="71"/>
      <c r="P103" s="42"/>
      <c r="Q103" s="42"/>
      <c r="R103" s="42"/>
      <c r="S103" s="42"/>
      <c r="T103" s="70"/>
      <c r="U103" s="71"/>
      <c r="V103" s="42"/>
      <c r="W103" s="42"/>
      <c r="X103" s="42"/>
      <c r="Y103" s="42"/>
      <c r="Z103" s="70"/>
      <c r="AA103" s="71"/>
      <c r="AB103" s="42"/>
      <c r="AC103" s="42"/>
      <c r="AD103" s="42"/>
      <c r="AE103" s="42"/>
      <c r="AF103" s="70"/>
      <c r="AG103" s="71"/>
      <c r="AH103" s="42"/>
      <c r="AI103" s="42"/>
      <c r="AJ103" s="42"/>
      <c r="AK103" s="42"/>
      <c r="AL103" s="70"/>
      <c r="AM103" s="71"/>
      <c r="AN103" s="42"/>
      <c r="AO103" s="42"/>
      <c r="AP103" s="42"/>
      <c r="AQ103" s="42"/>
      <c r="AR103" s="70"/>
      <c r="AS103" s="71"/>
      <c r="AT103" s="42"/>
      <c r="AU103" s="42"/>
      <c r="AV103" s="42"/>
      <c r="AW103" s="42"/>
      <c r="AX103" s="70"/>
      <c r="AY103" s="71"/>
      <c r="AZ103" s="42"/>
      <c r="BA103" s="42"/>
      <c r="BB103" s="42"/>
      <c r="BC103" s="70"/>
      <c r="BD103" s="71"/>
    </row>
    <row r="104" spans="1:57" hidden="1">
      <c r="A104" s="47"/>
      <c r="B104" s="48" t="s">
        <v>5282</v>
      </c>
      <c r="C104" s="67">
        <v>1</v>
      </c>
      <c r="D104" s="72">
        <f>A125997278V_Latest</f>
        <v>141.131</v>
      </c>
      <c r="E104" s="72">
        <f>A126000878K_Latest</f>
        <v>80.352999999999994</v>
      </c>
      <c r="F104" s="72">
        <f>A125999078L_Latest</f>
        <v>60.777999999999999</v>
      </c>
      <c r="G104" s="72">
        <f>A125991878R_Latest</f>
        <v>873.94500000000005</v>
      </c>
      <c r="H104" s="72">
        <f>A125995478A_Latest</f>
        <v>432.85</v>
      </c>
      <c r="I104" s="72">
        <f>A125993678J_Latest</f>
        <v>441.09500000000003</v>
      </c>
      <c r="J104" s="72">
        <f>A125997278V_Latest</f>
        <v>141.131</v>
      </c>
      <c r="K104" s="72">
        <f>A126000878K_Latest</f>
        <v>80.352999999999994</v>
      </c>
      <c r="L104" s="72">
        <f>A125999078L_Latest</f>
        <v>60.777999999999999</v>
      </c>
      <c r="M104" s="72">
        <f>A125991878R_Latest</f>
        <v>873.94500000000005</v>
      </c>
      <c r="N104" s="72">
        <f>A125995478A_Latest</f>
        <v>432.85</v>
      </c>
      <c r="O104" s="72">
        <f>A125993678J_Latest</f>
        <v>441.09500000000003</v>
      </c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  <c r="AC104" s="72"/>
      <c r="AD104" s="72"/>
      <c r="AE104" s="72"/>
      <c r="AF104" s="72"/>
      <c r="AG104" s="72"/>
      <c r="AH104" s="72"/>
      <c r="AI104" s="72"/>
      <c r="AJ104" s="72"/>
      <c r="AK104" s="72"/>
      <c r="AL104" s="72"/>
      <c r="AM104" s="72"/>
      <c r="AN104" s="72"/>
      <c r="AO104" s="72"/>
      <c r="AP104" s="72"/>
      <c r="AQ104" s="72"/>
      <c r="AR104" s="72"/>
      <c r="AS104" s="72"/>
      <c r="AT104" s="72"/>
      <c r="AU104" s="72"/>
      <c r="AV104" s="72"/>
      <c r="AW104" s="72"/>
      <c r="AX104" s="72"/>
      <c r="AY104" s="72"/>
      <c r="AZ104" s="72"/>
      <c r="BA104" s="72"/>
      <c r="BB104" s="72"/>
      <c r="BC104" s="72"/>
      <c r="BD104" s="72"/>
      <c r="BE104" s="72"/>
    </row>
    <row r="105" spans="1:57" hidden="1">
      <c r="A105" s="47"/>
      <c r="B105" s="48" t="s">
        <v>5283</v>
      </c>
      <c r="C105" s="67">
        <v>2</v>
      </c>
      <c r="D105" s="72">
        <f>A125996478V_Latest</f>
        <v>139.62</v>
      </c>
      <c r="E105" s="72">
        <f>A126000078L_Latest</f>
        <v>72.790999999999997</v>
      </c>
      <c r="F105" s="72">
        <f>A125998278L_Latest</f>
        <v>66.83</v>
      </c>
      <c r="G105" s="72">
        <f>A125991078T_Latest</f>
        <v>773.52300000000002</v>
      </c>
      <c r="H105" s="72">
        <f>A125994678A_Latest</f>
        <v>394.815</v>
      </c>
      <c r="I105" s="72">
        <f>A125992878J_Latest</f>
        <v>378.70800000000003</v>
      </c>
      <c r="J105" s="72"/>
      <c r="K105" s="72"/>
      <c r="L105" s="72"/>
      <c r="M105" s="72"/>
      <c r="N105" s="72"/>
      <c r="O105" s="72"/>
      <c r="P105" s="72">
        <f>A125996478V_Latest</f>
        <v>139.62</v>
      </c>
      <c r="Q105" s="72">
        <f>A126000078L_Latest</f>
        <v>72.790999999999997</v>
      </c>
      <c r="R105" s="72">
        <f>A125998278L_Latest</f>
        <v>66.83</v>
      </c>
      <c r="S105" s="72">
        <f>A125991078T_Latest</f>
        <v>773.52300000000002</v>
      </c>
      <c r="T105" s="72">
        <f>A125994678A_Latest</f>
        <v>394.815</v>
      </c>
      <c r="U105" s="72">
        <f>A125992878J_Latest</f>
        <v>378.70800000000003</v>
      </c>
      <c r="V105" s="72"/>
      <c r="W105" s="72"/>
      <c r="X105" s="72"/>
      <c r="Y105" s="72"/>
      <c r="Z105" s="72"/>
      <c r="AA105" s="72"/>
      <c r="AB105" s="72"/>
      <c r="AC105" s="72"/>
      <c r="AD105" s="72"/>
      <c r="AE105" s="72"/>
      <c r="AF105" s="72"/>
      <c r="AG105" s="72"/>
      <c r="AH105" s="72"/>
      <c r="AI105" s="72"/>
      <c r="AJ105" s="72"/>
      <c r="AK105" s="72"/>
      <c r="AL105" s="72"/>
      <c r="AM105" s="72"/>
      <c r="AN105" s="72"/>
      <c r="AO105" s="72"/>
      <c r="AP105" s="72"/>
      <c r="AQ105" s="72"/>
      <c r="AR105" s="72"/>
      <c r="AS105" s="72"/>
      <c r="AT105" s="72"/>
      <c r="AU105" s="72"/>
      <c r="AV105" s="72"/>
      <c r="AW105" s="72"/>
      <c r="AX105" s="72"/>
      <c r="AY105" s="72"/>
      <c r="AZ105" s="72"/>
      <c r="BA105" s="72"/>
      <c r="BB105" s="72"/>
      <c r="BC105" s="72"/>
      <c r="BD105" s="72"/>
      <c r="BE105" s="72"/>
    </row>
    <row r="106" spans="1:57" hidden="1">
      <c r="A106" s="47"/>
      <c r="B106" s="48" t="s">
        <v>5284</v>
      </c>
      <c r="C106" s="67">
        <v>3</v>
      </c>
      <c r="D106" s="72">
        <f>A125997478L_Latest</f>
        <v>105.82899999999999</v>
      </c>
      <c r="E106" s="72">
        <f>A126001078F_Latest</f>
        <v>54.65</v>
      </c>
      <c r="F106" s="72">
        <f>A125999278F_Latest</f>
        <v>51.179000000000002</v>
      </c>
      <c r="G106" s="72">
        <f>A125992078K_Latest</f>
        <v>598.13</v>
      </c>
      <c r="H106" s="72">
        <f>A125995678V_Latest</f>
        <v>295.75299999999999</v>
      </c>
      <c r="I106" s="72">
        <f>A125993878A_Latest</f>
        <v>302.37700000000001</v>
      </c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>
        <f>A125997478L_Latest</f>
        <v>105.82899999999999</v>
      </c>
      <c r="W106" s="72">
        <f>A126001078F_Latest</f>
        <v>54.65</v>
      </c>
      <c r="X106" s="72">
        <f>A125999278F_Latest</f>
        <v>51.179000000000002</v>
      </c>
      <c r="Y106" s="72">
        <f>A125992078K_Latest</f>
        <v>598.13</v>
      </c>
      <c r="Z106" s="72">
        <f>A125995678V_Latest</f>
        <v>295.75299999999999</v>
      </c>
      <c r="AA106" s="72">
        <f>A125993878A_Latest</f>
        <v>302.37700000000001</v>
      </c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</row>
    <row r="107" spans="1:57" hidden="1">
      <c r="A107" s="47"/>
      <c r="B107" s="48" t="s">
        <v>5285</v>
      </c>
      <c r="C107" s="67">
        <v>4</v>
      </c>
      <c r="D107" s="72">
        <f>A125997678F_Latest</f>
        <v>38.42</v>
      </c>
      <c r="E107" s="72">
        <f>A126001278X_Latest</f>
        <v>20.157</v>
      </c>
      <c r="F107" s="72">
        <f>A125999478X_Latest</f>
        <v>18.262</v>
      </c>
      <c r="G107" s="72">
        <f>A125992278C_Latest</f>
        <v>187.137</v>
      </c>
      <c r="H107" s="72">
        <f>A125995878L_Latest</f>
        <v>95.506</v>
      </c>
      <c r="I107" s="72">
        <f>A125994078W_Latest</f>
        <v>91.632000000000005</v>
      </c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>
        <f>A125997678F_Latest</f>
        <v>38.42</v>
      </c>
      <c r="AC107" s="72">
        <f>A126001278X_Latest</f>
        <v>20.157</v>
      </c>
      <c r="AD107" s="72">
        <f>A125999478X_Latest</f>
        <v>18.262</v>
      </c>
      <c r="AE107" s="72">
        <f>A125992278C_Latest</f>
        <v>187.137</v>
      </c>
      <c r="AF107" s="72">
        <f>A125995878L_Latest</f>
        <v>95.506</v>
      </c>
      <c r="AG107" s="72">
        <f>A125994078W_Latest</f>
        <v>91.632000000000005</v>
      </c>
      <c r="AH107" s="72"/>
      <c r="AI107" s="72"/>
      <c r="AJ107" s="72"/>
      <c r="AK107" s="72"/>
      <c r="AL107" s="72"/>
      <c r="AM107" s="72"/>
      <c r="AN107" s="72"/>
      <c r="AO107" s="72"/>
      <c r="AP107" s="72"/>
      <c r="AQ107" s="72"/>
      <c r="AR107" s="72"/>
      <c r="AS107" s="72"/>
      <c r="AT107" s="72"/>
      <c r="AU107" s="72"/>
      <c r="AV107" s="72"/>
      <c r="AW107" s="72"/>
      <c r="AX107" s="72"/>
      <c r="AY107" s="72"/>
      <c r="AZ107" s="72"/>
      <c r="BA107" s="72"/>
      <c r="BB107" s="72"/>
      <c r="BC107" s="72"/>
      <c r="BD107" s="72"/>
      <c r="BE107" s="72"/>
    </row>
    <row r="108" spans="1:57" hidden="1">
      <c r="A108" s="47"/>
      <c r="B108" s="48" t="s">
        <v>5286</v>
      </c>
      <c r="C108" s="67">
        <v>5</v>
      </c>
      <c r="D108" s="72">
        <f>A125996678L_Latest</f>
        <v>59.811</v>
      </c>
      <c r="E108" s="72">
        <f>A126000278F_Latest</f>
        <v>32.520000000000003</v>
      </c>
      <c r="F108" s="72">
        <f>A125998478F_Latest</f>
        <v>27.291</v>
      </c>
      <c r="G108" s="72">
        <f>A125991278K_Latest</f>
        <v>327.04899999999998</v>
      </c>
      <c r="H108" s="72">
        <f>A125994878V_Latest</f>
        <v>168.56200000000001</v>
      </c>
      <c r="I108" s="72">
        <f>A125993078C_Latest</f>
        <v>158.48599999999999</v>
      </c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  <c r="AC108" s="72"/>
      <c r="AD108" s="72"/>
      <c r="AE108" s="72"/>
      <c r="AF108" s="72"/>
      <c r="AG108" s="72"/>
      <c r="AH108" s="72">
        <f>A125996678L_Latest</f>
        <v>59.811</v>
      </c>
      <c r="AI108" s="72">
        <f>A126000278F_Latest</f>
        <v>32.520000000000003</v>
      </c>
      <c r="AJ108" s="72">
        <f>A125998478F_Latest</f>
        <v>27.291</v>
      </c>
      <c r="AK108" s="72">
        <f>A125991278K_Latest</f>
        <v>327.04899999999998</v>
      </c>
      <c r="AL108" s="72">
        <f>A125994878V_Latest</f>
        <v>168.56200000000001</v>
      </c>
      <c r="AM108" s="72">
        <f>A125993078C_Latest</f>
        <v>158.48599999999999</v>
      </c>
      <c r="AN108" s="72"/>
      <c r="AO108" s="72"/>
      <c r="AP108" s="72"/>
      <c r="AQ108" s="72"/>
      <c r="AR108" s="72"/>
      <c r="AS108" s="72"/>
      <c r="AT108" s="72"/>
      <c r="AU108" s="72"/>
      <c r="AV108" s="72"/>
      <c r="AW108" s="72"/>
      <c r="AX108" s="72"/>
      <c r="AY108" s="72"/>
      <c r="AZ108" s="72"/>
      <c r="BA108" s="72"/>
      <c r="BB108" s="72"/>
      <c r="BC108" s="72"/>
      <c r="BD108" s="72"/>
      <c r="BE108" s="72"/>
    </row>
    <row r="109" spans="1:57" hidden="1">
      <c r="A109" s="47"/>
      <c r="B109" s="48" t="s">
        <v>5287</v>
      </c>
      <c r="C109" s="67">
        <v>6</v>
      </c>
      <c r="D109" s="72">
        <f>A125996878F_Latest</f>
        <v>11.18</v>
      </c>
      <c r="E109" s="72">
        <f>A126000478X_Latest</f>
        <v>5.9649999999999999</v>
      </c>
      <c r="F109" s="72">
        <f>A125998678X_Latest</f>
        <v>5.2149999999999999</v>
      </c>
      <c r="G109" s="72">
        <f>A125991478C_Latest</f>
        <v>62.545999999999999</v>
      </c>
      <c r="H109" s="72">
        <f>A125995078R_Latest</f>
        <v>30.484000000000002</v>
      </c>
      <c r="I109" s="72">
        <f>A125993278W_Latest</f>
        <v>32.061999999999998</v>
      </c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  <c r="AC109" s="72"/>
      <c r="AD109" s="72"/>
      <c r="AE109" s="72"/>
      <c r="AF109" s="72"/>
      <c r="AG109" s="72"/>
      <c r="AH109" s="72"/>
      <c r="AI109" s="72"/>
      <c r="AJ109" s="72"/>
      <c r="AK109" s="72"/>
      <c r="AL109" s="72"/>
      <c r="AM109" s="72"/>
      <c r="AN109" s="72">
        <f>A125996878F_Latest</f>
        <v>11.18</v>
      </c>
      <c r="AO109" s="72">
        <f>A126000478X_Latest</f>
        <v>5.9649999999999999</v>
      </c>
      <c r="AP109" s="72">
        <f>A125998678X_Latest</f>
        <v>5.2149999999999999</v>
      </c>
      <c r="AQ109" s="72">
        <f>A125991478C_Latest</f>
        <v>62.545999999999999</v>
      </c>
      <c r="AR109" s="72">
        <f>A125995078R_Latest</f>
        <v>30.484000000000002</v>
      </c>
      <c r="AS109" s="72">
        <f>A125993278W_Latest</f>
        <v>32.061999999999998</v>
      </c>
      <c r="AT109" s="72"/>
      <c r="AU109" s="72"/>
      <c r="AV109" s="72"/>
      <c r="AW109" s="72"/>
      <c r="AX109" s="72"/>
      <c r="AY109" s="72"/>
      <c r="AZ109" s="72"/>
      <c r="BA109" s="72"/>
      <c r="BB109" s="72"/>
      <c r="BC109" s="72"/>
      <c r="BD109" s="72"/>
      <c r="BE109" s="72"/>
    </row>
    <row r="110" spans="1:57" hidden="1">
      <c r="A110" s="47"/>
      <c r="B110" s="48" t="s">
        <v>5288</v>
      </c>
      <c r="C110" s="67">
        <v>7</v>
      </c>
      <c r="D110" s="72">
        <f>A125997078A_Latest</f>
        <v>4.8259999999999996</v>
      </c>
      <c r="E110" s="72">
        <f>A126000678T_Latest</f>
        <v>2.552</v>
      </c>
      <c r="F110" s="72">
        <f>A125998878T_Latest</f>
        <v>2.2730000000000001</v>
      </c>
      <c r="G110" s="72">
        <f>A125991678W_Latest</f>
        <v>27.082999999999998</v>
      </c>
      <c r="H110" s="72">
        <f>A125995278J_Latest</f>
        <v>13.627000000000001</v>
      </c>
      <c r="I110" s="72">
        <f>A125993478R_Latest</f>
        <v>13.455</v>
      </c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  <c r="AC110" s="72"/>
      <c r="AD110" s="72"/>
      <c r="AE110" s="72"/>
      <c r="AF110" s="72"/>
      <c r="AG110" s="72"/>
      <c r="AH110" s="72"/>
      <c r="AI110" s="72"/>
      <c r="AJ110" s="72"/>
      <c r="AK110" s="72"/>
      <c r="AL110" s="72"/>
      <c r="AM110" s="72"/>
      <c r="AN110" s="72"/>
      <c r="AO110" s="72"/>
      <c r="AP110" s="72"/>
      <c r="AQ110" s="72"/>
      <c r="AR110" s="72"/>
      <c r="AS110" s="72"/>
      <c r="AT110" s="72">
        <f>A125997078A_Latest</f>
        <v>4.8259999999999996</v>
      </c>
      <c r="AU110" s="72">
        <f>A126000678T_Latest</f>
        <v>2.552</v>
      </c>
      <c r="AV110" s="72">
        <f>A125998878T_Latest</f>
        <v>2.2730000000000001</v>
      </c>
      <c r="AW110" s="72">
        <f>A125991678W_Latest</f>
        <v>27.082999999999998</v>
      </c>
      <c r="AX110" s="72">
        <f>A125995278J_Latest</f>
        <v>13.627000000000001</v>
      </c>
      <c r="AY110" s="72">
        <f>A125993478R_Latest</f>
        <v>13.455</v>
      </c>
      <c r="AZ110" s="72"/>
      <c r="BA110" s="72"/>
      <c r="BB110" s="72"/>
      <c r="BC110" s="72"/>
      <c r="BD110" s="72"/>
      <c r="BE110" s="72"/>
    </row>
    <row r="111" spans="1:57" hidden="1">
      <c r="A111" s="47"/>
      <c r="B111" s="48" t="s">
        <v>5289</v>
      </c>
      <c r="C111" s="67">
        <v>8</v>
      </c>
      <c r="D111" s="72">
        <f>A125996278A_Latest</f>
        <v>8.0779999999999994</v>
      </c>
      <c r="E111" s="72">
        <f>A125999878K_Latest</f>
        <v>4.7270000000000003</v>
      </c>
      <c r="F111" s="72">
        <f>A125998078V_Latest</f>
        <v>3.35</v>
      </c>
      <c r="G111" s="72">
        <f>A125990878W_Latest</f>
        <v>62.786999999999999</v>
      </c>
      <c r="H111" s="72">
        <f>A125994478J_Latest</f>
        <v>29.951000000000001</v>
      </c>
      <c r="I111" s="72">
        <f>A125992678R_Latest</f>
        <v>32.835999999999999</v>
      </c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  <c r="AC111" s="72"/>
      <c r="AD111" s="72"/>
      <c r="AE111" s="72"/>
      <c r="AF111" s="72"/>
      <c r="AG111" s="72"/>
      <c r="AH111" s="72"/>
      <c r="AI111" s="72"/>
      <c r="AJ111" s="72"/>
      <c r="AK111" s="72"/>
      <c r="AL111" s="72"/>
      <c r="AM111" s="72"/>
      <c r="AN111" s="72"/>
      <c r="AO111" s="72"/>
      <c r="AP111" s="72"/>
      <c r="AQ111" s="72"/>
      <c r="AR111" s="72"/>
      <c r="AS111" s="72"/>
      <c r="AT111" s="72"/>
      <c r="AU111" s="72"/>
      <c r="AV111" s="72"/>
      <c r="AW111" s="72"/>
      <c r="AX111" s="72"/>
      <c r="AY111" s="72"/>
      <c r="AZ111" s="72">
        <f>A125996278A_Latest</f>
        <v>8.0779999999999994</v>
      </c>
      <c r="BA111" s="72">
        <f>A125999878K_Latest</f>
        <v>4.7270000000000003</v>
      </c>
      <c r="BB111" s="72">
        <f>A125998078V_Latest</f>
        <v>3.35</v>
      </c>
      <c r="BC111" s="72">
        <f>A125990878W_Latest</f>
        <v>62.786999999999999</v>
      </c>
      <c r="BD111" s="72">
        <f>A125994478J_Latest</f>
        <v>29.951000000000001</v>
      </c>
      <c r="BE111" s="72">
        <f>A125992678R_Latest</f>
        <v>32.835999999999999</v>
      </c>
    </row>
    <row r="112" spans="1:57" hidden="1">
      <c r="A112" s="43" t="s">
        <v>5290</v>
      </c>
      <c r="B112" s="50"/>
      <c r="C112" s="67">
        <v>9</v>
      </c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  <c r="AQ112" s="72"/>
      <c r="AR112" s="72"/>
      <c r="AS112" s="72"/>
      <c r="AT112" s="72"/>
      <c r="AU112" s="72"/>
      <c r="AV112" s="72"/>
      <c r="AW112" s="72"/>
      <c r="AX112" s="72"/>
      <c r="AY112" s="72"/>
      <c r="AZ112" s="72"/>
      <c r="BA112" s="72"/>
      <c r="BB112" s="72"/>
      <c r="BC112" s="72"/>
      <c r="BD112" s="72"/>
      <c r="BE112" s="72"/>
    </row>
    <row r="113" spans="1:57" hidden="1">
      <c r="A113" s="43"/>
      <c r="B113" s="48" t="s">
        <v>5291</v>
      </c>
      <c r="C113" s="67">
        <v>10</v>
      </c>
      <c r="D113" s="72">
        <f>A125996210F_Latest</f>
        <v>499.303</v>
      </c>
      <c r="E113" s="72">
        <f>A125999810R_Latest</f>
        <v>267.86799999999999</v>
      </c>
      <c r="F113" s="72">
        <f>A125998010X_Latest</f>
        <v>231.43600000000001</v>
      </c>
      <c r="G113" s="72">
        <f>A125990810A_Latest</f>
        <v>2860.47</v>
      </c>
      <c r="H113" s="72">
        <f>A125994410L_Latest</f>
        <v>1430.2070000000001</v>
      </c>
      <c r="I113" s="72">
        <f>A125992610V_Latest</f>
        <v>1430.2629999999999</v>
      </c>
      <c r="J113" s="72">
        <f>A125997410T_Latest</f>
        <v>137.78200000000001</v>
      </c>
      <c r="K113" s="72">
        <f>A126001010K_Latest</f>
        <v>78.23</v>
      </c>
      <c r="L113" s="72">
        <f>A125999210K_Latest</f>
        <v>59.552</v>
      </c>
      <c r="M113" s="72">
        <f>A125992010R_Latest</f>
        <v>861.45699999999999</v>
      </c>
      <c r="N113" s="72">
        <f>A125995610X_Latest</f>
        <v>427.05700000000002</v>
      </c>
      <c r="O113" s="72">
        <f>A125993810F_Latest</f>
        <v>434.4</v>
      </c>
      <c r="P113" s="72">
        <f>A125996610T_Latest</f>
        <v>136.65899999999999</v>
      </c>
      <c r="Q113" s="72">
        <f>A126000210K_Latest</f>
        <v>71.337000000000003</v>
      </c>
      <c r="R113" s="72">
        <f>A125998410K_Latest</f>
        <v>65.322000000000003</v>
      </c>
      <c r="S113" s="72">
        <f>A125991210R_Latest</f>
        <v>759.05</v>
      </c>
      <c r="T113" s="72">
        <f>A125994810X_Latest</f>
        <v>384.91300000000001</v>
      </c>
      <c r="U113" s="72">
        <f>A125993010J_Latest</f>
        <v>374.13600000000002</v>
      </c>
      <c r="V113" s="72">
        <f>A125997610K_Latest</f>
        <v>104.628</v>
      </c>
      <c r="W113" s="72">
        <f>A126001210C_Latest</f>
        <v>53.841999999999999</v>
      </c>
      <c r="X113" s="72">
        <f>A125999410C_Latest</f>
        <v>50.786999999999999</v>
      </c>
      <c r="Y113" s="72">
        <f>A125992210J_Latest</f>
        <v>585.601</v>
      </c>
      <c r="Z113" s="72">
        <f>A125995810T_Latest</f>
        <v>287.15899999999999</v>
      </c>
      <c r="AA113" s="72">
        <f>A125994010A_Latest</f>
        <v>298.44200000000001</v>
      </c>
      <c r="AB113" s="72">
        <f>A125997810C_Latest</f>
        <v>37.546999999999997</v>
      </c>
      <c r="AC113" s="72">
        <f>A126001410W_Latest</f>
        <v>19.283999999999999</v>
      </c>
      <c r="AD113" s="72">
        <f>A125999610W_Latest</f>
        <v>18.262</v>
      </c>
      <c r="AE113" s="72">
        <f>A125992410A_Latest</f>
        <v>184.607</v>
      </c>
      <c r="AF113" s="72">
        <f>A125996010L_Latest</f>
        <v>94.028000000000006</v>
      </c>
      <c r="AG113" s="72">
        <f>A125994210V_Latest</f>
        <v>90.578999999999994</v>
      </c>
      <c r="AH113" s="72">
        <f>A125996810K_Latest</f>
        <v>58.756999999999998</v>
      </c>
      <c r="AI113" s="72">
        <f>A126000410C_Latest</f>
        <v>32.082999999999998</v>
      </c>
      <c r="AJ113" s="72">
        <f>A125998610C_Latest</f>
        <v>26.673999999999999</v>
      </c>
      <c r="AK113" s="72">
        <f>A125991410J_Latest</f>
        <v>319.85300000000001</v>
      </c>
      <c r="AL113" s="72">
        <f>A125995010V_Latest</f>
        <v>164.32300000000001</v>
      </c>
      <c r="AM113" s="72">
        <f>A125993210A_Latest</f>
        <v>155.53</v>
      </c>
      <c r="AN113" s="72">
        <f>A125997010F_Latest</f>
        <v>11.18</v>
      </c>
      <c r="AO113" s="72">
        <f>A126000610W_Latest</f>
        <v>5.9649999999999999</v>
      </c>
      <c r="AP113" s="72">
        <f>A125998810W_Latest</f>
        <v>5.2149999999999999</v>
      </c>
      <c r="AQ113" s="72">
        <f>A125991610A_Latest</f>
        <v>61.094999999999999</v>
      </c>
      <c r="AR113" s="72">
        <f>A125995210L_Latest</f>
        <v>29.905999999999999</v>
      </c>
      <c r="AS113" s="72">
        <f>A125993410V_Latest</f>
        <v>31.189</v>
      </c>
      <c r="AT113" s="72">
        <f>A125997210X_Latest</f>
        <v>4.673</v>
      </c>
      <c r="AU113" s="72">
        <f>A126000810R_Latest</f>
        <v>2.399</v>
      </c>
      <c r="AV113" s="72">
        <f>A125999010T_Latest</f>
        <v>2.2730000000000001</v>
      </c>
      <c r="AW113" s="72">
        <f>A125991810V_Latest</f>
        <v>26.670999999999999</v>
      </c>
      <c r="AX113" s="72">
        <f>A125995410F_Latest</f>
        <v>13.215999999999999</v>
      </c>
      <c r="AY113" s="72">
        <f>A125993610L_Latest</f>
        <v>13.455</v>
      </c>
      <c r="AZ113" s="72">
        <f>A125996410X_Latest</f>
        <v>8.0779999999999994</v>
      </c>
      <c r="BA113" s="72">
        <f>A126000010T_Latest</f>
        <v>4.7270000000000003</v>
      </c>
      <c r="BB113" s="72">
        <f>A125998210T_Latest</f>
        <v>3.35</v>
      </c>
      <c r="BC113" s="72">
        <f>A125991010W_Latest</f>
        <v>62.137</v>
      </c>
      <c r="BD113" s="72">
        <f>A125994610F_Latest</f>
        <v>29.605</v>
      </c>
      <c r="BE113" s="72">
        <f>A125992810L_Latest</f>
        <v>32.531999999999996</v>
      </c>
    </row>
    <row r="114" spans="1:57" hidden="1">
      <c r="A114" s="47"/>
      <c r="B114" s="51" t="s">
        <v>5292</v>
      </c>
      <c r="C114" s="67">
        <v>11</v>
      </c>
      <c r="D114" s="72">
        <f>A125996142R_Latest</f>
        <v>189.54599999999999</v>
      </c>
      <c r="E114" s="72">
        <f>A125999742X_Latest</f>
        <v>108.721</v>
      </c>
      <c r="F114" s="72">
        <f>A125997942F_Latest</f>
        <v>80.825000000000003</v>
      </c>
      <c r="G114" s="72">
        <f>A125990742K_Latest</f>
        <v>936.88900000000001</v>
      </c>
      <c r="H114" s="72">
        <f>A125994342W_Latest</f>
        <v>460.86700000000002</v>
      </c>
      <c r="I114" s="72">
        <f>A125992542C_Latest</f>
        <v>476.02199999999999</v>
      </c>
      <c r="J114" s="72">
        <f>A125997342A_Latest</f>
        <v>49.503</v>
      </c>
      <c r="K114" s="72">
        <f>A126000942T_Latest</f>
        <v>29.283999999999999</v>
      </c>
      <c r="L114" s="72">
        <f>A125999142V_Latest</f>
        <v>20.218</v>
      </c>
      <c r="M114" s="72">
        <f>A125991942W_Latest</f>
        <v>295.57100000000003</v>
      </c>
      <c r="N114" s="72">
        <f>A125995542J_Latest</f>
        <v>140.4</v>
      </c>
      <c r="O114" s="72">
        <f>A125993742R_Latest</f>
        <v>155.17099999999999</v>
      </c>
      <c r="P114" s="72">
        <f>A125996542A_Latest</f>
        <v>53.417999999999999</v>
      </c>
      <c r="Q114" s="72">
        <f>A126000142V_Latest</f>
        <v>29.103000000000002</v>
      </c>
      <c r="R114" s="72">
        <f>A125998342V_Latest</f>
        <v>24.315000000000001</v>
      </c>
      <c r="S114" s="72">
        <f>A125991142X_Latest</f>
        <v>251.494</v>
      </c>
      <c r="T114" s="72">
        <f>A125994742J_Latest</f>
        <v>129.72300000000001</v>
      </c>
      <c r="U114" s="72">
        <f>A125992942R_Latest</f>
        <v>121.771</v>
      </c>
      <c r="V114" s="72">
        <f>A125997542V_Latest</f>
        <v>43.398000000000003</v>
      </c>
      <c r="W114" s="72">
        <f>A126001142L_Latest</f>
        <v>26.038</v>
      </c>
      <c r="X114" s="72">
        <f>A125999342L_Latest</f>
        <v>17.36</v>
      </c>
      <c r="Y114" s="72">
        <f>A125992142T_Latest</f>
        <v>190.477</v>
      </c>
      <c r="Z114" s="72">
        <f>A125995742A_Latest</f>
        <v>93.293999999999997</v>
      </c>
      <c r="AA114" s="72">
        <f>A125993942J_Latest</f>
        <v>97.183000000000007</v>
      </c>
      <c r="AB114" s="72">
        <f>A125997742L_Latest</f>
        <v>13.574</v>
      </c>
      <c r="AC114" s="72">
        <f>A126001342F_Latest</f>
        <v>5.7169999999999996</v>
      </c>
      <c r="AD114" s="72">
        <f>A125999542F_Latest</f>
        <v>7.8570000000000002</v>
      </c>
      <c r="AE114" s="72">
        <f>A125992342K_Latest</f>
        <v>64.346999999999994</v>
      </c>
      <c r="AF114" s="72">
        <f>A125995942V_Latest</f>
        <v>31.199000000000002</v>
      </c>
      <c r="AG114" s="72">
        <f>A125994142C_Latest</f>
        <v>33.148000000000003</v>
      </c>
      <c r="AH114" s="72">
        <f>A125996742V_Latest</f>
        <v>21.462</v>
      </c>
      <c r="AI114" s="72">
        <f>A126000342L_Latest</f>
        <v>13.917999999999999</v>
      </c>
      <c r="AJ114" s="72">
        <f>A125998542L_Latest</f>
        <v>7.5430000000000001</v>
      </c>
      <c r="AK114" s="72">
        <f>A125991342T_Latest</f>
        <v>88.611999999999995</v>
      </c>
      <c r="AL114" s="72">
        <f>A125994942A_Latest</f>
        <v>43.319000000000003</v>
      </c>
      <c r="AM114" s="72">
        <f>A125993142K_Latest</f>
        <v>45.292999999999999</v>
      </c>
      <c r="AN114" s="72">
        <f>A125996942L_Latest</f>
        <v>4.109</v>
      </c>
      <c r="AO114" s="72">
        <f>A126000542F_Latest</f>
        <v>2.851</v>
      </c>
      <c r="AP114" s="72">
        <f>A125998742F_Latest</f>
        <v>1.258</v>
      </c>
      <c r="AQ114" s="72">
        <f>A125991542K_Latest</f>
        <v>18.821000000000002</v>
      </c>
      <c r="AR114" s="72">
        <f>A125995142W_Latest</f>
        <v>9.0820000000000007</v>
      </c>
      <c r="AS114" s="72">
        <f>A125993342C_Latest</f>
        <v>9.7390000000000008</v>
      </c>
      <c r="AT114" s="72">
        <f>A125997142J_Latest</f>
        <v>1.296</v>
      </c>
      <c r="AU114" s="72">
        <f>A126000742X_Latest</f>
        <v>0.13300000000000001</v>
      </c>
      <c r="AV114" s="72">
        <f>A125998942X_Latest</f>
        <v>1.163</v>
      </c>
      <c r="AW114" s="72">
        <f>A125991742C_Latest</f>
        <v>9.4670000000000005</v>
      </c>
      <c r="AX114" s="72">
        <f>A125995342R_Latest</f>
        <v>5.0709999999999997</v>
      </c>
      <c r="AY114" s="72">
        <f>A125993542W_Latest</f>
        <v>4.3959999999999999</v>
      </c>
      <c r="AZ114" s="72">
        <f>A125996342J_Latest</f>
        <v>2.7869999999999999</v>
      </c>
      <c r="BA114" s="72">
        <f>A125999942T_Latest</f>
        <v>1.677</v>
      </c>
      <c r="BB114" s="72">
        <f>A125998142A_Latest</f>
        <v>1.1100000000000001</v>
      </c>
      <c r="BC114" s="72">
        <f>A125990942C_Latest</f>
        <v>18.100000000000001</v>
      </c>
      <c r="BD114" s="72">
        <f>A125994542R_Latest</f>
        <v>8.7799999999999994</v>
      </c>
      <c r="BE114" s="72">
        <f>A125992742W_Latest</f>
        <v>9.32</v>
      </c>
    </row>
    <row r="115" spans="1:57" hidden="1">
      <c r="A115" s="47"/>
      <c r="B115" s="51" t="s">
        <v>5293</v>
      </c>
      <c r="C115" s="67">
        <v>12</v>
      </c>
      <c r="D115" s="72">
        <f>A125996214R_Latest</f>
        <v>174.291</v>
      </c>
      <c r="E115" s="72">
        <f>A125999814X_Latest</f>
        <v>87.725999999999999</v>
      </c>
      <c r="F115" s="72">
        <f>A125998014J_Latest</f>
        <v>86.564999999999998</v>
      </c>
      <c r="G115" s="72">
        <f>A125990814K_Latest</f>
        <v>1354.511</v>
      </c>
      <c r="H115" s="72">
        <f>A125994414W_Latest</f>
        <v>696.73400000000004</v>
      </c>
      <c r="I115" s="72">
        <f>A125992614C_Latest</f>
        <v>657.77800000000002</v>
      </c>
      <c r="J115" s="72">
        <f>A125997414A_Latest</f>
        <v>49.448999999999998</v>
      </c>
      <c r="K115" s="72">
        <f>A126001014V_Latest</f>
        <v>30.652999999999999</v>
      </c>
      <c r="L115" s="72">
        <f>A125999214V_Latest</f>
        <v>18.795999999999999</v>
      </c>
      <c r="M115" s="72">
        <f>A125992014X_Latest</f>
        <v>396.54399999999998</v>
      </c>
      <c r="N115" s="72">
        <f>A125995614J_Latest</f>
        <v>202.07400000000001</v>
      </c>
      <c r="O115" s="72">
        <f>A125993814R_Latest</f>
        <v>194.47</v>
      </c>
      <c r="P115" s="72">
        <f>A125996614A_Latest</f>
        <v>47.27</v>
      </c>
      <c r="Q115" s="72">
        <f>A126000214V_Latest</f>
        <v>19.544</v>
      </c>
      <c r="R115" s="72">
        <f>A125998414V_Latest</f>
        <v>27.725999999999999</v>
      </c>
      <c r="S115" s="72">
        <f>A125991214X_Latest</f>
        <v>373.52800000000002</v>
      </c>
      <c r="T115" s="72">
        <f>A125994814J_Latest</f>
        <v>192.65</v>
      </c>
      <c r="U115" s="72">
        <f>A125993014T_Latest</f>
        <v>180.87700000000001</v>
      </c>
      <c r="V115" s="72">
        <f>A125997614V_Latest</f>
        <v>35.537999999999997</v>
      </c>
      <c r="W115" s="72">
        <f>A126001214L_Latest</f>
        <v>17.428000000000001</v>
      </c>
      <c r="X115" s="72">
        <f>A125999414L_Latest</f>
        <v>18.11</v>
      </c>
      <c r="Y115" s="72">
        <f>A125992214T_Latest</f>
        <v>267.06099999999998</v>
      </c>
      <c r="Z115" s="72">
        <f>A125995814A_Latest</f>
        <v>137.28200000000001</v>
      </c>
      <c r="AA115" s="72">
        <f>A125994014K_Latest</f>
        <v>129.78</v>
      </c>
      <c r="AB115" s="72">
        <f>A125997814L_Latest</f>
        <v>14.03</v>
      </c>
      <c r="AC115" s="72">
        <f>A126001414F_Latest</f>
        <v>8.0440000000000005</v>
      </c>
      <c r="AD115" s="72">
        <f>A125999614F_Latest</f>
        <v>5.9850000000000003</v>
      </c>
      <c r="AE115" s="72">
        <f>A125992414K_Latest</f>
        <v>84.049000000000007</v>
      </c>
      <c r="AF115" s="72">
        <f>A125996014W_Latest</f>
        <v>45.05</v>
      </c>
      <c r="AG115" s="72">
        <f>A125994214C_Latest</f>
        <v>38.999000000000002</v>
      </c>
      <c r="AH115" s="72">
        <f>A125996814V_Latest</f>
        <v>18.920999999999999</v>
      </c>
      <c r="AI115" s="72">
        <f>A126000414L_Latest</f>
        <v>7.3819999999999997</v>
      </c>
      <c r="AJ115" s="72">
        <f>A125998614L_Latest</f>
        <v>11.539</v>
      </c>
      <c r="AK115" s="72">
        <f>A125991414T_Latest</f>
        <v>156.75899999999999</v>
      </c>
      <c r="AL115" s="72">
        <f>A125995014C_Latest</f>
        <v>82.174999999999997</v>
      </c>
      <c r="AM115" s="72">
        <f>A125993214K_Latest</f>
        <v>74.582999999999998</v>
      </c>
      <c r="AN115" s="72">
        <f>A125997014R_Latest</f>
        <v>3.82</v>
      </c>
      <c r="AO115" s="72">
        <f>A126000614F_Latest</f>
        <v>1.643</v>
      </c>
      <c r="AP115" s="72">
        <f>A125998814F_Latest</f>
        <v>2.1779999999999999</v>
      </c>
      <c r="AQ115" s="72">
        <f>A125991614K_Latest</f>
        <v>29.585999999999999</v>
      </c>
      <c r="AR115" s="72">
        <f>A125995214W_Latest</f>
        <v>15.292999999999999</v>
      </c>
      <c r="AS115" s="72">
        <f>A125993414C_Latest</f>
        <v>14.292999999999999</v>
      </c>
      <c r="AT115" s="72">
        <f>A125997214J_Latest</f>
        <v>2.27</v>
      </c>
      <c r="AU115" s="72">
        <f>A126000814X_Latest</f>
        <v>1.5509999999999999</v>
      </c>
      <c r="AV115" s="72">
        <f>A125999014A_Latest</f>
        <v>0.71899999999999997</v>
      </c>
      <c r="AW115" s="72">
        <f>A125991814C_Latest</f>
        <v>12.278</v>
      </c>
      <c r="AX115" s="72">
        <f>A125995414R_Latest</f>
        <v>5.5069999999999997</v>
      </c>
      <c r="AY115" s="72">
        <f>A125993614W_Latest</f>
        <v>6.7709999999999999</v>
      </c>
      <c r="AZ115" s="72">
        <f>A125996414J_Latest</f>
        <v>2.9929999999999999</v>
      </c>
      <c r="BA115" s="72">
        <f>A126000014A_Latest</f>
        <v>1.4810000000000001</v>
      </c>
      <c r="BB115" s="72">
        <f>A125998214A_Latest</f>
        <v>1.512</v>
      </c>
      <c r="BC115" s="72">
        <f>A125991014F_Latest</f>
        <v>34.707000000000001</v>
      </c>
      <c r="BD115" s="72">
        <f>A125994614R_Latest</f>
        <v>16.702000000000002</v>
      </c>
      <c r="BE115" s="72">
        <f>A125992814W_Latest</f>
        <v>18.004999999999999</v>
      </c>
    </row>
    <row r="116" spans="1:57" hidden="1">
      <c r="A116" s="47"/>
      <c r="B116" s="52" t="s">
        <v>5294</v>
      </c>
      <c r="C116" s="67">
        <v>13</v>
      </c>
      <c r="D116" s="72">
        <f>A125996218X_Latest</f>
        <v>99.176000000000002</v>
      </c>
      <c r="E116" s="72">
        <f>A125999818J_Latest</f>
        <v>53.65</v>
      </c>
      <c r="F116" s="72">
        <f>A125998018T_Latest</f>
        <v>45.526000000000003</v>
      </c>
      <c r="G116" s="72">
        <f>A125990818V_Latest</f>
        <v>827.66700000000003</v>
      </c>
      <c r="H116" s="72">
        <f>A125994418F_Latest</f>
        <v>424.70299999999997</v>
      </c>
      <c r="I116" s="72">
        <f>A125992618L_Latest</f>
        <v>402.96300000000002</v>
      </c>
      <c r="J116" s="72">
        <f>A125997418K_Latest</f>
        <v>32.305</v>
      </c>
      <c r="K116" s="72">
        <f>A126001018C_Latest</f>
        <v>20.495999999999999</v>
      </c>
      <c r="L116" s="72">
        <f>A125999218C_Latest</f>
        <v>11.81</v>
      </c>
      <c r="M116" s="72">
        <f>A125992018J_Latest</f>
        <v>241.01</v>
      </c>
      <c r="N116" s="72">
        <f>A125995618T_Latest</f>
        <v>119.373</v>
      </c>
      <c r="O116" s="72">
        <f>A125993818X_Latest</f>
        <v>121.637</v>
      </c>
      <c r="P116" s="72">
        <f>A125996618K_Latest</f>
        <v>25.39</v>
      </c>
      <c r="Q116" s="72">
        <f>A126000218C_Latest</f>
        <v>12.6</v>
      </c>
      <c r="R116" s="72">
        <f>A125998418C_Latest</f>
        <v>12.79</v>
      </c>
      <c r="S116" s="72">
        <f>A125991218J_Latest</f>
        <v>236.471</v>
      </c>
      <c r="T116" s="72">
        <f>A125994818T_Latest</f>
        <v>122.851</v>
      </c>
      <c r="U116" s="72">
        <f>A125993018A_Latest</f>
        <v>113.62</v>
      </c>
      <c r="V116" s="72">
        <f>A125997618C_Latest</f>
        <v>17.468</v>
      </c>
      <c r="W116" s="72">
        <f>A126001218W_Latest</f>
        <v>8.4169999999999998</v>
      </c>
      <c r="X116" s="72">
        <f>A125999418W_Latest</f>
        <v>9.0510000000000002</v>
      </c>
      <c r="Y116" s="72">
        <f>A125992218A_Latest</f>
        <v>156.13999999999999</v>
      </c>
      <c r="Z116" s="72">
        <f>A125995818K_Latest</f>
        <v>82.745999999999995</v>
      </c>
      <c r="AA116" s="72">
        <f>A125994018V_Latest</f>
        <v>73.394999999999996</v>
      </c>
      <c r="AB116" s="72">
        <f>A125997818W_Latest</f>
        <v>7.8390000000000004</v>
      </c>
      <c r="AC116" s="72">
        <f>A126001418R_Latest</f>
        <v>5.1740000000000004</v>
      </c>
      <c r="AD116" s="72">
        <f>A125999618R_Latest</f>
        <v>2.665</v>
      </c>
      <c r="AE116" s="72">
        <f>A125992418V_Latest</f>
        <v>50.795999999999999</v>
      </c>
      <c r="AF116" s="72">
        <f>A125996018F_Latest</f>
        <v>24.704999999999998</v>
      </c>
      <c r="AG116" s="72">
        <f>A125994218L_Latest</f>
        <v>26.091000000000001</v>
      </c>
      <c r="AH116" s="72">
        <f>A125996818C_Latest</f>
        <v>9.7919999999999998</v>
      </c>
      <c r="AI116" s="72">
        <f>A126000418W_Latest</f>
        <v>3.702</v>
      </c>
      <c r="AJ116" s="72">
        <f>A125998618W_Latest</f>
        <v>6.0910000000000002</v>
      </c>
      <c r="AK116" s="72">
        <f>A125991418A_Latest</f>
        <v>97.347999999999999</v>
      </c>
      <c r="AL116" s="72">
        <f>A125995018L_Latest</f>
        <v>51.41</v>
      </c>
      <c r="AM116" s="72">
        <f>A125993218V_Latest</f>
        <v>45.938000000000002</v>
      </c>
      <c r="AN116" s="72">
        <f>A125997018X_Latest</f>
        <v>2.3980000000000001</v>
      </c>
      <c r="AO116" s="72">
        <f>A126000618R_Latest</f>
        <v>1.1120000000000001</v>
      </c>
      <c r="AP116" s="72">
        <f>A125998818R_Latest</f>
        <v>1.286</v>
      </c>
      <c r="AQ116" s="72">
        <f>A125991618V_Latest</f>
        <v>17.722000000000001</v>
      </c>
      <c r="AR116" s="72">
        <f>A125995218F_Latest</f>
        <v>9.39</v>
      </c>
      <c r="AS116" s="72">
        <f>A125993418L_Latest</f>
        <v>8.3330000000000002</v>
      </c>
      <c r="AT116" s="72">
        <f>A125997218T_Latest</f>
        <v>1.415</v>
      </c>
      <c r="AU116" s="72">
        <f>A126000818J_Latest</f>
        <v>0.91200000000000003</v>
      </c>
      <c r="AV116" s="72">
        <f>A125999018K_Latest</f>
        <v>0.504</v>
      </c>
      <c r="AW116" s="72">
        <f>A125991818L_Latest</f>
        <v>7.5810000000000004</v>
      </c>
      <c r="AX116" s="72">
        <f>A125995418X_Latest</f>
        <v>3.5110000000000001</v>
      </c>
      <c r="AY116" s="72">
        <f>A125993618F_Latest</f>
        <v>4.07</v>
      </c>
      <c r="AZ116" s="72">
        <f>A125996418T_Latest</f>
        <v>2.5680000000000001</v>
      </c>
      <c r="BA116" s="72">
        <f>A126000018K_Latest</f>
        <v>1.238</v>
      </c>
      <c r="BB116" s="72">
        <f>A125998218K_Latest</f>
        <v>1.33</v>
      </c>
      <c r="BC116" s="72">
        <f>A125991018R_Latest</f>
        <v>20.597999999999999</v>
      </c>
      <c r="BD116" s="72">
        <f>A125994618X_Latest</f>
        <v>10.718999999999999</v>
      </c>
      <c r="BE116" s="72">
        <f>A125992818F_Latest</f>
        <v>9.8789999999999996</v>
      </c>
    </row>
    <row r="117" spans="1:57" hidden="1">
      <c r="A117" s="47"/>
      <c r="B117" s="52" t="s">
        <v>5295</v>
      </c>
      <c r="C117" s="67">
        <v>14</v>
      </c>
      <c r="D117" s="72">
        <f>A125996146X_Latest</f>
        <v>75.114999999999995</v>
      </c>
      <c r="E117" s="72">
        <f>A125999746J_Latest</f>
        <v>34.076000000000001</v>
      </c>
      <c r="F117" s="72">
        <f>A125997946R_Latest</f>
        <v>41.039000000000001</v>
      </c>
      <c r="G117" s="72">
        <f>A125990746V_Latest</f>
        <v>526.84500000000003</v>
      </c>
      <c r="H117" s="72">
        <f>A125994346F_Latest</f>
        <v>272.02999999999997</v>
      </c>
      <c r="I117" s="72">
        <f>A125992546L_Latest</f>
        <v>254.81399999999999</v>
      </c>
      <c r="J117" s="72">
        <f>A125997346K_Latest</f>
        <v>17.143999999999998</v>
      </c>
      <c r="K117" s="72">
        <f>A126000946A_Latest</f>
        <v>10.157</v>
      </c>
      <c r="L117" s="72">
        <f>A125999146C_Latest</f>
        <v>6.9870000000000001</v>
      </c>
      <c r="M117" s="72">
        <f>A125991946F_Latest</f>
        <v>155.53399999999999</v>
      </c>
      <c r="N117" s="72">
        <f>A125995546T_Latest</f>
        <v>82.701999999999998</v>
      </c>
      <c r="O117" s="72">
        <f>A125993746X_Latest</f>
        <v>72.831999999999994</v>
      </c>
      <c r="P117" s="72">
        <f>A125996546K_Latest</f>
        <v>21.88</v>
      </c>
      <c r="Q117" s="72">
        <f>A126000146C_Latest</f>
        <v>6.944</v>
      </c>
      <c r="R117" s="72">
        <f>A125998346C_Latest</f>
        <v>14.936</v>
      </c>
      <c r="S117" s="72">
        <f>A125991146J_Latest</f>
        <v>137.05699999999999</v>
      </c>
      <c r="T117" s="72">
        <f>A125994746T_Latest</f>
        <v>69.799000000000007</v>
      </c>
      <c r="U117" s="72">
        <f>A125992946X_Latest</f>
        <v>67.257000000000005</v>
      </c>
      <c r="V117" s="72">
        <f>A125997546C_Latest</f>
        <v>18.07</v>
      </c>
      <c r="W117" s="72">
        <f>A126001146W_Latest</f>
        <v>9.0109999999999992</v>
      </c>
      <c r="X117" s="72">
        <f>A125999346W_Latest</f>
        <v>9.0589999999999993</v>
      </c>
      <c r="Y117" s="72">
        <f>A125992146A_Latest</f>
        <v>110.92100000000001</v>
      </c>
      <c r="Z117" s="72">
        <f>A125995746K_Latest</f>
        <v>54.536000000000001</v>
      </c>
      <c r="AA117" s="72">
        <f>A125993946T_Latest</f>
        <v>56.384999999999998</v>
      </c>
      <c r="AB117" s="72">
        <f>A125997746W_Latest</f>
        <v>6.19</v>
      </c>
      <c r="AC117" s="72">
        <f>A126001346R_Latest</f>
        <v>2.871</v>
      </c>
      <c r="AD117" s="72">
        <f>A125999546R_Latest</f>
        <v>3.32</v>
      </c>
      <c r="AE117" s="72">
        <f>A125992346V_Latest</f>
        <v>33.253</v>
      </c>
      <c r="AF117" s="72">
        <f>A125995946C_Latest</f>
        <v>20.346</v>
      </c>
      <c r="AG117" s="72">
        <f>A125994146L_Latest</f>
        <v>12.907</v>
      </c>
      <c r="AH117" s="72">
        <f>A125996746C_Latest</f>
        <v>9.1289999999999996</v>
      </c>
      <c r="AI117" s="72">
        <f>A126000346W_Latest</f>
        <v>3.681</v>
      </c>
      <c r="AJ117" s="72">
        <f>A125998546W_Latest</f>
        <v>5.4480000000000004</v>
      </c>
      <c r="AK117" s="72">
        <f>A125991346A_Latest</f>
        <v>59.411000000000001</v>
      </c>
      <c r="AL117" s="72">
        <f>A125994946K_Latest</f>
        <v>30.765000000000001</v>
      </c>
      <c r="AM117" s="72">
        <f>A125993146V_Latest</f>
        <v>28.646000000000001</v>
      </c>
      <c r="AN117" s="72">
        <f>A125996946W_Latest</f>
        <v>1.4219999999999999</v>
      </c>
      <c r="AO117" s="72">
        <f>A126000546R_Latest</f>
        <v>0.53100000000000003</v>
      </c>
      <c r="AP117" s="72">
        <f>A125998746R_Latest</f>
        <v>0.89200000000000002</v>
      </c>
      <c r="AQ117" s="72">
        <f>A125991546V_Latest</f>
        <v>11.863</v>
      </c>
      <c r="AR117" s="72">
        <f>A125995146F_Latest</f>
        <v>5.9039999999999999</v>
      </c>
      <c r="AS117" s="72">
        <f>A125993346L_Latest</f>
        <v>5.96</v>
      </c>
      <c r="AT117" s="72">
        <f>A125997146T_Latest</f>
        <v>0.85399999999999998</v>
      </c>
      <c r="AU117" s="72">
        <f>A126000746J_Latest</f>
        <v>0.63900000000000001</v>
      </c>
      <c r="AV117" s="72">
        <f>A125998946J_Latest</f>
        <v>0.215</v>
      </c>
      <c r="AW117" s="72">
        <f>A125991746L_Latest</f>
        <v>4.6970000000000001</v>
      </c>
      <c r="AX117" s="72">
        <f>A125995346X_Latest</f>
        <v>1.996</v>
      </c>
      <c r="AY117" s="72">
        <f>A125993546F_Latest</f>
        <v>2.7010000000000001</v>
      </c>
      <c r="AZ117" s="72">
        <f>A125996346T_Latest</f>
        <v>0.42599999999999999</v>
      </c>
      <c r="BA117" s="72">
        <f>A125999946A_Latest</f>
        <v>0.24299999999999999</v>
      </c>
      <c r="BB117" s="72">
        <f>A125998146K_Latest</f>
        <v>0.182</v>
      </c>
      <c r="BC117" s="72">
        <f>A125990946L_Latest</f>
        <v>14.109</v>
      </c>
      <c r="BD117" s="72">
        <f>A125994546X_Latest</f>
        <v>5.9829999999999997</v>
      </c>
      <c r="BE117" s="72">
        <f>A125992746F_Latest</f>
        <v>8.1259999999999994</v>
      </c>
    </row>
    <row r="118" spans="1:57" hidden="1">
      <c r="A118" s="47"/>
      <c r="B118" s="51" t="s">
        <v>5296</v>
      </c>
      <c r="C118" s="67">
        <v>15</v>
      </c>
      <c r="D118" s="72">
        <f>A125996150R_Latest</f>
        <v>135.46600000000001</v>
      </c>
      <c r="E118" s="72">
        <f>A125999750X_Latest</f>
        <v>71.42</v>
      </c>
      <c r="F118" s="72">
        <f>A125997950F_Latest</f>
        <v>64.046000000000006</v>
      </c>
      <c r="G118" s="72">
        <f>A125990750K_Latest</f>
        <v>569.06899999999996</v>
      </c>
      <c r="H118" s="72">
        <f>A125994350W_Latest</f>
        <v>272.60599999999999</v>
      </c>
      <c r="I118" s="72">
        <f>A125992550C_Latest</f>
        <v>296.46300000000002</v>
      </c>
      <c r="J118" s="72">
        <f>A125997350A_Latest</f>
        <v>38.83</v>
      </c>
      <c r="K118" s="72">
        <f>A126000950T_Latest</f>
        <v>18.292999999999999</v>
      </c>
      <c r="L118" s="72">
        <f>A125999150V_Latest</f>
        <v>20.536999999999999</v>
      </c>
      <c r="M118" s="72">
        <f>A125991950W_Latest</f>
        <v>169.34200000000001</v>
      </c>
      <c r="N118" s="72">
        <f>A125995550J_Latest</f>
        <v>84.582999999999998</v>
      </c>
      <c r="O118" s="72">
        <f>A125993750R_Latest</f>
        <v>84.759</v>
      </c>
      <c r="P118" s="72">
        <f>A125996550A_Latest</f>
        <v>35.972000000000001</v>
      </c>
      <c r="Q118" s="72">
        <f>A126000150V_Latest</f>
        <v>22.69</v>
      </c>
      <c r="R118" s="72">
        <f>A125998350V_Latest</f>
        <v>13.282</v>
      </c>
      <c r="S118" s="72">
        <f>A125991150X_Latest</f>
        <v>134.02799999999999</v>
      </c>
      <c r="T118" s="72">
        <f>A125994750J_Latest</f>
        <v>62.54</v>
      </c>
      <c r="U118" s="72">
        <f>A125992950R_Latest</f>
        <v>71.488</v>
      </c>
      <c r="V118" s="72">
        <f>A125997550V_Latest</f>
        <v>25.693000000000001</v>
      </c>
      <c r="W118" s="72">
        <f>A126001150L_Latest</f>
        <v>10.375999999999999</v>
      </c>
      <c r="X118" s="72">
        <f>A125999350L_Latest</f>
        <v>15.317</v>
      </c>
      <c r="Y118" s="72">
        <f>A125992150T_Latest</f>
        <v>128.06299999999999</v>
      </c>
      <c r="Z118" s="72">
        <f>A125995750A_Latest</f>
        <v>56.584000000000003</v>
      </c>
      <c r="AA118" s="72">
        <f>A125993950J_Latest</f>
        <v>71.478999999999999</v>
      </c>
      <c r="AB118" s="72">
        <f>A125997750L_Latest</f>
        <v>9.9429999999999996</v>
      </c>
      <c r="AC118" s="72">
        <f>A126001350F_Latest</f>
        <v>5.5229999999999997</v>
      </c>
      <c r="AD118" s="72">
        <f>A125999550F_Latest</f>
        <v>4.42</v>
      </c>
      <c r="AE118" s="72">
        <f>A125992350K_Latest</f>
        <v>36.210999999999999</v>
      </c>
      <c r="AF118" s="72">
        <f>A125995950V_Latest</f>
        <v>17.777999999999999</v>
      </c>
      <c r="AG118" s="72">
        <f>A125994150C_Latest</f>
        <v>18.431999999999999</v>
      </c>
      <c r="AH118" s="72">
        <f>A125996750V_Latest</f>
        <v>18.373999999999999</v>
      </c>
      <c r="AI118" s="72">
        <f>A126000350L_Latest</f>
        <v>10.782999999999999</v>
      </c>
      <c r="AJ118" s="72">
        <f>A125998550L_Latest</f>
        <v>7.5910000000000002</v>
      </c>
      <c r="AK118" s="72">
        <f>A125991350T_Latest</f>
        <v>74.481999999999999</v>
      </c>
      <c r="AL118" s="72">
        <f>A125994950A_Latest</f>
        <v>38.828000000000003</v>
      </c>
      <c r="AM118" s="72">
        <f>A125993150K_Latest</f>
        <v>35.654000000000003</v>
      </c>
      <c r="AN118" s="72">
        <f>A125996950L_Latest</f>
        <v>3.2509999999999999</v>
      </c>
      <c r="AO118" s="72">
        <f>A126000550F_Latest</f>
        <v>1.4710000000000001</v>
      </c>
      <c r="AP118" s="72">
        <f>A125998750F_Latest</f>
        <v>1.78</v>
      </c>
      <c r="AQ118" s="72">
        <f>A125991550K_Latest</f>
        <v>12.688000000000001</v>
      </c>
      <c r="AR118" s="72">
        <f>A125995150W_Latest</f>
        <v>5.5309999999999997</v>
      </c>
      <c r="AS118" s="72">
        <f>A125993350C_Latest</f>
        <v>7.157</v>
      </c>
      <c r="AT118" s="72">
        <f>A125997150J_Latest</f>
        <v>1.107</v>
      </c>
      <c r="AU118" s="72">
        <f>A126000750X_Latest</f>
        <v>0.71499999999999997</v>
      </c>
      <c r="AV118" s="72">
        <f>A125998950X_Latest</f>
        <v>0.39200000000000002</v>
      </c>
      <c r="AW118" s="72">
        <f>A125991750C_Latest</f>
        <v>4.9260000000000002</v>
      </c>
      <c r="AX118" s="72">
        <f>A125995350R_Latest</f>
        <v>2.6379999999999999</v>
      </c>
      <c r="AY118" s="72">
        <f>A125993550W_Latest</f>
        <v>2.2879999999999998</v>
      </c>
      <c r="AZ118" s="72">
        <f>A125996350J_Latest</f>
        <v>2.298</v>
      </c>
      <c r="BA118" s="72">
        <f>A125999950T_Latest</f>
        <v>1.57</v>
      </c>
      <c r="BB118" s="72">
        <f>A125998150A_Latest</f>
        <v>0.72799999999999998</v>
      </c>
      <c r="BC118" s="72">
        <f>A125990950C_Latest</f>
        <v>9.33</v>
      </c>
      <c r="BD118" s="72">
        <f>A125994550R_Latest</f>
        <v>4.1230000000000002</v>
      </c>
      <c r="BE118" s="72">
        <f>A125992750W_Latest</f>
        <v>5.2069999999999999</v>
      </c>
    </row>
    <row r="119" spans="1:57" hidden="1">
      <c r="A119" s="47"/>
      <c r="B119" s="52" t="s">
        <v>5297</v>
      </c>
      <c r="C119" s="67">
        <v>16</v>
      </c>
      <c r="D119" s="72">
        <f>A125996190J_Latest</f>
        <v>77.718999999999994</v>
      </c>
      <c r="E119" s="72">
        <f>A125999790T_Latest</f>
        <v>39.661000000000001</v>
      </c>
      <c r="F119" s="72">
        <f>A125997990X_Latest</f>
        <v>38.058</v>
      </c>
      <c r="G119" s="72">
        <f>A125990790C_Latest</f>
        <v>361.42200000000003</v>
      </c>
      <c r="H119" s="72">
        <f>A125994390R_Latest</f>
        <v>170.65</v>
      </c>
      <c r="I119" s="72">
        <f>A125992590W_Latest</f>
        <v>190.77199999999999</v>
      </c>
      <c r="J119" s="72">
        <f>A125997390V_Latest</f>
        <v>24.646000000000001</v>
      </c>
      <c r="K119" s="72">
        <f>A126000990K_Latest</f>
        <v>11.170999999999999</v>
      </c>
      <c r="L119" s="72">
        <f>A125999190L_Latest</f>
        <v>13.475</v>
      </c>
      <c r="M119" s="72">
        <f>A125991990R_Latest</f>
        <v>101.142</v>
      </c>
      <c r="N119" s="72">
        <f>A125995590A_Latest</f>
        <v>52.28</v>
      </c>
      <c r="O119" s="72">
        <f>A125993790J_Latest</f>
        <v>48.862000000000002</v>
      </c>
      <c r="P119" s="72">
        <f>A125996590V_Latest</f>
        <v>18.59</v>
      </c>
      <c r="Q119" s="72">
        <f>A126000190L_Latest</f>
        <v>11.085000000000001</v>
      </c>
      <c r="R119" s="72">
        <f>A125998390L_Latest</f>
        <v>7.5049999999999999</v>
      </c>
      <c r="S119" s="72">
        <f>A125991190T_Latest</f>
        <v>89.674000000000007</v>
      </c>
      <c r="T119" s="72">
        <f>A125994790A_Latest</f>
        <v>41.454000000000001</v>
      </c>
      <c r="U119" s="72">
        <f>A125992990J_Latest</f>
        <v>48.22</v>
      </c>
      <c r="V119" s="72">
        <f>A125997590L_Latest</f>
        <v>14.983000000000001</v>
      </c>
      <c r="W119" s="72">
        <f>A126001190F_Latest</f>
        <v>4.9660000000000002</v>
      </c>
      <c r="X119" s="72">
        <f>A125999390F_Latest</f>
        <v>10.016999999999999</v>
      </c>
      <c r="Y119" s="72">
        <f>A125992190K_Latest</f>
        <v>87.106999999999999</v>
      </c>
      <c r="Z119" s="72">
        <f>A125995790V_Latest</f>
        <v>37.527999999999999</v>
      </c>
      <c r="AA119" s="72">
        <f>A125993990A_Latest</f>
        <v>49.579000000000001</v>
      </c>
      <c r="AB119" s="72">
        <f>A125997790F_Latest</f>
        <v>5.5869999999999997</v>
      </c>
      <c r="AC119" s="72">
        <f>A126001390X_Latest</f>
        <v>3.819</v>
      </c>
      <c r="AD119" s="72">
        <f>A125999590X_Latest</f>
        <v>1.768</v>
      </c>
      <c r="AE119" s="72">
        <f>A125992390C_Latest</f>
        <v>20.561</v>
      </c>
      <c r="AF119" s="72">
        <f>A125995990L_Latest</f>
        <v>9.25</v>
      </c>
      <c r="AG119" s="72">
        <f>A125994190W_Latest</f>
        <v>11.311999999999999</v>
      </c>
      <c r="AH119" s="72">
        <f>A125996790L_Latest</f>
        <v>10.662000000000001</v>
      </c>
      <c r="AI119" s="72">
        <f>A126000390F_Latest</f>
        <v>6.6429999999999998</v>
      </c>
      <c r="AJ119" s="72">
        <f>A125998590F_Latest</f>
        <v>4.0190000000000001</v>
      </c>
      <c r="AK119" s="72">
        <f>A125991390K_Latest</f>
        <v>47.362000000000002</v>
      </c>
      <c r="AL119" s="72">
        <f>A125994990V_Latest</f>
        <v>24.257000000000001</v>
      </c>
      <c r="AM119" s="72">
        <f>A125993190C_Latest</f>
        <v>23.106000000000002</v>
      </c>
      <c r="AN119" s="72">
        <f>A125996990F_Latest</f>
        <v>1.7130000000000001</v>
      </c>
      <c r="AO119" s="72">
        <f>A126000590X_Latest</f>
        <v>1.008</v>
      </c>
      <c r="AP119" s="72">
        <f>A125998790X_Latest</f>
        <v>0.70499999999999996</v>
      </c>
      <c r="AQ119" s="72">
        <f>A125991590C_Latest</f>
        <v>6.7649999999999997</v>
      </c>
      <c r="AR119" s="72">
        <f>A125995190R_Latest</f>
        <v>1.956</v>
      </c>
      <c r="AS119" s="72">
        <f>A125993390W_Latest</f>
        <v>4.8090000000000002</v>
      </c>
      <c r="AT119" s="72">
        <f>A125997190A_Latest</f>
        <v>0.63900000000000001</v>
      </c>
      <c r="AU119" s="72">
        <f>A126000790T_Latest</f>
        <v>0.443</v>
      </c>
      <c r="AV119" s="72">
        <f>A125998990T_Latest</f>
        <v>0.19700000000000001</v>
      </c>
      <c r="AW119" s="72">
        <f>A125991790W_Latest</f>
        <v>2.5779999999999998</v>
      </c>
      <c r="AX119" s="72">
        <f>A125995390J_Latest</f>
        <v>1.389</v>
      </c>
      <c r="AY119" s="72">
        <f>A125993590R_Latest</f>
        <v>1.19</v>
      </c>
      <c r="AZ119" s="72">
        <f>A125996390A_Latest</f>
        <v>0.89800000000000002</v>
      </c>
      <c r="BA119" s="72">
        <f>A125999990K_Latest</f>
        <v>0.52500000000000002</v>
      </c>
      <c r="BB119" s="72">
        <f>A125998190V_Latest</f>
        <v>0.374</v>
      </c>
      <c r="BC119" s="72">
        <f>A125990990W_Latest</f>
        <v>6.2320000000000002</v>
      </c>
      <c r="BD119" s="72">
        <f>A125994590J_Latest</f>
        <v>2.536</v>
      </c>
      <c r="BE119" s="72">
        <f>A125992790R_Latest</f>
        <v>3.6960000000000002</v>
      </c>
    </row>
    <row r="120" spans="1:57" hidden="1">
      <c r="A120" s="47"/>
      <c r="B120" s="52" t="s">
        <v>5298</v>
      </c>
      <c r="C120" s="67">
        <v>17</v>
      </c>
      <c r="D120" s="72">
        <f>A125996110W_Latest</f>
        <v>57.747</v>
      </c>
      <c r="E120" s="72">
        <f>A125999710F_Latest</f>
        <v>31.759</v>
      </c>
      <c r="F120" s="72">
        <f>A125997910L_Latest</f>
        <v>25.988</v>
      </c>
      <c r="G120" s="72">
        <f>A125990710T_Latest</f>
        <v>207.648</v>
      </c>
      <c r="H120" s="72">
        <f>A125994310C_Latest</f>
        <v>101.956</v>
      </c>
      <c r="I120" s="72">
        <f>A125992510K_Latest</f>
        <v>105.69199999999999</v>
      </c>
      <c r="J120" s="72">
        <f>A125997310J_Latest</f>
        <v>14.183999999999999</v>
      </c>
      <c r="K120" s="72">
        <f>A126000910X_Latest</f>
        <v>7.1219999999999999</v>
      </c>
      <c r="L120" s="72">
        <f>A125999110A_Latest</f>
        <v>7.0629999999999997</v>
      </c>
      <c r="M120" s="72">
        <f>A125991910C_Latest</f>
        <v>68.2</v>
      </c>
      <c r="N120" s="72">
        <f>A125995510R_Latest</f>
        <v>32.302999999999997</v>
      </c>
      <c r="O120" s="72">
        <f>A125993710W_Latest</f>
        <v>35.896999999999998</v>
      </c>
      <c r="P120" s="72">
        <f>A125996510J_Latest</f>
        <v>17.381</v>
      </c>
      <c r="Q120" s="72">
        <f>A126000110A_Latest</f>
        <v>11.603999999999999</v>
      </c>
      <c r="R120" s="72">
        <f>A125998310A_Latest</f>
        <v>5.7770000000000001</v>
      </c>
      <c r="S120" s="72">
        <f>A125991110F_Latest</f>
        <v>44.353999999999999</v>
      </c>
      <c r="T120" s="72">
        <f>A125994710R_Latest</f>
        <v>21.085999999999999</v>
      </c>
      <c r="U120" s="72">
        <f>A125992910W_Latest</f>
        <v>23.268000000000001</v>
      </c>
      <c r="V120" s="72">
        <f>A125997510A_Latest</f>
        <v>10.71</v>
      </c>
      <c r="W120" s="72">
        <f>A126001110V_Latest</f>
        <v>5.41</v>
      </c>
      <c r="X120" s="72">
        <f>A125999310V_Latest</f>
        <v>5.3</v>
      </c>
      <c r="Y120" s="72">
        <f>A125992110X_Latest</f>
        <v>40.954999999999998</v>
      </c>
      <c r="Z120" s="72">
        <f>A125995710J_Latest</f>
        <v>19.055</v>
      </c>
      <c r="AA120" s="72">
        <f>A125993910R_Latest</f>
        <v>21.9</v>
      </c>
      <c r="AB120" s="72">
        <f>A125997710V_Latest</f>
        <v>4.3559999999999999</v>
      </c>
      <c r="AC120" s="72">
        <f>A126001310L_Latest</f>
        <v>1.704</v>
      </c>
      <c r="AD120" s="72">
        <f>A125999510L_Latest</f>
        <v>2.6520000000000001</v>
      </c>
      <c r="AE120" s="72">
        <f>A125992310T_Latest</f>
        <v>15.648999999999999</v>
      </c>
      <c r="AF120" s="72">
        <f>A125995910A_Latest</f>
        <v>8.5289999999999999</v>
      </c>
      <c r="AG120" s="72">
        <f>A125994110K_Latest</f>
        <v>7.1210000000000004</v>
      </c>
      <c r="AH120" s="72">
        <f>A125996710A_Latest</f>
        <v>7.7119999999999997</v>
      </c>
      <c r="AI120" s="72">
        <f>A126000310V_Latest</f>
        <v>4.1399999999999997</v>
      </c>
      <c r="AJ120" s="72">
        <f>A125998510V_Latest</f>
        <v>3.5720000000000001</v>
      </c>
      <c r="AK120" s="72">
        <f>A125991310X_Latest</f>
        <v>27.12</v>
      </c>
      <c r="AL120" s="72">
        <f>A125994910J_Latest</f>
        <v>14.571999999999999</v>
      </c>
      <c r="AM120" s="72">
        <f>A125993110T_Latest</f>
        <v>12.548</v>
      </c>
      <c r="AN120" s="72">
        <f>A125996910V_Latest</f>
        <v>1.538</v>
      </c>
      <c r="AO120" s="72">
        <f>A126000510L_Latest</f>
        <v>0.46300000000000002</v>
      </c>
      <c r="AP120" s="72">
        <f>A125998710L_Latest</f>
        <v>1.075</v>
      </c>
      <c r="AQ120" s="72">
        <f>A125991510T_Latest</f>
        <v>5.923</v>
      </c>
      <c r="AR120" s="72">
        <f>A125995110C_Latest</f>
        <v>3.5750000000000002</v>
      </c>
      <c r="AS120" s="72">
        <f>A125993310K_Latest</f>
        <v>2.3479999999999999</v>
      </c>
      <c r="AT120" s="72">
        <f>A125997110R_Latest</f>
        <v>0.46700000000000003</v>
      </c>
      <c r="AU120" s="72">
        <f>A126000710F_Latest</f>
        <v>0.27200000000000002</v>
      </c>
      <c r="AV120" s="72">
        <f>A125998910F_Latest</f>
        <v>0.19500000000000001</v>
      </c>
      <c r="AW120" s="72">
        <f>A125991710K_Latest</f>
        <v>2.3479999999999999</v>
      </c>
      <c r="AX120" s="72">
        <f>A125995310W_Latest</f>
        <v>1.25</v>
      </c>
      <c r="AY120" s="72">
        <f>A125993510C_Latest</f>
        <v>1.0980000000000001</v>
      </c>
      <c r="AZ120" s="72">
        <f>A125996310R_Latest</f>
        <v>1.399</v>
      </c>
      <c r="BA120" s="72">
        <f>A125999910X_Latest</f>
        <v>1.0449999999999999</v>
      </c>
      <c r="BB120" s="72">
        <f>A125998110J_Latest</f>
        <v>0.35499999999999998</v>
      </c>
      <c r="BC120" s="72">
        <f>A125990910K_Latest</f>
        <v>3.0979999999999999</v>
      </c>
      <c r="BD120" s="72">
        <f>A125994510W_Latest</f>
        <v>1.587</v>
      </c>
      <c r="BE120" s="72">
        <f>A125992710C_Latest</f>
        <v>1.5109999999999999</v>
      </c>
    </row>
    <row r="121" spans="1:57" hidden="1">
      <c r="A121" s="47"/>
      <c r="B121" s="48" t="s">
        <v>5299</v>
      </c>
      <c r="C121" s="67">
        <v>18</v>
      </c>
      <c r="D121" s="72">
        <f>A125996222R_Latest</f>
        <v>9.5909999999999993</v>
      </c>
      <c r="E121" s="72">
        <f>A125999822X_Latest</f>
        <v>5.8479999999999999</v>
      </c>
      <c r="F121" s="72">
        <f>A125998022J_Latest</f>
        <v>3.7429999999999999</v>
      </c>
      <c r="G121" s="72">
        <f>A125990822K_Latest</f>
        <v>51.731000000000002</v>
      </c>
      <c r="H121" s="72">
        <f>A125994422W_Latest</f>
        <v>31.341999999999999</v>
      </c>
      <c r="I121" s="72">
        <f>A125992622C_Latest</f>
        <v>20.388999999999999</v>
      </c>
      <c r="J121" s="72">
        <f>A125997422A_Latest</f>
        <v>3.3490000000000002</v>
      </c>
      <c r="K121" s="72">
        <f>A126001022V_Latest</f>
        <v>2.1230000000000002</v>
      </c>
      <c r="L121" s="72">
        <f>A125999222V_Latest</f>
        <v>1.226</v>
      </c>
      <c r="M121" s="72">
        <f>A125992022X_Latest</f>
        <v>12.489000000000001</v>
      </c>
      <c r="N121" s="72">
        <f>A125995622J_Latest</f>
        <v>5.7930000000000001</v>
      </c>
      <c r="O121" s="72">
        <f>A125993822R_Latest</f>
        <v>6.6950000000000003</v>
      </c>
      <c r="P121" s="72">
        <f>A125996622A_Latest</f>
        <v>2.9609999999999999</v>
      </c>
      <c r="Q121" s="72">
        <f>A126000222V_Latest</f>
        <v>1.454</v>
      </c>
      <c r="R121" s="72">
        <f>A125998422V_Latest</f>
        <v>1.5069999999999999</v>
      </c>
      <c r="S121" s="72">
        <f>A125991222X_Latest</f>
        <v>14.474</v>
      </c>
      <c r="T121" s="72">
        <f>A125994822J_Latest</f>
        <v>9.9019999999999992</v>
      </c>
      <c r="U121" s="72">
        <f>A125993022T_Latest</f>
        <v>4.5720000000000001</v>
      </c>
      <c r="V121" s="72">
        <f>A125997622V_Latest</f>
        <v>1.2010000000000001</v>
      </c>
      <c r="W121" s="72">
        <f>A126001222L_Latest</f>
        <v>0.80900000000000005</v>
      </c>
      <c r="X121" s="72">
        <f>A125999422L_Latest</f>
        <v>0.39200000000000002</v>
      </c>
      <c r="Y121" s="72">
        <f>A125992222T_Latest</f>
        <v>12.529</v>
      </c>
      <c r="Z121" s="72">
        <f>A125995822A_Latest</f>
        <v>8.593</v>
      </c>
      <c r="AA121" s="72">
        <f>A125994022K_Latest</f>
        <v>3.9350000000000001</v>
      </c>
      <c r="AB121" s="72">
        <f>A125997822L_Latest</f>
        <v>0.873</v>
      </c>
      <c r="AC121" s="72">
        <f>A126001422F_Latest</f>
        <v>0.873</v>
      </c>
      <c r="AD121" s="72">
        <f>A125999622F_Latest</f>
        <v>0</v>
      </c>
      <c r="AE121" s="72">
        <f>A125992422K_Latest</f>
        <v>2.5299999999999998</v>
      </c>
      <c r="AF121" s="72">
        <f>A125996022W_Latest</f>
        <v>1.478</v>
      </c>
      <c r="AG121" s="72">
        <f>A125994222C_Latest</f>
        <v>1.0529999999999999</v>
      </c>
      <c r="AH121" s="72">
        <f>A125996822V_Latest</f>
        <v>1.054</v>
      </c>
      <c r="AI121" s="72">
        <f>A126000422L_Latest</f>
        <v>0.436</v>
      </c>
      <c r="AJ121" s="72">
        <f>A125998622L_Latest</f>
        <v>0.61799999999999999</v>
      </c>
      <c r="AK121" s="72">
        <f>A125991422T_Latest</f>
        <v>7.1959999999999997</v>
      </c>
      <c r="AL121" s="72">
        <f>A125995022C_Latest</f>
        <v>4.2389999999999999</v>
      </c>
      <c r="AM121" s="72">
        <f>A125993222K_Latest</f>
        <v>2.956</v>
      </c>
      <c r="AN121" s="72">
        <f>A125997022R_Latest</f>
        <v>0</v>
      </c>
      <c r="AO121" s="72">
        <f>A126000622F_Latest</f>
        <v>0</v>
      </c>
      <c r="AP121" s="72">
        <f>A125998822F_Latest</f>
        <v>0</v>
      </c>
      <c r="AQ121" s="72">
        <f>A125991622K_Latest</f>
        <v>1.4510000000000001</v>
      </c>
      <c r="AR121" s="72">
        <f>A125995222W_Latest</f>
        <v>0.57799999999999996</v>
      </c>
      <c r="AS121" s="72">
        <f>A125993422C_Latest</f>
        <v>0.873</v>
      </c>
      <c r="AT121" s="72">
        <f>A125997222J_Latest</f>
        <v>0.153</v>
      </c>
      <c r="AU121" s="72">
        <f>A126000822X_Latest</f>
        <v>0.153</v>
      </c>
      <c r="AV121" s="72">
        <f>A125999022A_Latest</f>
        <v>0</v>
      </c>
      <c r="AW121" s="72">
        <f>A125991822C_Latest</f>
        <v>0.41199999999999998</v>
      </c>
      <c r="AX121" s="72">
        <f>A125995422R_Latest</f>
        <v>0.41199999999999998</v>
      </c>
      <c r="AY121" s="72">
        <f>A125993622W_Latest</f>
        <v>0</v>
      </c>
      <c r="AZ121" s="72">
        <f>A125996422J_Latest</f>
        <v>0</v>
      </c>
      <c r="BA121" s="72">
        <f>A126000022A_Latest</f>
        <v>0</v>
      </c>
      <c r="BB121" s="72">
        <f>A125998222A_Latest</f>
        <v>0</v>
      </c>
      <c r="BC121" s="72">
        <f>A125991022F_Latest</f>
        <v>0.65</v>
      </c>
      <c r="BD121" s="72">
        <f>A125994622R_Latest</f>
        <v>0.34599999999999997</v>
      </c>
      <c r="BE121" s="72">
        <f>A125992822W_Latest</f>
        <v>0.30499999999999999</v>
      </c>
    </row>
    <row r="122" spans="1:57" hidden="1">
      <c r="A122" s="43" t="s">
        <v>5300</v>
      </c>
      <c r="B122" s="53"/>
      <c r="C122" s="67">
        <v>19</v>
      </c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72"/>
      <c r="AO122" s="72"/>
      <c r="AP122" s="72"/>
      <c r="AQ122" s="72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/>
      <c r="BB122" s="72"/>
      <c r="BC122" s="72"/>
      <c r="BD122" s="72"/>
      <c r="BE122" s="72"/>
    </row>
    <row r="123" spans="1:57" hidden="1">
      <c r="A123" s="54"/>
      <c r="B123" s="48" t="s">
        <v>5301</v>
      </c>
      <c r="C123" s="67">
        <v>20</v>
      </c>
      <c r="D123" s="72">
        <f>A125996154X_Latest</f>
        <v>426.27800000000002</v>
      </c>
      <c r="E123" s="72">
        <f>A125999754J_Latest</f>
        <v>221.37299999999999</v>
      </c>
      <c r="F123" s="72">
        <f>A125997954R_Latest</f>
        <v>204.905</v>
      </c>
      <c r="G123" s="72">
        <f>A125990754V_Latest</f>
        <v>2406.5610000000001</v>
      </c>
      <c r="H123" s="72">
        <f>A125994354F_Latest</f>
        <v>1201.9359999999999</v>
      </c>
      <c r="I123" s="72">
        <f>A125992554L_Latest</f>
        <v>1204.625</v>
      </c>
      <c r="J123" s="72">
        <f>A125997354K_Latest</f>
        <v>122.307</v>
      </c>
      <c r="K123" s="72">
        <f>A126000954A_Latest</f>
        <v>68.287000000000006</v>
      </c>
      <c r="L123" s="72">
        <f>A125999154C_Latest</f>
        <v>54.02</v>
      </c>
      <c r="M123" s="72">
        <f>A125991954F_Latest</f>
        <v>721.995</v>
      </c>
      <c r="N123" s="72">
        <f>A125995554T_Latest</f>
        <v>358.75</v>
      </c>
      <c r="O123" s="72">
        <f>A125993754X_Latest</f>
        <v>363.245</v>
      </c>
      <c r="P123" s="72">
        <f>A125996554K_Latest</f>
        <v>113.482</v>
      </c>
      <c r="Q123" s="72">
        <f>A126000154C_Latest</f>
        <v>53.165999999999997</v>
      </c>
      <c r="R123" s="72">
        <f>A125998354C_Latest</f>
        <v>60.316000000000003</v>
      </c>
      <c r="S123" s="72">
        <f>A125991154J_Latest</f>
        <v>629.91200000000003</v>
      </c>
      <c r="T123" s="72">
        <f>A125994754T_Latest</f>
        <v>315.45</v>
      </c>
      <c r="U123" s="72">
        <f>A125992954X_Latest</f>
        <v>314.46300000000002</v>
      </c>
      <c r="V123" s="72">
        <f>A125997554C_Latest</f>
        <v>87.88</v>
      </c>
      <c r="W123" s="72">
        <f>A126001154W_Latest</f>
        <v>47.563000000000002</v>
      </c>
      <c r="X123" s="72">
        <f>A125999354W_Latest</f>
        <v>40.317</v>
      </c>
      <c r="Y123" s="72">
        <f>A125992154A_Latest</f>
        <v>499.36200000000002</v>
      </c>
      <c r="Z123" s="72">
        <f>A125995754K_Latest</f>
        <v>250.982</v>
      </c>
      <c r="AA123" s="72">
        <f>A125993954T_Latest</f>
        <v>248.38</v>
      </c>
      <c r="AB123" s="72">
        <f>A125997754W_Latest</f>
        <v>32.276000000000003</v>
      </c>
      <c r="AC123" s="72">
        <f>A126001354R_Latest</f>
        <v>16.277000000000001</v>
      </c>
      <c r="AD123" s="72">
        <f>A125999554R_Latest</f>
        <v>15.999000000000001</v>
      </c>
      <c r="AE123" s="72">
        <f>A125992354V_Latest</f>
        <v>152.86799999999999</v>
      </c>
      <c r="AF123" s="72">
        <f>A125995954C_Latest</f>
        <v>74.912999999999997</v>
      </c>
      <c r="AG123" s="72">
        <f>A125994154L_Latest</f>
        <v>77.954999999999998</v>
      </c>
      <c r="AH123" s="72">
        <f>A125996754C_Latest</f>
        <v>50.667999999999999</v>
      </c>
      <c r="AI123" s="72">
        <f>A126000354W_Latest</f>
        <v>25.547999999999998</v>
      </c>
      <c r="AJ123" s="72">
        <f>A125998554W_Latest</f>
        <v>25.12</v>
      </c>
      <c r="AK123" s="72">
        <f>A125991354A_Latest</f>
        <v>276.04300000000001</v>
      </c>
      <c r="AL123" s="72">
        <f>A125994954K_Latest</f>
        <v>139.923</v>
      </c>
      <c r="AM123" s="72">
        <f>A125993154V_Latest</f>
        <v>136.119</v>
      </c>
      <c r="AN123" s="72">
        <f>A125996954W_Latest</f>
        <v>8.7550000000000008</v>
      </c>
      <c r="AO123" s="72">
        <f>A126000554R_Latest</f>
        <v>4.3170000000000002</v>
      </c>
      <c r="AP123" s="72">
        <f>A125998754R_Latest</f>
        <v>4.4370000000000003</v>
      </c>
      <c r="AQ123" s="72">
        <f>A125991554V_Latest</f>
        <v>54.003999999999998</v>
      </c>
      <c r="AR123" s="72">
        <f>A125995154F_Latest</f>
        <v>26.364000000000001</v>
      </c>
      <c r="AS123" s="72">
        <f>A125993354L_Latest</f>
        <v>27.64</v>
      </c>
      <c r="AT123" s="72">
        <f>A125997154T_Latest</f>
        <v>4.149</v>
      </c>
      <c r="AU123" s="72">
        <f>A126000754J_Latest</f>
        <v>2.42</v>
      </c>
      <c r="AV123" s="72">
        <f>A125998954J_Latest</f>
        <v>1.7290000000000001</v>
      </c>
      <c r="AW123" s="72">
        <f>A125991754L_Latest</f>
        <v>21.108000000000001</v>
      </c>
      <c r="AX123" s="72">
        <f>A125995354X_Latest</f>
        <v>10.622999999999999</v>
      </c>
      <c r="AY123" s="72">
        <f>A125993554F_Latest</f>
        <v>10.484999999999999</v>
      </c>
      <c r="AZ123" s="72">
        <f>A125996354T_Latest</f>
        <v>6.7619999999999996</v>
      </c>
      <c r="BA123" s="72">
        <f>A125999954A_Latest</f>
        <v>3.7959999999999998</v>
      </c>
      <c r="BB123" s="72">
        <f>A125998154K_Latest</f>
        <v>2.9660000000000002</v>
      </c>
      <c r="BC123" s="72">
        <f>A125990954L_Latest</f>
        <v>51.27</v>
      </c>
      <c r="BD123" s="72">
        <f>A125994554X_Latest</f>
        <v>24.931000000000001</v>
      </c>
      <c r="BE123" s="72">
        <f>A125992754F_Latest</f>
        <v>26.338999999999999</v>
      </c>
    </row>
    <row r="124" spans="1:57" hidden="1">
      <c r="A124" s="54"/>
      <c r="B124" s="51" t="s">
        <v>5302</v>
      </c>
      <c r="C124" s="67">
        <v>21</v>
      </c>
      <c r="D124" s="72">
        <f>A125996082X_Latest</f>
        <v>187.08699999999999</v>
      </c>
      <c r="E124" s="72">
        <f>A125999682J_Latest</f>
        <v>84.475999999999999</v>
      </c>
      <c r="F124" s="72">
        <f>A125997882R_Latest</f>
        <v>102.611</v>
      </c>
      <c r="G124" s="72">
        <f>A125990682V_Latest</f>
        <v>1390.8430000000001</v>
      </c>
      <c r="H124" s="72">
        <f>A125994282F_Latest</f>
        <v>714.20799999999997</v>
      </c>
      <c r="I124" s="72">
        <f>A125992482L_Latest</f>
        <v>676.63499999999999</v>
      </c>
      <c r="J124" s="72">
        <f>A125997282K_Latest</f>
        <v>51.652000000000001</v>
      </c>
      <c r="K124" s="72">
        <f>A126000882A_Latest</f>
        <v>23.382999999999999</v>
      </c>
      <c r="L124" s="72">
        <f>A125999082C_Latest</f>
        <v>28.27</v>
      </c>
      <c r="M124" s="72">
        <f>A125991882F_Latest</f>
        <v>404.55500000000001</v>
      </c>
      <c r="N124" s="72">
        <f>A125995482T_Latest</f>
        <v>201.10499999999999</v>
      </c>
      <c r="O124" s="72">
        <f>A125993682X_Latest</f>
        <v>203.45</v>
      </c>
      <c r="P124" s="72">
        <f>A125996482K_Latest</f>
        <v>51.048999999999999</v>
      </c>
      <c r="Q124" s="72">
        <f>A126000082C_Latest</f>
        <v>22.911000000000001</v>
      </c>
      <c r="R124" s="72">
        <f>A125998282C_Latest</f>
        <v>28.138000000000002</v>
      </c>
      <c r="S124" s="72">
        <f>A125991082J_Latest</f>
        <v>356.54700000000003</v>
      </c>
      <c r="T124" s="72">
        <f>A125994682T_Latest</f>
        <v>185.22</v>
      </c>
      <c r="U124" s="72">
        <f>A125992882X_Latest</f>
        <v>171.328</v>
      </c>
      <c r="V124" s="72">
        <f>A125997482C_Latest</f>
        <v>38.889000000000003</v>
      </c>
      <c r="W124" s="72">
        <f>A126001082W_Latest</f>
        <v>16.992000000000001</v>
      </c>
      <c r="X124" s="72">
        <f>A125999282W_Latest</f>
        <v>21.896999999999998</v>
      </c>
      <c r="Y124" s="72">
        <f>A125992082A_Latest</f>
        <v>293.60500000000002</v>
      </c>
      <c r="Z124" s="72">
        <f>A125995682K_Latest</f>
        <v>156.84899999999999</v>
      </c>
      <c r="AA124" s="72">
        <f>A125993882T_Latest</f>
        <v>136.755</v>
      </c>
      <c r="AB124" s="72">
        <f>A125997682W_Latest</f>
        <v>14.53</v>
      </c>
      <c r="AC124" s="72">
        <f>A126001282R_Latest</f>
        <v>7.3570000000000002</v>
      </c>
      <c r="AD124" s="72">
        <f>A125999482R_Latest</f>
        <v>7.173</v>
      </c>
      <c r="AE124" s="72">
        <f>A125992282V_Latest</f>
        <v>83.882000000000005</v>
      </c>
      <c r="AF124" s="72">
        <f>A125995882C_Latest</f>
        <v>43.212000000000003</v>
      </c>
      <c r="AG124" s="72">
        <f>A125994082L_Latest</f>
        <v>40.67</v>
      </c>
      <c r="AH124" s="72">
        <f>A125996682C_Latest</f>
        <v>21.806999999999999</v>
      </c>
      <c r="AI124" s="72">
        <f>A126000282W_Latest</f>
        <v>9.266</v>
      </c>
      <c r="AJ124" s="72">
        <f>A125998482W_Latest</f>
        <v>12.541</v>
      </c>
      <c r="AK124" s="72">
        <f>A125991282A_Latest</f>
        <v>169.05600000000001</v>
      </c>
      <c r="AL124" s="72">
        <f>A125994882K_Latest</f>
        <v>90.085999999999999</v>
      </c>
      <c r="AM124" s="72">
        <f>A125993082V_Latest</f>
        <v>78.971000000000004</v>
      </c>
      <c r="AN124" s="72">
        <f>A125996882W_Latest</f>
        <v>4.1109999999999998</v>
      </c>
      <c r="AO124" s="72">
        <f>A126000482R_Latest</f>
        <v>1.77</v>
      </c>
      <c r="AP124" s="72">
        <f>A125998682R_Latest</f>
        <v>2.3410000000000002</v>
      </c>
      <c r="AQ124" s="72">
        <f>A125991482V_Latest</f>
        <v>33.372999999999998</v>
      </c>
      <c r="AR124" s="72">
        <f>A125995082F_Latest</f>
        <v>15.718</v>
      </c>
      <c r="AS124" s="72">
        <f>A125993282L_Latest</f>
        <v>17.655000000000001</v>
      </c>
      <c r="AT124" s="72">
        <f>A125997082T_Latest</f>
        <v>2.363</v>
      </c>
      <c r="AU124" s="72">
        <f>A126000682J_Latest</f>
        <v>1.5720000000000001</v>
      </c>
      <c r="AV124" s="72">
        <f>A125998882J_Latest</f>
        <v>0.79100000000000004</v>
      </c>
      <c r="AW124" s="72">
        <f>A125991682L_Latest</f>
        <v>14.096</v>
      </c>
      <c r="AX124" s="72">
        <f>A125995282X_Latest</f>
        <v>6.3650000000000002</v>
      </c>
      <c r="AY124" s="72">
        <f>A125993482F_Latest</f>
        <v>7.7309999999999999</v>
      </c>
      <c r="AZ124" s="72">
        <f>A125996282T_Latest</f>
        <v>2.6869999999999998</v>
      </c>
      <c r="BA124" s="72">
        <f>A125999882A_Latest</f>
        <v>1.226</v>
      </c>
      <c r="BB124" s="72">
        <f>A125998082K_Latest</f>
        <v>1.4610000000000001</v>
      </c>
      <c r="BC124" s="72">
        <f>A125990882L_Latest</f>
        <v>35.728000000000002</v>
      </c>
      <c r="BD124" s="72">
        <f>A125994482X_Latest</f>
        <v>15.651999999999999</v>
      </c>
      <c r="BE124" s="72">
        <f>A125992682F_Latest</f>
        <v>20.076000000000001</v>
      </c>
    </row>
    <row r="125" spans="1:57" hidden="1">
      <c r="A125" s="54"/>
      <c r="B125" s="52" t="s">
        <v>5303</v>
      </c>
      <c r="C125" s="67">
        <v>22</v>
      </c>
      <c r="D125" s="72">
        <f>A125996158J_Latest</f>
        <v>98.421000000000006</v>
      </c>
      <c r="E125" s="72">
        <f>A125999758T_Latest</f>
        <v>42.698</v>
      </c>
      <c r="F125" s="72">
        <f>A125997958X_Latest</f>
        <v>55.722999999999999</v>
      </c>
      <c r="G125" s="72">
        <f>A125990758C_Latest</f>
        <v>711.41800000000001</v>
      </c>
      <c r="H125" s="72">
        <f>A125994358R_Latest</f>
        <v>364.95400000000001</v>
      </c>
      <c r="I125" s="72">
        <f>A125992558W_Latest</f>
        <v>346.464</v>
      </c>
      <c r="J125" s="72">
        <f>A125997358V_Latest</f>
        <v>23.183</v>
      </c>
      <c r="K125" s="72">
        <f>A126000958K_Latest</f>
        <v>12.355</v>
      </c>
      <c r="L125" s="72">
        <f>A125999158L_Latest</f>
        <v>10.827999999999999</v>
      </c>
      <c r="M125" s="72">
        <f>A125991958R_Latest</f>
        <v>211.61099999999999</v>
      </c>
      <c r="N125" s="72">
        <f>A125995558A_Latest</f>
        <v>109.039</v>
      </c>
      <c r="O125" s="72">
        <f>A125993758J_Latest</f>
        <v>102.572</v>
      </c>
      <c r="P125" s="72">
        <f>A125996558V_Latest</f>
        <v>28.763999999999999</v>
      </c>
      <c r="Q125" s="72">
        <f>A126000158L_Latest</f>
        <v>9.6940000000000008</v>
      </c>
      <c r="R125" s="72">
        <f>A125998358L_Latest</f>
        <v>19.07</v>
      </c>
      <c r="S125" s="72">
        <f>A125991158T_Latest</f>
        <v>188.31399999999999</v>
      </c>
      <c r="T125" s="72">
        <f>A125994758A_Latest</f>
        <v>93.132999999999996</v>
      </c>
      <c r="U125" s="72">
        <f>A125992958J_Latest</f>
        <v>95.180999999999997</v>
      </c>
      <c r="V125" s="72">
        <f>A125997558L_Latest</f>
        <v>22.202000000000002</v>
      </c>
      <c r="W125" s="72">
        <f>A126001158F_Latest</f>
        <v>9.2650000000000006</v>
      </c>
      <c r="X125" s="72">
        <f>A125999358F_Latest</f>
        <v>12.936999999999999</v>
      </c>
      <c r="Y125" s="72">
        <f>A125992158K_Latest</f>
        <v>142.38300000000001</v>
      </c>
      <c r="Z125" s="72">
        <f>A125995758V_Latest</f>
        <v>74.637</v>
      </c>
      <c r="AA125" s="72">
        <f>A125993958A_Latest</f>
        <v>67.745999999999995</v>
      </c>
      <c r="AB125" s="72">
        <f>A125997758F_Latest</f>
        <v>7.016</v>
      </c>
      <c r="AC125" s="72">
        <f>A126001358X_Latest</f>
        <v>3.54</v>
      </c>
      <c r="AD125" s="72">
        <f>A125999558X_Latest</f>
        <v>3.4750000000000001</v>
      </c>
      <c r="AE125" s="72">
        <f>A125992358C_Latest</f>
        <v>45.734999999999999</v>
      </c>
      <c r="AF125" s="72">
        <f>A125995958L_Latest</f>
        <v>26.193000000000001</v>
      </c>
      <c r="AG125" s="72">
        <f>A125994158W_Latest</f>
        <v>19.542999999999999</v>
      </c>
      <c r="AH125" s="72">
        <f>A125996758L_Latest</f>
        <v>12.574</v>
      </c>
      <c r="AI125" s="72">
        <f>A126000358F_Latest</f>
        <v>5.3689999999999998</v>
      </c>
      <c r="AJ125" s="72">
        <f>A125998558F_Latest</f>
        <v>7.2050000000000001</v>
      </c>
      <c r="AK125" s="72">
        <f>A125991358K_Latest</f>
        <v>86.53</v>
      </c>
      <c r="AL125" s="72">
        <f>A125994958V_Latest</f>
        <v>46.747</v>
      </c>
      <c r="AM125" s="72">
        <f>A125993158C_Latest</f>
        <v>39.783000000000001</v>
      </c>
      <c r="AN125" s="72">
        <f>A125996958F_Latest</f>
        <v>1.794</v>
      </c>
      <c r="AO125" s="72">
        <f>A126000558X_Latest</f>
        <v>0.59799999999999998</v>
      </c>
      <c r="AP125" s="72">
        <f>A125998758X_Latest</f>
        <v>1.196</v>
      </c>
      <c r="AQ125" s="72">
        <f>A125991558C_Latest</f>
        <v>14.278</v>
      </c>
      <c r="AR125" s="72">
        <f>A125995158R_Latest</f>
        <v>7.0730000000000004</v>
      </c>
      <c r="AS125" s="72">
        <f>A125993358W_Latest</f>
        <v>7.2050000000000001</v>
      </c>
      <c r="AT125" s="72">
        <f>A125997158A_Latest</f>
        <v>1.581</v>
      </c>
      <c r="AU125" s="72">
        <f>A126000758T_Latest</f>
        <v>1.1419999999999999</v>
      </c>
      <c r="AV125" s="72">
        <f>A125998958T_Latest</f>
        <v>0.439</v>
      </c>
      <c r="AW125" s="72">
        <f>A125991758W_Latest</f>
        <v>7.4610000000000003</v>
      </c>
      <c r="AX125" s="72">
        <f>A125995358J_Latest</f>
        <v>3.0249999999999999</v>
      </c>
      <c r="AY125" s="72">
        <f>A125993558R_Latest</f>
        <v>4.4359999999999999</v>
      </c>
      <c r="AZ125" s="72">
        <f>A125996358A_Latest</f>
        <v>1.3089999999999999</v>
      </c>
      <c r="BA125" s="72">
        <f>A125999958K_Latest</f>
        <v>0.73599999999999999</v>
      </c>
      <c r="BB125" s="72">
        <f>A125998158V_Latest</f>
        <v>0.57299999999999995</v>
      </c>
      <c r="BC125" s="72">
        <f>A125990958W_Latest</f>
        <v>15.106</v>
      </c>
      <c r="BD125" s="72">
        <f>A125994558J_Latest</f>
        <v>5.1070000000000002</v>
      </c>
      <c r="BE125" s="72">
        <f>A125992758R_Latest</f>
        <v>9.9990000000000006</v>
      </c>
    </row>
    <row r="126" spans="1:57" hidden="1">
      <c r="A126" s="54"/>
      <c r="B126" s="52" t="s">
        <v>5304</v>
      </c>
      <c r="C126" s="67">
        <v>23</v>
      </c>
      <c r="D126" s="72">
        <f>A125996162X_Latest</f>
        <v>88.665999999999997</v>
      </c>
      <c r="E126" s="72">
        <f>A125999762J_Latest</f>
        <v>41.779000000000003</v>
      </c>
      <c r="F126" s="72">
        <f>A125997962R_Latest</f>
        <v>46.887999999999998</v>
      </c>
      <c r="G126" s="72">
        <f>A125990762V_Latest</f>
        <v>679.42399999999998</v>
      </c>
      <c r="H126" s="72">
        <f>A125994362F_Latest</f>
        <v>349.25400000000002</v>
      </c>
      <c r="I126" s="72">
        <f>A125992562L_Latest</f>
        <v>330.17</v>
      </c>
      <c r="J126" s="72">
        <f>A125997362K_Latest</f>
        <v>28.47</v>
      </c>
      <c r="K126" s="72">
        <f>A126000962A_Latest</f>
        <v>11.028</v>
      </c>
      <c r="L126" s="72">
        <f>A125999162C_Latest</f>
        <v>17.442</v>
      </c>
      <c r="M126" s="72">
        <f>A125991962F_Latest</f>
        <v>192.94399999999999</v>
      </c>
      <c r="N126" s="72">
        <f>A125995562T_Latest</f>
        <v>92.066000000000003</v>
      </c>
      <c r="O126" s="72">
        <f>A125993762X_Latest</f>
        <v>100.878</v>
      </c>
      <c r="P126" s="72">
        <f>A125996562K_Latest</f>
        <v>22.285</v>
      </c>
      <c r="Q126" s="72">
        <f>A126000162C_Latest</f>
        <v>13.217000000000001</v>
      </c>
      <c r="R126" s="72">
        <f>A125998362C_Latest</f>
        <v>9.0679999999999996</v>
      </c>
      <c r="S126" s="72">
        <f>A125991162J_Latest</f>
        <v>168.23400000000001</v>
      </c>
      <c r="T126" s="72">
        <f>A125994762T_Latest</f>
        <v>92.087000000000003</v>
      </c>
      <c r="U126" s="72">
        <f>A125992962X_Latest</f>
        <v>76.147000000000006</v>
      </c>
      <c r="V126" s="72">
        <f>A125997562C_Latest</f>
        <v>16.687000000000001</v>
      </c>
      <c r="W126" s="72">
        <f>A126001162W_Latest</f>
        <v>7.7279999999999998</v>
      </c>
      <c r="X126" s="72">
        <f>A125999362W_Latest</f>
        <v>8.9600000000000009</v>
      </c>
      <c r="Y126" s="72">
        <f>A125992162A_Latest</f>
        <v>151.22200000000001</v>
      </c>
      <c r="Z126" s="72">
        <f>A125995762K_Latest</f>
        <v>82.212000000000003</v>
      </c>
      <c r="AA126" s="72">
        <f>A125993962T_Latest</f>
        <v>69.010000000000005</v>
      </c>
      <c r="AB126" s="72">
        <f>A125997762W_Latest</f>
        <v>7.5149999999999997</v>
      </c>
      <c r="AC126" s="72">
        <f>A126001362R_Latest</f>
        <v>3.8170000000000002</v>
      </c>
      <c r="AD126" s="72">
        <f>A125999562R_Latest</f>
        <v>3.698</v>
      </c>
      <c r="AE126" s="72">
        <f>A125992362V_Latest</f>
        <v>38.146000000000001</v>
      </c>
      <c r="AF126" s="72">
        <f>A125995962C_Latest</f>
        <v>17.018999999999998</v>
      </c>
      <c r="AG126" s="72">
        <f>A125994162L_Latest</f>
        <v>21.126999999999999</v>
      </c>
      <c r="AH126" s="72">
        <f>A125996762C_Latest</f>
        <v>9.2330000000000005</v>
      </c>
      <c r="AI126" s="72">
        <f>A126000362W_Latest</f>
        <v>3.8980000000000001</v>
      </c>
      <c r="AJ126" s="72">
        <f>A125998562W_Latest</f>
        <v>5.335</v>
      </c>
      <c r="AK126" s="72">
        <f>A125991362A_Latest</f>
        <v>82.525999999999996</v>
      </c>
      <c r="AL126" s="72">
        <f>A125994962K_Latest</f>
        <v>43.338000000000001</v>
      </c>
      <c r="AM126" s="72">
        <f>A125993162V_Latest</f>
        <v>39.188000000000002</v>
      </c>
      <c r="AN126" s="72">
        <f>A125996962W_Latest</f>
        <v>2.3170000000000002</v>
      </c>
      <c r="AO126" s="72">
        <f>A126000562R_Latest</f>
        <v>1.1719999999999999</v>
      </c>
      <c r="AP126" s="72">
        <f>A125998762R_Latest</f>
        <v>1.145</v>
      </c>
      <c r="AQ126" s="72">
        <f>A125991562V_Latest</f>
        <v>19.094999999999999</v>
      </c>
      <c r="AR126" s="72">
        <f>A125995162F_Latest</f>
        <v>8.6449999999999996</v>
      </c>
      <c r="AS126" s="72">
        <f>A125993362L_Latest</f>
        <v>10.45</v>
      </c>
      <c r="AT126" s="72">
        <f>A125997162T_Latest</f>
        <v>0.78200000000000003</v>
      </c>
      <c r="AU126" s="72">
        <f>A126000762J_Latest</f>
        <v>0.43</v>
      </c>
      <c r="AV126" s="72">
        <f>A125998962J_Latest</f>
        <v>0.35199999999999998</v>
      </c>
      <c r="AW126" s="72">
        <f>A125991762L_Latest</f>
        <v>6.6349999999999998</v>
      </c>
      <c r="AX126" s="72">
        <f>A125995362X_Latest</f>
        <v>3.34</v>
      </c>
      <c r="AY126" s="72">
        <f>A125993562F_Latest</f>
        <v>3.2949999999999999</v>
      </c>
      <c r="AZ126" s="72">
        <f>A125996362T_Latest</f>
        <v>1.3779999999999999</v>
      </c>
      <c r="BA126" s="72">
        <f>A125999962A_Latest</f>
        <v>0.49</v>
      </c>
      <c r="BB126" s="72">
        <f>A125998162K_Latest</f>
        <v>0.88800000000000001</v>
      </c>
      <c r="BC126" s="72">
        <f>A125990962L_Latest</f>
        <v>20.622</v>
      </c>
      <c r="BD126" s="72">
        <f>A125994562X_Latest</f>
        <v>10.545999999999999</v>
      </c>
      <c r="BE126" s="72">
        <f>A125992762F_Latest</f>
        <v>10.076000000000001</v>
      </c>
    </row>
    <row r="127" spans="1:57" hidden="1">
      <c r="A127" s="54"/>
      <c r="B127" s="51" t="s">
        <v>5305</v>
      </c>
      <c r="C127" s="67">
        <v>24</v>
      </c>
      <c r="D127" s="72">
        <f>A125996234X_Latest</f>
        <v>24.082999999999998</v>
      </c>
      <c r="E127" s="72">
        <f>A125999834J_Latest</f>
        <v>3.9950000000000001</v>
      </c>
      <c r="F127" s="72">
        <f>A125998034T_Latest</f>
        <v>20.088000000000001</v>
      </c>
      <c r="G127" s="72">
        <f>A125990834V_Latest</f>
        <v>131.47999999999999</v>
      </c>
      <c r="H127" s="72">
        <f>A125994434F_Latest</f>
        <v>21.963999999999999</v>
      </c>
      <c r="I127" s="72">
        <f>A125992634L_Latest</f>
        <v>109.517</v>
      </c>
      <c r="J127" s="72">
        <f>A125997434K_Latest</f>
        <v>4.8730000000000002</v>
      </c>
      <c r="K127" s="72">
        <f>A126001034C_Latest</f>
        <v>1.75</v>
      </c>
      <c r="L127" s="72">
        <f>A125999234C_Latest</f>
        <v>3.1230000000000002</v>
      </c>
      <c r="M127" s="72">
        <f>A125992034J_Latest</f>
        <v>35.566000000000003</v>
      </c>
      <c r="N127" s="72">
        <f>A125995634T_Latest</f>
        <v>8.0709999999999997</v>
      </c>
      <c r="O127" s="72">
        <f>A125993834X_Latest</f>
        <v>27.495000000000001</v>
      </c>
      <c r="P127" s="72">
        <f>A125996634K_Latest</f>
        <v>6.1710000000000003</v>
      </c>
      <c r="Q127" s="72">
        <f>A126000234C_Latest</f>
        <v>0.56100000000000005</v>
      </c>
      <c r="R127" s="72">
        <f>A125998434C_Latest</f>
        <v>5.61</v>
      </c>
      <c r="S127" s="72">
        <f>A125991234J_Latest</f>
        <v>31.655000000000001</v>
      </c>
      <c r="T127" s="72">
        <f>A125994834T_Latest</f>
        <v>3.2629999999999999</v>
      </c>
      <c r="U127" s="72">
        <f>A125993034A_Latest</f>
        <v>28.391999999999999</v>
      </c>
      <c r="V127" s="72">
        <f>A125997634C_Latest</f>
        <v>4.5119999999999996</v>
      </c>
      <c r="W127" s="72">
        <f>A126001234W_Latest</f>
        <v>0.54900000000000004</v>
      </c>
      <c r="X127" s="72">
        <f>A125999434W_Latest</f>
        <v>3.964</v>
      </c>
      <c r="Y127" s="72">
        <f>A125992234A_Latest</f>
        <v>34.899000000000001</v>
      </c>
      <c r="Z127" s="72">
        <f>A125995834K_Latest</f>
        <v>5.6890000000000001</v>
      </c>
      <c r="AA127" s="72">
        <f>A125994034V_Latest</f>
        <v>29.210999999999999</v>
      </c>
      <c r="AB127" s="72">
        <f>A125997834W_Latest</f>
        <v>2.891</v>
      </c>
      <c r="AC127" s="72">
        <f>A126001434R_Latest</f>
        <v>0</v>
      </c>
      <c r="AD127" s="72">
        <f>A125999634R_Latest</f>
        <v>2.891</v>
      </c>
      <c r="AE127" s="72">
        <f>A125992434V_Latest</f>
        <v>8.0129999999999999</v>
      </c>
      <c r="AF127" s="72">
        <f>A125996034F_Latest</f>
        <v>1.8420000000000001</v>
      </c>
      <c r="AG127" s="72">
        <f>A125994234L_Latest</f>
        <v>6.1719999999999997</v>
      </c>
      <c r="AH127" s="72">
        <f>A125996834C_Latest</f>
        <v>4.0960000000000001</v>
      </c>
      <c r="AI127" s="72">
        <f>A126000434W_Latest</f>
        <v>0.35599999999999998</v>
      </c>
      <c r="AJ127" s="72">
        <f>A125998634W_Latest</f>
        <v>3.74</v>
      </c>
      <c r="AK127" s="72">
        <f>A125991434A_Latest</f>
        <v>16.963999999999999</v>
      </c>
      <c r="AL127" s="72">
        <f>A125995034L_Latest</f>
        <v>1.91</v>
      </c>
      <c r="AM127" s="72">
        <f>A125993234V_Latest</f>
        <v>15.054</v>
      </c>
      <c r="AN127" s="72">
        <f>A125997034X_Latest</f>
        <v>0.93100000000000005</v>
      </c>
      <c r="AO127" s="72">
        <f>A126000634R_Latest</f>
        <v>0.25600000000000001</v>
      </c>
      <c r="AP127" s="72">
        <f>A125998834R_Latest</f>
        <v>0.67400000000000004</v>
      </c>
      <c r="AQ127" s="72">
        <f>A125991634V_Latest</f>
        <v>2.52</v>
      </c>
      <c r="AR127" s="72">
        <f>A125995234F_Latest</f>
        <v>0.69199999999999995</v>
      </c>
      <c r="AS127" s="72">
        <f>A125993434L_Latest</f>
        <v>1.8280000000000001</v>
      </c>
      <c r="AT127" s="72">
        <f>A125997234T_Latest</f>
        <v>8.6999999999999994E-2</v>
      </c>
      <c r="AU127" s="72">
        <f>A126000834J_Latest</f>
        <v>0</v>
      </c>
      <c r="AV127" s="72">
        <f>A125999034K_Latest</f>
        <v>8.6999999999999994E-2</v>
      </c>
      <c r="AW127" s="72">
        <f>A125991834L_Latest</f>
        <v>0.64200000000000002</v>
      </c>
      <c r="AX127" s="72">
        <f>A125995434X_Latest</f>
        <v>0</v>
      </c>
      <c r="AY127" s="72">
        <f>A125993634F_Latest</f>
        <v>0.64200000000000002</v>
      </c>
      <c r="AZ127" s="72">
        <f>A125996434T_Latest</f>
        <v>0.52300000000000002</v>
      </c>
      <c r="BA127" s="72">
        <f>A126000034K_Latest</f>
        <v>0.52300000000000002</v>
      </c>
      <c r="BB127" s="72">
        <f>A125998234K_Latest</f>
        <v>0</v>
      </c>
      <c r="BC127" s="72">
        <f>A125991034R_Latest</f>
        <v>1.2210000000000001</v>
      </c>
      <c r="BD127" s="72">
        <f>A125994634X_Latest</f>
        <v>0.497</v>
      </c>
      <c r="BE127" s="72">
        <f>A125992834F_Latest</f>
        <v>0.72399999999999998</v>
      </c>
    </row>
    <row r="128" spans="1:57" hidden="1">
      <c r="A128" s="54"/>
      <c r="B128" s="51" t="s">
        <v>5306</v>
      </c>
      <c r="C128" s="67">
        <v>25</v>
      </c>
      <c r="D128" s="72">
        <f>A125996054R_Latest</f>
        <v>82.341999999999999</v>
      </c>
      <c r="E128" s="72">
        <f>A125999654X_Latest</f>
        <v>49.064999999999998</v>
      </c>
      <c r="F128" s="72">
        <f>A125997854F_Latest</f>
        <v>33.277000000000001</v>
      </c>
      <c r="G128" s="72">
        <f>A125990654K_Latest</f>
        <v>345.67700000000002</v>
      </c>
      <c r="H128" s="72">
        <f>A125994254W_Latest</f>
        <v>164.29400000000001</v>
      </c>
      <c r="I128" s="72">
        <f>A125992454C_Latest</f>
        <v>181.38300000000001</v>
      </c>
      <c r="J128" s="72">
        <f>A125997254A_Latest</f>
        <v>23.007000000000001</v>
      </c>
      <c r="K128" s="72">
        <f>A126000854T_Latest</f>
        <v>13.028</v>
      </c>
      <c r="L128" s="72">
        <f>A125999054V_Latest</f>
        <v>9.9789999999999992</v>
      </c>
      <c r="M128" s="72">
        <f>A125991854W_Latest</f>
        <v>105.137</v>
      </c>
      <c r="N128" s="72">
        <f>A125995454J_Latest</f>
        <v>52.415999999999997</v>
      </c>
      <c r="O128" s="72">
        <f>A125993654R_Latest</f>
        <v>52.720999999999997</v>
      </c>
      <c r="P128" s="72">
        <f>A125996454A_Latest</f>
        <v>25.92</v>
      </c>
      <c r="Q128" s="72">
        <f>A126000054V_Latest</f>
        <v>15.005000000000001</v>
      </c>
      <c r="R128" s="72">
        <f>A125998254V_Latest</f>
        <v>10.914999999999999</v>
      </c>
      <c r="S128" s="72">
        <f>A125991054X_Latest</f>
        <v>98.025999999999996</v>
      </c>
      <c r="T128" s="72">
        <f>A125994654J_Latest</f>
        <v>49.930999999999997</v>
      </c>
      <c r="U128" s="72">
        <f>A125992854R_Latest</f>
        <v>48.094999999999999</v>
      </c>
      <c r="V128" s="72">
        <f>A125997454V_Latest</f>
        <v>15.422000000000001</v>
      </c>
      <c r="W128" s="72">
        <f>A126001054L_Latest</f>
        <v>10.9</v>
      </c>
      <c r="X128" s="72">
        <f>A125999254L_Latest</f>
        <v>4.5220000000000002</v>
      </c>
      <c r="Y128" s="72">
        <f>A125992054T_Latest</f>
        <v>68.573999999999998</v>
      </c>
      <c r="Z128" s="72">
        <f>A125995654A_Latest</f>
        <v>28.236999999999998</v>
      </c>
      <c r="AA128" s="72">
        <f>A125993854J_Latest</f>
        <v>40.338000000000001</v>
      </c>
      <c r="AB128" s="72">
        <f>A125997654L_Latest</f>
        <v>6.1230000000000002</v>
      </c>
      <c r="AC128" s="72">
        <f>A126001254F_Latest</f>
        <v>3.1389999999999998</v>
      </c>
      <c r="AD128" s="72">
        <f>A125999454F_Latest</f>
        <v>2.984</v>
      </c>
      <c r="AE128" s="72">
        <f>A125992254K_Latest</f>
        <v>26.314</v>
      </c>
      <c r="AF128" s="72">
        <f>A125995854V_Latest</f>
        <v>10.766999999999999</v>
      </c>
      <c r="AG128" s="72">
        <f>A125994054C_Latest</f>
        <v>15.547000000000001</v>
      </c>
      <c r="AH128" s="72">
        <f>A125996654V_Latest</f>
        <v>8.3640000000000008</v>
      </c>
      <c r="AI128" s="72">
        <f>A126000254L_Latest</f>
        <v>5.5449999999999999</v>
      </c>
      <c r="AJ128" s="72">
        <f>A125998454L_Latest</f>
        <v>2.819</v>
      </c>
      <c r="AK128" s="72">
        <f>A125991254T_Latest</f>
        <v>31.792999999999999</v>
      </c>
      <c r="AL128" s="72">
        <f>A125994854A_Latest</f>
        <v>15.048999999999999</v>
      </c>
      <c r="AM128" s="72">
        <f>A125993054K_Latest</f>
        <v>16.742999999999999</v>
      </c>
      <c r="AN128" s="72">
        <f>A125996854L_Latest</f>
        <v>1.546</v>
      </c>
      <c r="AO128" s="72">
        <f>A126000454F_Latest</f>
        <v>0.80500000000000005</v>
      </c>
      <c r="AP128" s="72">
        <f>A125998654F_Latest</f>
        <v>0.74</v>
      </c>
      <c r="AQ128" s="72">
        <f>A125991454K_Latest</f>
        <v>7.3730000000000002</v>
      </c>
      <c r="AR128" s="72">
        <f>A125995054W_Latest</f>
        <v>2.9020000000000001</v>
      </c>
      <c r="AS128" s="72">
        <f>A125993254C_Latest</f>
        <v>4.47</v>
      </c>
      <c r="AT128" s="72">
        <f>A125997054J_Latest</f>
        <v>0.39200000000000002</v>
      </c>
      <c r="AU128" s="72">
        <f>A126000654X_Latest</f>
        <v>0</v>
      </c>
      <c r="AV128" s="72">
        <f>A125998854X_Latest</f>
        <v>0.39200000000000002</v>
      </c>
      <c r="AW128" s="72">
        <f>A125991654C_Latest</f>
        <v>2.4529999999999998</v>
      </c>
      <c r="AX128" s="72">
        <f>A125995254R_Latest</f>
        <v>1.4370000000000001</v>
      </c>
      <c r="AY128" s="72">
        <f>A125993454W_Latest</f>
        <v>1.0169999999999999</v>
      </c>
      <c r="AZ128" s="72">
        <f>A125996254J_Latest</f>
        <v>1.569</v>
      </c>
      <c r="BA128" s="72">
        <f>A125999854T_Latest</f>
        <v>0.64400000000000002</v>
      </c>
      <c r="BB128" s="72">
        <f>A125998054A_Latest</f>
        <v>0.92500000000000004</v>
      </c>
      <c r="BC128" s="72">
        <f>A125990854C_Latest</f>
        <v>6.0069999999999997</v>
      </c>
      <c r="BD128" s="72">
        <f>A125994454R_Latest</f>
        <v>3.5550000000000002</v>
      </c>
      <c r="BE128" s="72">
        <f>A125992654W_Latest</f>
        <v>2.452</v>
      </c>
    </row>
    <row r="129" spans="1:57" hidden="1">
      <c r="A129" s="55"/>
      <c r="B129" s="51" t="s">
        <v>5307</v>
      </c>
      <c r="C129" s="67">
        <v>26</v>
      </c>
      <c r="D129" s="72">
        <f>A125996226X_Latest</f>
        <v>119.23099999999999</v>
      </c>
      <c r="E129" s="72">
        <f>A125999826J_Latest</f>
        <v>76.819000000000003</v>
      </c>
      <c r="F129" s="72">
        <f>A125998026T_Latest</f>
        <v>42.411999999999999</v>
      </c>
      <c r="G129" s="72">
        <f>A125990826V_Latest</f>
        <v>442.065</v>
      </c>
      <c r="H129" s="72">
        <f>A125994426F_Latest</f>
        <v>250.28</v>
      </c>
      <c r="I129" s="72">
        <f>A125992626L_Latest</f>
        <v>191.785</v>
      </c>
      <c r="J129" s="72">
        <f>A125997426K_Latest</f>
        <v>37.488</v>
      </c>
      <c r="K129" s="72">
        <f>A126001026C_Latest</f>
        <v>27.062000000000001</v>
      </c>
      <c r="L129" s="72">
        <f>A125999226C_Latest</f>
        <v>10.426</v>
      </c>
      <c r="M129" s="72">
        <f>A125992026J_Latest</f>
        <v>148.815</v>
      </c>
      <c r="N129" s="72">
        <f>A125995626T_Latest</f>
        <v>80.897999999999996</v>
      </c>
      <c r="O129" s="72">
        <f>A125993826X_Latest</f>
        <v>67.918000000000006</v>
      </c>
      <c r="P129" s="72">
        <f>A125996626K_Latest</f>
        <v>29.109000000000002</v>
      </c>
      <c r="Q129" s="72">
        <f>A126000226C_Latest</f>
        <v>14.121</v>
      </c>
      <c r="R129" s="72">
        <f>A125998426C_Latest</f>
        <v>14.988</v>
      </c>
      <c r="S129" s="72">
        <f>A125991226J_Latest</f>
        <v>115.22199999999999</v>
      </c>
      <c r="T129" s="72">
        <f>A125994826T_Latest</f>
        <v>61.402000000000001</v>
      </c>
      <c r="U129" s="72">
        <f>A125993026A_Latest</f>
        <v>53.82</v>
      </c>
      <c r="V129" s="72">
        <f>A125997626C_Latest</f>
        <v>26.9</v>
      </c>
      <c r="W129" s="72">
        <f>A126001226W_Latest</f>
        <v>18.385999999999999</v>
      </c>
      <c r="X129" s="72">
        <f>A125999426W_Latest</f>
        <v>8.5139999999999993</v>
      </c>
      <c r="Y129" s="72">
        <f>A125992226A_Latest</f>
        <v>87.355000000000004</v>
      </c>
      <c r="Z129" s="72">
        <f>A125995826K_Latest</f>
        <v>55.191000000000003</v>
      </c>
      <c r="AA129" s="72">
        <f>A125994026V_Latest</f>
        <v>32.164999999999999</v>
      </c>
      <c r="AB129" s="72">
        <f>A125997826W_Latest</f>
        <v>7.3550000000000004</v>
      </c>
      <c r="AC129" s="72">
        <f>A126001426R_Latest</f>
        <v>4.6550000000000002</v>
      </c>
      <c r="AD129" s="72">
        <f>A125999626R_Latest</f>
        <v>2.7</v>
      </c>
      <c r="AE129" s="72">
        <f>A125992426V_Latest</f>
        <v>27.221</v>
      </c>
      <c r="AF129" s="72">
        <f>A125996026F_Latest</f>
        <v>15.031000000000001</v>
      </c>
      <c r="AG129" s="72">
        <f>A125994226L_Latest</f>
        <v>12.19</v>
      </c>
      <c r="AH129" s="72">
        <f>A125996826C_Latest</f>
        <v>13.731999999999999</v>
      </c>
      <c r="AI129" s="72">
        <f>A126000426W_Latest</f>
        <v>9.4689999999999994</v>
      </c>
      <c r="AJ129" s="72">
        <f>A125998626W_Latest</f>
        <v>4.2629999999999999</v>
      </c>
      <c r="AK129" s="72">
        <f>A125991426A_Latest</f>
        <v>45.287999999999997</v>
      </c>
      <c r="AL129" s="72">
        <f>A125995026L_Latest</f>
        <v>26.096</v>
      </c>
      <c r="AM129" s="72">
        <f>A125993226V_Latest</f>
        <v>19.193000000000001</v>
      </c>
      <c r="AN129" s="72">
        <f>A125997026X_Latest</f>
        <v>2.0470000000000002</v>
      </c>
      <c r="AO129" s="72">
        <f>A126000626R_Latest</f>
        <v>1.365</v>
      </c>
      <c r="AP129" s="72">
        <f>A125998826R_Latest</f>
        <v>0.68200000000000005</v>
      </c>
      <c r="AQ129" s="72">
        <f>A125991626V_Latest</f>
        <v>8.8800000000000008</v>
      </c>
      <c r="AR129" s="72">
        <f>A125995226F_Latest</f>
        <v>5.6539999999999999</v>
      </c>
      <c r="AS129" s="72">
        <f>A125993426L_Latest</f>
        <v>3.226</v>
      </c>
      <c r="AT129" s="72">
        <f>A125997226T_Latest</f>
        <v>1.1160000000000001</v>
      </c>
      <c r="AU129" s="72">
        <f>A126000826J_Latest</f>
        <v>0.65800000000000003</v>
      </c>
      <c r="AV129" s="72">
        <f>A125999026K_Latest</f>
        <v>0.45800000000000002</v>
      </c>
      <c r="AW129" s="72">
        <f>A125991826L_Latest</f>
        <v>2.6349999999999998</v>
      </c>
      <c r="AX129" s="72">
        <f>A125995426X_Latest</f>
        <v>1.9059999999999999</v>
      </c>
      <c r="AY129" s="72">
        <f>A125993626F_Latest</f>
        <v>0.72899999999999998</v>
      </c>
      <c r="AZ129" s="72">
        <f>A125996426T_Latest</f>
        <v>1.484</v>
      </c>
      <c r="BA129" s="72">
        <f>A126000026K_Latest</f>
        <v>1.1020000000000001</v>
      </c>
      <c r="BB129" s="72">
        <f>A125998226K_Latest</f>
        <v>0.38200000000000001</v>
      </c>
      <c r="BC129" s="72">
        <f>A125991026R_Latest</f>
        <v>6.6470000000000002</v>
      </c>
      <c r="BD129" s="72">
        <f>A125994626X_Latest</f>
        <v>4.1029999999999998</v>
      </c>
      <c r="BE129" s="72">
        <f>A125992826F_Latest</f>
        <v>2.544</v>
      </c>
    </row>
    <row r="130" spans="1:57" hidden="1">
      <c r="A130" s="54"/>
      <c r="B130" s="51" t="s">
        <v>5308</v>
      </c>
      <c r="C130" s="67">
        <v>27</v>
      </c>
      <c r="D130" s="72">
        <f>A125996230R_Latest</f>
        <v>13.535</v>
      </c>
      <c r="E130" s="72">
        <f>A125999830X_Latest</f>
        <v>7.0179999999999998</v>
      </c>
      <c r="F130" s="72">
        <f>A125998030J_Latest</f>
        <v>6.516</v>
      </c>
      <c r="G130" s="72">
        <f>A125990830K_Latest</f>
        <v>96.497</v>
      </c>
      <c r="H130" s="72">
        <f>A125994430W_Latest</f>
        <v>51.191000000000003</v>
      </c>
      <c r="I130" s="72">
        <f>A125992630C_Latest</f>
        <v>45.305999999999997</v>
      </c>
      <c r="J130" s="72">
        <f>A125997430A_Latest</f>
        <v>5.2869999999999999</v>
      </c>
      <c r="K130" s="72">
        <f>A126001030V_Latest</f>
        <v>3.0649999999999999</v>
      </c>
      <c r="L130" s="72">
        <f>A125999230V_Latest</f>
        <v>2.222</v>
      </c>
      <c r="M130" s="72">
        <f>A125992030X_Latest</f>
        <v>27.920999999999999</v>
      </c>
      <c r="N130" s="72">
        <f>A125995630J_Latest</f>
        <v>16.260000000000002</v>
      </c>
      <c r="O130" s="72">
        <f>A125993830R_Latest</f>
        <v>11.661</v>
      </c>
      <c r="P130" s="72">
        <f>A125996630A_Latest</f>
        <v>1.234</v>
      </c>
      <c r="Q130" s="72">
        <f>A126000230V_Latest</f>
        <v>0.56899999999999995</v>
      </c>
      <c r="R130" s="72">
        <f>A125998430V_Latest</f>
        <v>0.66500000000000004</v>
      </c>
      <c r="S130" s="72">
        <f>A125991230X_Latest</f>
        <v>28.463000000000001</v>
      </c>
      <c r="T130" s="72">
        <f>A125994830J_Latest</f>
        <v>15.634</v>
      </c>
      <c r="U130" s="72">
        <f>A125993030T_Latest</f>
        <v>12.827999999999999</v>
      </c>
      <c r="V130" s="72">
        <f>A125997630V_Latest</f>
        <v>2.1560000000000001</v>
      </c>
      <c r="W130" s="72">
        <f>A126001230L_Latest</f>
        <v>0.73599999999999999</v>
      </c>
      <c r="X130" s="72">
        <f>A125999430L_Latest</f>
        <v>1.421</v>
      </c>
      <c r="Y130" s="72">
        <f>A125992230T_Latest</f>
        <v>14.928000000000001</v>
      </c>
      <c r="Z130" s="72">
        <f>A125995830A_Latest</f>
        <v>5.0170000000000003</v>
      </c>
      <c r="AA130" s="72">
        <f>A125994030K_Latest</f>
        <v>9.9109999999999996</v>
      </c>
      <c r="AB130" s="72">
        <f>A125997830L_Latest</f>
        <v>1.377</v>
      </c>
      <c r="AC130" s="72">
        <f>A126001430F_Latest</f>
        <v>1.1259999999999999</v>
      </c>
      <c r="AD130" s="72">
        <f>A125999630F_Latest</f>
        <v>0.251</v>
      </c>
      <c r="AE130" s="72">
        <f>A125992430K_Latest</f>
        <v>7.4379999999999997</v>
      </c>
      <c r="AF130" s="72">
        <f>A125996030W_Latest</f>
        <v>4.0620000000000003</v>
      </c>
      <c r="AG130" s="72">
        <f>A125994230C_Latest</f>
        <v>3.3759999999999999</v>
      </c>
      <c r="AH130" s="72">
        <f>A125996830V_Latest</f>
        <v>2.669</v>
      </c>
      <c r="AI130" s="72">
        <f>A126000430L_Latest</f>
        <v>0.91100000000000003</v>
      </c>
      <c r="AJ130" s="72">
        <f>A125998630L_Latest</f>
        <v>1.758</v>
      </c>
      <c r="AK130" s="72">
        <f>A125991430T_Latest</f>
        <v>12.941000000000001</v>
      </c>
      <c r="AL130" s="72">
        <f>A125995030C_Latest</f>
        <v>6.782</v>
      </c>
      <c r="AM130" s="72">
        <f>A125993230K_Latest</f>
        <v>6.1589999999999998</v>
      </c>
      <c r="AN130" s="72">
        <f>A125997030R_Latest</f>
        <v>0.121</v>
      </c>
      <c r="AO130" s="72">
        <f>A126000630F_Latest</f>
        <v>0.121</v>
      </c>
      <c r="AP130" s="72">
        <f>A125998830F_Latest</f>
        <v>0</v>
      </c>
      <c r="AQ130" s="72">
        <f>A125991630K_Latest</f>
        <v>1.859</v>
      </c>
      <c r="AR130" s="72">
        <f>A125995230W_Latest</f>
        <v>1.3979999999999999</v>
      </c>
      <c r="AS130" s="72">
        <f>A125993430C_Latest</f>
        <v>0.46100000000000002</v>
      </c>
      <c r="AT130" s="72">
        <f>A125997230J_Latest</f>
        <v>0.19</v>
      </c>
      <c r="AU130" s="72">
        <f>A126000830X_Latest</f>
        <v>0.19</v>
      </c>
      <c r="AV130" s="72">
        <f>A125999030A_Latest</f>
        <v>0</v>
      </c>
      <c r="AW130" s="72">
        <f>A125991830C_Latest</f>
        <v>1.2809999999999999</v>
      </c>
      <c r="AX130" s="72">
        <f>A125995430R_Latest</f>
        <v>0.91500000000000004</v>
      </c>
      <c r="AY130" s="72">
        <f>A125993630W_Latest</f>
        <v>0.36599999999999999</v>
      </c>
      <c r="AZ130" s="72">
        <f>A125996430J_Latest</f>
        <v>0.5</v>
      </c>
      <c r="BA130" s="72">
        <f>A126000030A_Latest</f>
        <v>0.30099999999999999</v>
      </c>
      <c r="BB130" s="72">
        <f>A125998230A_Latest</f>
        <v>0.19900000000000001</v>
      </c>
      <c r="BC130" s="72">
        <f>A125991030F_Latest</f>
        <v>1.6659999999999999</v>
      </c>
      <c r="BD130" s="72">
        <f>A125994630R_Latest</f>
        <v>1.123</v>
      </c>
      <c r="BE130" s="72">
        <f>A125992830W_Latest</f>
        <v>0.54300000000000004</v>
      </c>
    </row>
    <row r="131" spans="1:57" hidden="1">
      <c r="A131" s="54"/>
      <c r="B131" s="48" t="s">
        <v>5309</v>
      </c>
      <c r="C131" s="67">
        <v>28</v>
      </c>
      <c r="D131" s="72">
        <f>A125996058X_Latest</f>
        <v>74.346000000000004</v>
      </c>
      <c r="E131" s="72">
        <f>A125999658J_Latest</f>
        <v>47.218000000000004</v>
      </c>
      <c r="F131" s="72">
        <f>A125997858R_Latest</f>
        <v>27.128</v>
      </c>
      <c r="G131" s="72">
        <f>A125990658V_Latest</f>
        <v>462.02</v>
      </c>
      <c r="H131" s="72">
        <f>A125994258F_Latest</f>
        <v>234.27</v>
      </c>
      <c r="I131" s="72">
        <f>A125992458L_Latest</f>
        <v>227.75</v>
      </c>
      <c r="J131" s="72">
        <f>A125997258K_Latest</f>
        <v>17.183</v>
      </c>
      <c r="K131" s="72">
        <f>A126000858A_Latest</f>
        <v>11.284000000000001</v>
      </c>
      <c r="L131" s="72">
        <f>A125999058C_Latest</f>
        <v>5.899</v>
      </c>
      <c r="M131" s="72">
        <f>A125991858F_Latest</f>
        <v>136.22200000000001</v>
      </c>
      <c r="N131" s="72">
        <f>A125995458T_Latest</f>
        <v>66.456999999999994</v>
      </c>
      <c r="O131" s="72">
        <f>A125993658X_Latest</f>
        <v>69.766000000000005</v>
      </c>
      <c r="P131" s="72">
        <f>A125996458K_Latest</f>
        <v>22.873999999999999</v>
      </c>
      <c r="Q131" s="72">
        <f>A126000058C_Latest</f>
        <v>17.39</v>
      </c>
      <c r="R131" s="72">
        <f>A125998258C_Latest</f>
        <v>5.484</v>
      </c>
      <c r="S131" s="72">
        <f>A125991058J_Latest</f>
        <v>131.98500000000001</v>
      </c>
      <c r="T131" s="72">
        <f>A125994658T_Latest</f>
        <v>71.8</v>
      </c>
      <c r="U131" s="72">
        <f>A125992858X_Latest</f>
        <v>60.186</v>
      </c>
      <c r="V131" s="72">
        <f>A125997458C_Latest</f>
        <v>16.623000000000001</v>
      </c>
      <c r="W131" s="72">
        <f>A126001058W_Latest</f>
        <v>6.7549999999999999</v>
      </c>
      <c r="X131" s="72">
        <f>A125999258W_Latest</f>
        <v>9.8670000000000009</v>
      </c>
      <c r="Y131" s="72">
        <f>A125992058A_Latest</f>
        <v>91.433999999999997</v>
      </c>
      <c r="Z131" s="72">
        <f>A125995658K_Latest</f>
        <v>40.743000000000002</v>
      </c>
      <c r="AA131" s="72">
        <f>A125993858T_Latest</f>
        <v>50.69</v>
      </c>
      <c r="AB131" s="72">
        <f>A125997658W_Latest</f>
        <v>5.8949999999999996</v>
      </c>
      <c r="AC131" s="72">
        <f>A126001258R_Latest</f>
        <v>3.6320000000000001</v>
      </c>
      <c r="AD131" s="72">
        <f>A125999458R_Latest</f>
        <v>2.2629999999999999</v>
      </c>
      <c r="AE131" s="72">
        <f>A125992258V_Latest</f>
        <v>32.479999999999997</v>
      </c>
      <c r="AF131" s="72">
        <f>A125995858C_Latest</f>
        <v>19.113</v>
      </c>
      <c r="AG131" s="72">
        <f>A125994058L_Latest</f>
        <v>13.366</v>
      </c>
      <c r="AH131" s="72">
        <f>A125996658C_Latest</f>
        <v>7.6159999999999997</v>
      </c>
      <c r="AI131" s="72">
        <f>A126000258W_Latest</f>
        <v>5.4450000000000003</v>
      </c>
      <c r="AJ131" s="72">
        <f>A125998458W_Latest</f>
        <v>2.1709999999999998</v>
      </c>
      <c r="AK131" s="72">
        <f>A125991258A_Latest</f>
        <v>44.854999999999997</v>
      </c>
      <c r="AL131" s="72">
        <f>A125994858K_Latest</f>
        <v>24.782</v>
      </c>
      <c r="AM131" s="72">
        <f>A125993058V_Latest</f>
        <v>20.073</v>
      </c>
      <c r="AN131" s="72">
        <f>A125996858W_Latest</f>
        <v>2.4260000000000002</v>
      </c>
      <c r="AO131" s="72">
        <f>A126000458R_Latest</f>
        <v>1.6479999999999999</v>
      </c>
      <c r="AP131" s="72">
        <f>A125998658R_Latest</f>
        <v>0.77800000000000002</v>
      </c>
      <c r="AQ131" s="72">
        <f>A125991458V_Latest</f>
        <v>8.0920000000000005</v>
      </c>
      <c r="AR131" s="72">
        <f>A125995058F_Latest</f>
        <v>3.67</v>
      </c>
      <c r="AS131" s="72">
        <f>A125993258L_Latest</f>
        <v>4.4219999999999997</v>
      </c>
      <c r="AT131" s="72">
        <f>A125997058T_Latest</f>
        <v>0.41399999999999998</v>
      </c>
      <c r="AU131" s="72">
        <f>A126000658J_Latest</f>
        <v>0.13200000000000001</v>
      </c>
      <c r="AV131" s="72">
        <f>A125998858J_Latest</f>
        <v>0.28199999999999997</v>
      </c>
      <c r="AW131" s="72">
        <f>A125991658L_Latest</f>
        <v>5.6529999999999996</v>
      </c>
      <c r="AX131" s="72">
        <f>A125995258X_Latest</f>
        <v>2.903</v>
      </c>
      <c r="AY131" s="72">
        <f>A125993458F_Latest</f>
        <v>2.75</v>
      </c>
      <c r="AZ131" s="72">
        <f>A125996258T_Latest</f>
        <v>1.3149999999999999</v>
      </c>
      <c r="BA131" s="72">
        <f>A125999858A_Latest</f>
        <v>0.93200000000000005</v>
      </c>
      <c r="BB131" s="72">
        <f>A125998058K_Latest</f>
        <v>0.38400000000000001</v>
      </c>
      <c r="BC131" s="72">
        <f>A125990858L_Latest</f>
        <v>11.3</v>
      </c>
      <c r="BD131" s="72">
        <f>A125994458X_Latest</f>
        <v>4.8019999999999996</v>
      </c>
      <c r="BE131" s="72">
        <f>A125992658F_Latest</f>
        <v>6.4969999999999999</v>
      </c>
    </row>
    <row r="132" spans="1:57" hidden="1">
      <c r="A132" s="54"/>
      <c r="B132" s="51" t="s">
        <v>5310</v>
      </c>
      <c r="C132" s="67">
        <v>29</v>
      </c>
      <c r="D132" s="72">
        <f>A125996114F_Latest</f>
        <v>44.232999999999997</v>
      </c>
      <c r="E132" s="72">
        <f>A125999714R_Latest</f>
        <v>27.963999999999999</v>
      </c>
      <c r="F132" s="72">
        <f>A125997914W_Latest</f>
        <v>16.268999999999998</v>
      </c>
      <c r="G132" s="72">
        <f>A125990714A_Latest</f>
        <v>245.43700000000001</v>
      </c>
      <c r="H132" s="72">
        <f>A125994314L_Latest</f>
        <v>122.217</v>
      </c>
      <c r="I132" s="72">
        <f>A125992514V_Latest</f>
        <v>123.221</v>
      </c>
      <c r="J132" s="72">
        <f>A125997314T_Latest</f>
        <v>12.4</v>
      </c>
      <c r="K132" s="72">
        <f>A126000914J_Latest</f>
        <v>7.6139999999999999</v>
      </c>
      <c r="L132" s="72">
        <f>A125999114K_Latest</f>
        <v>4.7850000000000001</v>
      </c>
      <c r="M132" s="72">
        <f>A125991914L_Latest</f>
        <v>76.025000000000006</v>
      </c>
      <c r="N132" s="72">
        <f>A125995514X_Latest</f>
        <v>35.942</v>
      </c>
      <c r="O132" s="72">
        <f>A125993714F_Latest</f>
        <v>40.082999999999998</v>
      </c>
      <c r="P132" s="72">
        <f>A125996514T_Latest</f>
        <v>14.364000000000001</v>
      </c>
      <c r="Q132" s="72">
        <f>A126000114K_Latest</f>
        <v>11.144</v>
      </c>
      <c r="R132" s="72">
        <f>A125998314K_Latest</f>
        <v>3.22</v>
      </c>
      <c r="S132" s="72">
        <f>A125991114R_Latest</f>
        <v>71.004000000000005</v>
      </c>
      <c r="T132" s="72">
        <f>A125994714X_Latest</f>
        <v>35.978000000000002</v>
      </c>
      <c r="U132" s="72">
        <f>A125992914F_Latest</f>
        <v>35.026000000000003</v>
      </c>
      <c r="V132" s="72">
        <f>A125997514K_Latest</f>
        <v>6.4729999999999999</v>
      </c>
      <c r="W132" s="72">
        <f>A126001114C_Latest</f>
        <v>1.998</v>
      </c>
      <c r="X132" s="72">
        <f>A125999314C_Latest</f>
        <v>4.4749999999999996</v>
      </c>
      <c r="Y132" s="72">
        <f>A125992114J_Latest</f>
        <v>41.530999999999999</v>
      </c>
      <c r="Z132" s="72">
        <f>A125995714T_Latest</f>
        <v>21.312000000000001</v>
      </c>
      <c r="AA132" s="72">
        <f>A125993914X_Latest</f>
        <v>20.219000000000001</v>
      </c>
      <c r="AB132" s="72">
        <f>A125997714C_Latest</f>
        <v>3.6110000000000002</v>
      </c>
      <c r="AC132" s="72">
        <f>A126001314W_Latest</f>
        <v>2.1560000000000001</v>
      </c>
      <c r="AD132" s="72">
        <f>A125999514W_Latest</f>
        <v>1.4550000000000001</v>
      </c>
      <c r="AE132" s="72">
        <f>A125992314A_Latest</f>
        <v>17.72</v>
      </c>
      <c r="AF132" s="72">
        <f>A125995914K_Latest</f>
        <v>8.2899999999999991</v>
      </c>
      <c r="AG132" s="72">
        <f>A125994114V_Latest</f>
        <v>9.4309999999999992</v>
      </c>
      <c r="AH132" s="72">
        <f>A125996714K_Latest</f>
        <v>5.0030000000000001</v>
      </c>
      <c r="AI132" s="72">
        <f>A126000314C_Latest</f>
        <v>3.5990000000000002</v>
      </c>
      <c r="AJ132" s="72">
        <f>A125998514C_Latest</f>
        <v>1.405</v>
      </c>
      <c r="AK132" s="72">
        <f>A125991314J_Latest</f>
        <v>27.189</v>
      </c>
      <c r="AL132" s="72">
        <f>A125994914T_Latest</f>
        <v>14.273</v>
      </c>
      <c r="AM132" s="72">
        <f>A125993114A_Latest</f>
        <v>12.916</v>
      </c>
      <c r="AN132" s="72">
        <f>A125996914C_Latest</f>
        <v>1.3640000000000001</v>
      </c>
      <c r="AO132" s="72">
        <f>A126000514W_Latest</f>
        <v>0.72899999999999998</v>
      </c>
      <c r="AP132" s="72">
        <f>A125998714W_Latest</f>
        <v>0.63500000000000001</v>
      </c>
      <c r="AQ132" s="72">
        <f>A125991514A_Latest</f>
        <v>3.8170000000000002</v>
      </c>
      <c r="AR132" s="72">
        <f>A125995114L_Latest</f>
        <v>2.2530000000000001</v>
      </c>
      <c r="AS132" s="72">
        <f>A125993314V_Latest</f>
        <v>1.5640000000000001</v>
      </c>
      <c r="AT132" s="72">
        <f>A125997114X_Latest</f>
        <v>9.5000000000000001E-2</v>
      </c>
      <c r="AU132" s="72">
        <f>A126000714R_Latest</f>
        <v>0</v>
      </c>
      <c r="AV132" s="72">
        <f>A125998914R_Latest</f>
        <v>9.5000000000000001E-2</v>
      </c>
      <c r="AW132" s="72">
        <f>A125991714V_Latest</f>
        <v>3.012</v>
      </c>
      <c r="AX132" s="72">
        <f>A125995314F_Latest</f>
        <v>2.008</v>
      </c>
      <c r="AY132" s="72">
        <f>A125993514L_Latest</f>
        <v>1.0049999999999999</v>
      </c>
      <c r="AZ132" s="72">
        <f>A125996314X_Latest</f>
        <v>0.92300000000000004</v>
      </c>
      <c r="BA132" s="72">
        <f>A125999914J_Latest</f>
        <v>0.72399999999999998</v>
      </c>
      <c r="BB132" s="72">
        <f>A125998114T_Latest</f>
        <v>0.19900000000000001</v>
      </c>
      <c r="BC132" s="72">
        <f>A125990914V_Latest</f>
        <v>5.1390000000000002</v>
      </c>
      <c r="BD132" s="72">
        <f>A125994514F_Latest</f>
        <v>2.16</v>
      </c>
      <c r="BE132" s="72">
        <f>A125992714L_Latest</f>
        <v>2.9780000000000002</v>
      </c>
    </row>
    <row r="133" spans="1:57" hidden="1">
      <c r="A133" s="54"/>
      <c r="B133" s="51" t="s">
        <v>5311</v>
      </c>
      <c r="C133" s="67">
        <v>30</v>
      </c>
      <c r="D133" s="72">
        <f>A125996166J_Latest</f>
        <v>30.113</v>
      </c>
      <c r="E133" s="72">
        <f>A125999766T_Latest</f>
        <v>19.254000000000001</v>
      </c>
      <c r="F133" s="72">
        <f>A125997966X_Latest</f>
        <v>10.859</v>
      </c>
      <c r="G133" s="72">
        <f>A125990766C_Latest</f>
        <v>216.583</v>
      </c>
      <c r="H133" s="72">
        <f>A125994366R_Latest</f>
        <v>112.054</v>
      </c>
      <c r="I133" s="72">
        <f>A125992566W_Latest</f>
        <v>104.529</v>
      </c>
      <c r="J133" s="72">
        <f>A125997366V_Latest</f>
        <v>4.7830000000000004</v>
      </c>
      <c r="K133" s="72">
        <f>A126000966K_Latest</f>
        <v>3.67</v>
      </c>
      <c r="L133" s="72">
        <f>A125999166L_Latest</f>
        <v>1.1140000000000001</v>
      </c>
      <c r="M133" s="72">
        <f>A125991966R_Latest</f>
        <v>60.197000000000003</v>
      </c>
      <c r="N133" s="72">
        <f>A125995566A_Latest</f>
        <v>30.513999999999999</v>
      </c>
      <c r="O133" s="72">
        <f>A125993766J_Latest</f>
        <v>29.683</v>
      </c>
      <c r="P133" s="72">
        <f>A125996566V_Latest</f>
        <v>8.51</v>
      </c>
      <c r="Q133" s="72">
        <f>A126000166L_Latest</f>
        <v>6.2460000000000004</v>
      </c>
      <c r="R133" s="72">
        <f>A125998366L_Latest</f>
        <v>2.2639999999999998</v>
      </c>
      <c r="S133" s="72">
        <f>A125991166T_Latest</f>
        <v>60.981999999999999</v>
      </c>
      <c r="T133" s="72">
        <f>A125994766A_Latest</f>
        <v>35.820999999999998</v>
      </c>
      <c r="U133" s="72">
        <f>A125992966J_Latest</f>
        <v>25.16</v>
      </c>
      <c r="V133" s="72">
        <f>A125997566L_Latest</f>
        <v>10.15</v>
      </c>
      <c r="W133" s="72">
        <f>A126001166F_Latest</f>
        <v>4.758</v>
      </c>
      <c r="X133" s="72">
        <f>A125999366F_Latest</f>
        <v>5.3920000000000003</v>
      </c>
      <c r="Y133" s="72">
        <f>A125992166K_Latest</f>
        <v>49.902999999999999</v>
      </c>
      <c r="Z133" s="72">
        <f>A125995766V_Latest</f>
        <v>19.431000000000001</v>
      </c>
      <c r="AA133" s="72">
        <f>A125993966A_Latest</f>
        <v>30.472000000000001</v>
      </c>
      <c r="AB133" s="72">
        <f>A125997766F_Latest</f>
        <v>2.2839999999999998</v>
      </c>
      <c r="AC133" s="72">
        <f>A126001366X_Latest</f>
        <v>1.4770000000000001</v>
      </c>
      <c r="AD133" s="72">
        <f>A125999566X_Latest</f>
        <v>0.80800000000000005</v>
      </c>
      <c r="AE133" s="72">
        <f>A125992366C_Latest</f>
        <v>14.76</v>
      </c>
      <c r="AF133" s="72">
        <f>A125995966L_Latest</f>
        <v>10.824</v>
      </c>
      <c r="AG133" s="72">
        <f>A125994166W_Latest</f>
        <v>3.9359999999999999</v>
      </c>
      <c r="AH133" s="72">
        <f>A125996766L_Latest</f>
        <v>2.613</v>
      </c>
      <c r="AI133" s="72">
        <f>A126000366F_Latest</f>
        <v>1.8460000000000001</v>
      </c>
      <c r="AJ133" s="72">
        <f>A125998566F_Latest</f>
        <v>0.76600000000000001</v>
      </c>
      <c r="AK133" s="72">
        <f>A125991366K_Latest</f>
        <v>17.666</v>
      </c>
      <c r="AL133" s="72">
        <f>A125994966V_Latest</f>
        <v>10.509</v>
      </c>
      <c r="AM133" s="72">
        <f>A125993166C_Latest</f>
        <v>7.157</v>
      </c>
      <c r="AN133" s="72">
        <f>A125996966F_Latest</f>
        <v>1.0620000000000001</v>
      </c>
      <c r="AO133" s="72">
        <f>A126000566X_Latest</f>
        <v>0.91800000000000004</v>
      </c>
      <c r="AP133" s="72">
        <f>A125998766X_Latest</f>
        <v>0.14299999999999999</v>
      </c>
      <c r="AQ133" s="72">
        <f>A125991566C_Latest</f>
        <v>4.2750000000000004</v>
      </c>
      <c r="AR133" s="72">
        <f>A125995166R_Latest</f>
        <v>1.417</v>
      </c>
      <c r="AS133" s="72">
        <f>A125993366W_Latest</f>
        <v>2.8580000000000001</v>
      </c>
      <c r="AT133" s="72">
        <f>A125997166A_Latest</f>
        <v>0.31900000000000001</v>
      </c>
      <c r="AU133" s="72">
        <f>A126000766T_Latest</f>
        <v>0.13200000000000001</v>
      </c>
      <c r="AV133" s="72">
        <f>A125998966T_Latest</f>
        <v>0.187</v>
      </c>
      <c r="AW133" s="72">
        <f>A125991766W_Latest</f>
        <v>2.641</v>
      </c>
      <c r="AX133" s="72">
        <f>A125995366J_Latest</f>
        <v>0.89600000000000002</v>
      </c>
      <c r="AY133" s="72">
        <f>A125993566R_Latest</f>
        <v>1.7450000000000001</v>
      </c>
      <c r="AZ133" s="72">
        <f>A125996366A_Latest</f>
        <v>0.39200000000000002</v>
      </c>
      <c r="BA133" s="72">
        <f>A125999966K_Latest</f>
        <v>0.20699999999999999</v>
      </c>
      <c r="BB133" s="72">
        <f>A125998166V_Latest</f>
        <v>0.185</v>
      </c>
      <c r="BC133" s="72">
        <f>A125990966W_Latest</f>
        <v>6.1609999999999996</v>
      </c>
      <c r="BD133" s="72">
        <f>A125994566J_Latest</f>
        <v>2.6419999999999999</v>
      </c>
      <c r="BE133" s="72">
        <f>A125992766R_Latest</f>
        <v>3.5190000000000001</v>
      </c>
    </row>
    <row r="134" spans="1:57" hidden="1">
      <c r="A134" s="54"/>
      <c r="B134" s="48" t="s">
        <v>5312</v>
      </c>
      <c r="C134" s="67">
        <v>31</v>
      </c>
      <c r="D134" s="72">
        <f>A125996238J_Latest</f>
        <v>8.27</v>
      </c>
      <c r="E134" s="72">
        <f>A125999838T_Latest</f>
        <v>5.1239999999999997</v>
      </c>
      <c r="F134" s="72">
        <f>A125998038A_Latest</f>
        <v>3.1459999999999999</v>
      </c>
      <c r="G134" s="72">
        <f>A125990838C_Latest</f>
        <v>43.619</v>
      </c>
      <c r="H134" s="72">
        <f>A125994438R_Latest</f>
        <v>25.341999999999999</v>
      </c>
      <c r="I134" s="72">
        <f>A125992638W_Latest</f>
        <v>18.277000000000001</v>
      </c>
      <c r="J134" s="72">
        <f>A125997438V_Latest</f>
        <v>1.641</v>
      </c>
      <c r="K134" s="72">
        <f>A126001038L_Latest</f>
        <v>0.78200000000000003</v>
      </c>
      <c r="L134" s="72">
        <f>A125999238L_Latest</f>
        <v>0.85899999999999999</v>
      </c>
      <c r="M134" s="72">
        <f>A125992038T_Latest</f>
        <v>15.728</v>
      </c>
      <c r="N134" s="72">
        <f>A125995638A_Latest</f>
        <v>7.6440000000000001</v>
      </c>
      <c r="O134" s="72">
        <f>A125993838J_Latest</f>
        <v>8.0839999999999996</v>
      </c>
      <c r="P134" s="72">
        <f>A125996638V_Latest</f>
        <v>3.2639999999999998</v>
      </c>
      <c r="Q134" s="72">
        <f>A126000238L_Latest</f>
        <v>2.2349999999999999</v>
      </c>
      <c r="R134" s="72">
        <f>A125998438L_Latest</f>
        <v>1.03</v>
      </c>
      <c r="S134" s="72">
        <f>A125991238T_Latest</f>
        <v>11.625999999999999</v>
      </c>
      <c r="T134" s="72">
        <f>A125994838A_Latest</f>
        <v>7.5659999999999998</v>
      </c>
      <c r="U134" s="72">
        <f>A125993038K_Latest</f>
        <v>4.0599999999999996</v>
      </c>
      <c r="V134" s="72">
        <f>A125997638L_Latest</f>
        <v>1.3260000000000001</v>
      </c>
      <c r="W134" s="72">
        <f>A126001238F_Latest</f>
        <v>0.33200000000000002</v>
      </c>
      <c r="X134" s="72">
        <f>A125999438F_Latest</f>
        <v>0.99399999999999999</v>
      </c>
      <c r="Y134" s="72">
        <f>A125992238K_Latest</f>
        <v>7.335</v>
      </c>
      <c r="Z134" s="72">
        <f>A125995838V_Latest</f>
        <v>4.0270000000000001</v>
      </c>
      <c r="AA134" s="72">
        <f>A125994038C_Latest</f>
        <v>3.3069999999999999</v>
      </c>
      <c r="AB134" s="72">
        <f>A125997838F_Latest</f>
        <v>0.248</v>
      </c>
      <c r="AC134" s="72">
        <f>A126001438X_Latest</f>
        <v>0.248</v>
      </c>
      <c r="AD134" s="72">
        <f>A125999638X_Latest</f>
        <v>0</v>
      </c>
      <c r="AE134" s="72">
        <f>A125992438C_Latest</f>
        <v>1.7889999999999999</v>
      </c>
      <c r="AF134" s="72">
        <f>A125996038R_Latest</f>
        <v>1.4790000000000001</v>
      </c>
      <c r="AG134" s="72">
        <f>A125994238W_Latest</f>
        <v>0.311</v>
      </c>
      <c r="AH134" s="72">
        <f>A125996838L_Latest</f>
        <v>1.5269999999999999</v>
      </c>
      <c r="AI134" s="72">
        <f>A126000438F_Latest</f>
        <v>1.5269999999999999</v>
      </c>
      <c r="AJ134" s="72">
        <f>A125998638F_Latest</f>
        <v>0</v>
      </c>
      <c r="AK134" s="72">
        <f>A125991438K_Latest</f>
        <v>6.1509999999999998</v>
      </c>
      <c r="AL134" s="72">
        <f>A125995038W_Latest</f>
        <v>3.8570000000000002</v>
      </c>
      <c r="AM134" s="72">
        <f>A125993238C_Latest</f>
        <v>2.294</v>
      </c>
      <c r="AN134" s="72">
        <f>A125997038J_Latest</f>
        <v>0</v>
      </c>
      <c r="AO134" s="72">
        <f>A126000638X_Latest</f>
        <v>0</v>
      </c>
      <c r="AP134" s="72">
        <f>A125998838X_Latest</f>
        <v>0</v>
      </c>
      <c r="AQ134" s="72">
        <f>A125991638C_Latest</f>
        <v>0.45</v>
      </c>
      <c r="AR134" s="72">
        <f>A125995238R_Latest</f>
        <v>0.45</v>
      </c>
      <c r="AS134" s="72">
        <f>A125993438W_Latest</f>
        <v>0</v>
      </c>
      <c r="AT134" s="72">
        <f>A125997238A_Latest</f>
        <v>0.26200000000000001</v>
      </c>
      <c r="AU134" s="72">
        <f>A126000838T_Latest</f>
        <v>0</v>
      </c>
      <c r="AV134" s="72">
        <f>A125999038V_Latest</f>
        <v>0.26200000000000001</v>
      </c>
      <c r="AW134" s="72">
        <f>A125991838W_Latest</f>
        <v>0.32200000000000001</v>
      </c>
      <c r="AX134" s="72">
        <f>A125995438J_Latest</f>
        <v>0.10100000000000001</v>
      </c>
      <c r="AY134" s="72">
        <f>A125993638R_Latest</f>
        <v>0.221</v>
      </c>
      <c r="AZ134" s="72">
        <f>A125996438A_Latest</f>
        <v>0</v>
      </c>
      <c r="BA134" s="72">
        <f>A126000038V_Latest</f>
        <v>0</v>
      </c>
      <c r="BB134" s="72">
        <f>A125998238V_Latest</f>
        <v>0</v>
      </c>
      <c r="BC134" s="72">
        <f>A125991038X_Latest</f>
        <v>0.218</v>
      </c>
      <c r="BD134" s="72">
        <f>A125994638J_Latest</f>
        <v>0.218</v>
      </c>
      <c r="BE134" s="72">
        <f>A125992838R_Latest</f>
        <v>0</v>
      </c>
    </row>
    <row r="135" spans="1:57" hidden="1">
      <c r="A135" s="56" t="s">
        <v>5313</v>
      </c>
      <c r="B135" s="53"/>
      <c r="C135" s="67">
        <v>32</v>
      </c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72"/>
      <c r="AO135" s="72"/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/>
      <c r="BB135" s="72"/>
      <c r="BC135" s="72"/>
      <c r="BD135" s="72"/>
      <c r="BE135" s="72"/>
    </row>
    <row r="136" spans="1:57" hidden="1">
      <c r="A136" s="53"/>
      <c r="B136" s="57" t="s">
        <v>5314</v>
      </c>
      <c r="C136" s="67">
        <v>33</v>
      </c>
      <c r="D136" s="72">
        <f>A125996062R_Latest</f>
        <v>284.661</v>
      </c>
      <c r="E136" s="72">
        <f>A125999662X_Latest</f>
        <v>149.863</v>
      </c>
      <c r="F136" s="72">
        <f>A125997862F_Latest</f>
        <v>134.798</v>
      </c>
      <c r="G136" s="72"/>
      <c r="H136" s="72"/>
      <c r="I136" s="72"/>
      <c r="J136" s="72">
        <f>A125997262A_Latest</f>
        <v>74.204999999999998</v>
      </c>
      <c r="K136" s="72">
        <f>A126000862T_Latest</f>
        <v>43.125999999999998</v>
      </c>
      <c r="L136" s="72">
        <f>A125999062V_Latest</f>
        <v>31.079000000000001</v>
      </c>
      <c r="M136" s="72"/>
      <c r="N136" s="72"/>
      <c r="O136" s="72"/>
      <c r="P136" s="72">
        <f>A125996462A_Latest</f>
        <v>76.691000000000003</v>
      </c>
      <c r="Q136" s="72">
        <f>A126000062V_Latest</f>
        <v>39.673999999999999</v>
      </c>
      <c r="R136" s="72">
        <f>A125998262V_Latest</f>
        <v>37.017000000000003</v>
      </c>
      <c r="S136" s="72"/>
      <c r="T136" s="72"/>
      <c r="U136" s="72"/>
      <c r="V136" s="72">
        <f>A125997462V_Latest</f>
        <v>63.116</v>
      </c>
      <c r="W136" s="72">
        <f>A126001062L_Latest</f>
        <v>30.645</v>
      </c>
      <c r="X136" s="72">
        <f>A125999262L_Latest</f>
        <v>32.470999999999997</v>
      </c>
      <c r="Y136" s="72"/>
      <c r="Z136" s="72"/>
      <c r="AA136" s="72"/>
      <c r="AB136" s="72">
        <f>A125997662L_Latest</f>
        <v>23.41</v>
      </c>
      <c r="AC136" s="72">
        <f>A126001262F_Latest</f>
        <v>12.961</v>
      </c>
      <c r="AD136" s="72">
        <f>A125999462F_Latest</f>
        <v>10.449</v>
      </c>
      <c r="AE136" s="72"/>
      <c r="AF136" s="72"/>
      <c r="AG136" s="72"/>
      <c r="AH136" s="72">
        <f>A125996662V_Latest</f>
        <v>35.540999999999997</v>
      </c>
      <c r="AI136" s="72">
        <f>A126000262L_Latest</f>
        <v>17.709</v>
      </c>
      <c r="AJ136" s="72">
        <f>A125998462L_Latest</f>
        <v>17.832000000000001</v>
      </c>
      <c r="AK136" s="72"/>
      <c r="AL136" s="72"/>
      <c r="AM136" s="72"/>
      <c r="AN136" s="72">
        <f>A125996862L_Latest</f>
        <v>5.4320000000000004</v>
      </c>
      <c r="AO136" s="72">
        <f>A126000462F_Latest</f>
        <v>2.4889999999999999</v>
      </c>
      <c r="AP136" s="72">
        <f>A125998662F_Latest</f>
        <v>2.9430000000000001</v>
      </c>
      <c r="AQ136" s="72"/>
      <c r="AR136" s="72"/>
      <c r="AS136" s="72"/>
      <c r="AT136" s="72">
        <f>A125997062J_Latest</f>
        <v>2.335</v>
      </c>
      <c r="AU136" s="72">
        <f>A126000662X_Latest</f>
        <v>1.077</v>
      </c>
      <c r="AV136" s="72">
        <f>A125998862X_Latest</f>
        <v>1.258</v>
      </c>
      <c r="AW136" s="72"/>
      <c r="AX136" s="72"/>
      <c r="AY136" s="72"/>
      <c r="AZ136" s="72">
        <f>A125996262J_Latest</f>
        <v>3.9319999999999999</v>
      </c>
      <c r="BA136" s="72">
        <f>A125999862T_Latest</f>
        <v>2.1819999999999999</v>
      </c>
      <c r="BB136" s="72">
        <f>A125998062A_Latest</f>
        <v>1.75</v>
      </c>
      <c r="BC136" s="72"/>
      <c r="BD136" s="72"/>
      <c r="BE136" s="72"/>
    </row>
    <row r="137" spans="1:57" hidden="1">
      <c r="A137" s="53"/>
      <c r="B137" s="57" t="s">
        <v>5316</v>
      </c>
      <c r="C137" s="67">
        <v>34</v>
      </c>
      <c r="D137" s="72">
        <f>A125996194T_Latest</f>
        <v>158.262</v>
      </c>
      <c r="E137" s="72">
        <f>A125999794A_Latest</f>
        <v>86.882000000000005</v>
      </c>
      <c r="F137" s="72">
        <f>A125997994J_Latest</f>
        <v>71.38</v>
      </c>
      <c r="G137" s="72">
        <f>A125990794L_Latest</f>
        <v>1395.07</v>
      </c>
      <c r="H137" s="72">
        <f>A125994394X_Latest</f>
        <v>680.22199999999998</v>
      </c>
      <c r="I137" s="72">
        <f>A125992594F_Latest</f>
        <v>714.84799999999996</v>
      </c>
      <c r="J137" s="72">
        <f>A125997394C_Latest</f>
        <v>45.892000000000003</v>
      </c>
      <c r="K137" s="72">
        <f>A126000994V_Latest</f>
        <v>26.169</v>
      </c>
      <c r="L137" s="72">
        <f>A125999194W_Latest</f>
        <v>19.722000000000001</v>
      </c>
      <c r="M137" s="72">
        <f>A125991994X_Latest</f>
        <v>417.86099999999999</v>
      </c>
      <c r="N137" s="72">
        <f>A125995594K_Latest</f>
        <v>201.00200000000001</v>
      </c>
      <c r="O137" s="72">
        <f>A125993794T_Latest</f>
        <v>216.85900000000001</v>
      </c>
      <c r="P137" s="72">
        <f>A125996594C_Latest</f>
        <v>43.261000000000003</v>
      </c>
      <c r="Q137" s="72">
        <f>A126000194W_Latest</f>
        <v>23.565000000000001</v>
      </c>
      <c r="R137" s="72">
        <f>A125998394W_Latest</f>
        <v>19.696000000000002</v>
      </c>
      <c r="S137" s="72">
        <f>A125991194A_Latest</f>
        <v>385.11900000000003</v>
      </c>
      <c r="T137" s="72">
        <f>A125994794K_Latest</f>
        <v>189.548</v>
      </c>
      <c r="U137" s="72">
        <f>A125992994T_Latest</f>
        <v>195.571</v>
      </c>
      <c r="V137" s="72">
        <f>A125997594W_Latest</f>
        <v>29.863</v>
      </c>
      <c r="W137" s="72">
        <f>A126001194R_Latest</f>
        <v>14.994999999999999</v>
      </c>
      <c r="X137" s="72">
        <f>A125999394R_Latest</f>
        <v>14.868</v>
      </c>
      <c r="Y137" s="72">
        <f>A125992194V_Latest</f>
        <v>286.10000000000002</v>
      </c>
      <c r="Z137" s="72">
        <f>A125995794C_Latest</f>
        <v>136.87700000000001</v>
      </c>
      <c r="AA137" s="72">
        <f>A125993994K_Latest</f>
        <v>149.22300000000001</v>
      </c>
      <c r="AB137" s="72">
        <f>A125997794R_Latest</f>
        <v>11.97</v>
      </c>
      <c r="AC137" s="72">
        <f>A126001394J_Latest</f>
        <v>5.7130000000000001</v>
      </c>
      <c r="AD137" s="72">
        <f>A125999594J_Latest</f>
        <v>6.2569999999999997</v>
      </c>
      <c r="AE137" s="72">
        <f>A125992394L_Latest</f>
        <v>85.953999999999994</v>
      </c>
      <c r="AF137" s="72">
        <f>A125995994W_Latest</f>
        <v>41.43</v>
      </c>
      <c r="AG137" s="72">
        <f>A125994194F_Latest</f>
        <v>44.524000000000001</v>
      </c>
      <c r="AH137" s="72">
        <f>A125996794W_Latest</f>
        <v>17.216999999999999</v>
      </c>
      <c r="AI137" s="72">
        <f>A126000394R_Latest</f>
        <v>10.220000000000001</v>
      </c>
      <c r="AJ137" s="72">
        <f>A125998594R_Latest</f>
        <v>6.9969999999999999</v>
      </c>
      <c r="AK137" s="72">
        <f>A125991394V_Latest</f>
        <v>154.88800000000001</v>
      </c>
      <c r="AL137" s="72">
        <f>A125994994C_Latest</f>
        <v>80.022999999999996</v>
      </c>
      <c r="AM137" s="72">
        <f>A125993194L_Latest</f>
        <v>74.866</v>
      </c>
      <c r="AN137" s="72">
        <f>A125996994R_Latest</f>
        <v>4.9470000000000001</v>
      </c>
      <c r="AO137" s="72">
        <f>A126000594J_Latest</f>
        <v>3.2679999999999998</v>
      </c>
      <c r="AP137" s="72">
        <f>A125998794J_Latest</f>
        <v>1.68</v>
      </c>
      <c r="AQ137" s="72">
        <f>A125991594L_Latest</f>
        <v>28.209</v>
      </c>
      <c r="AR137" s="72">
        <f>A125995194X_Latest</f>
        <v>13.3</v>
      </c>
      <c r="AS137" s="72">
        <f>A125993394F_Latest</f>
        <v>14.91</v>
      </c>
      <c r="AT137" s="72">
        <f>A125997194K_Latest</f>
        <v>1.921</v>
      </c>
      <c r="AU137" s="72">
        <f>A126000794A_Latest</f>
        <v>1.153</v>
      </c>
      <c r="AV137" s="72">
        <f>A125998994A_Latest</f>
        <v>0.76800000000000002</v>
      </c>
      <c r="AW137" s="72">
        <f>A125991794F_Latest</f>
        <v>12.991</v>
      </c>
      <c r="AX137" s="72">
        <f>A125995394T_Latest</f>
        <v>6.7210000000000001</v>
      </c>
      <c r="AY137" s="72">
        <f>A125993594X_Latest</f>
        <v>6.27</v>
      </c>
      <c r="AZ137" s="72">
        <f>A125996394K_Latest</f>
        <v>3.19</v>
      </c>
      <c r="BA137" s="72">
        <f>A125999994V_Latest</f>
        <v>1.798</v>
      </c>
      <c r="BB137" s="72">
        <f>A125998194C_Latest</f>
        <v>1.3919999999999999</v>
      </c>
      <c r="BC137" s="72">
        <f>A125990994F_Latest</f>
        <v>23.946999999999999</v>
      </c>
      <c r="BD137" s="72">
        <f>A125994594T_Latest</f>
        <v>11.321999999999999</v>
      </c>
      <c r="BE137" s="72">
        <f>A125992794X_Latest</f>
        <v>12.625</v>
      </c>
    </row>
    <row r="138" spans="1:57" hidden="1">
      <c r="A138" s="53"/>
      <c r="B138" s="57" t="s">
        <v>5317</v>
      </c>
      <c r="C138" s="67">
        <v>35</v>
      </c>
      <c r="D138" s="72">
        <f>A125996198A_Latest</f>
        <v>47.395000000000003</v>
      </c>
      <c r="E138" s="72">
        <f>A125999798K_Latest</f>
        <v>27.199000000000002</v>
      </c>
      <c r="F138" s="72">
        <f>A125997998T_Latest</f>
        <v>20.196000000000002</v>
      </c>
      <c r="G138" s="72">
        <f>A125990798W_Latest</f>
        <v>1249.0319999999999</v>
      </c>
      <c r="H138" s="72">
        <f>A125994398J_Latest</f>
        <v>656.22299999999996</v>
      </c>
      <c r="I138" s="72">
        <f>A125992598R_Latest</f>
        <v>592.80999999999995</v>
      </c>
      <c r="J138" s="72">
        <f>A125997398L_Latest</f>
        <v>15.843</v>
      </c>
      <c r="K138" s="72">
        <f>A126000998C_Latest</f>
        <v>7.8769999999999998</v>
      </c>
      <c r="L138" s="72">
        <f>A125999198F_Latest</f>
        <v>7.9660000000000002</v>
      </c>
      <c r="M138" s="72">
        <f>A125991998J_Latest</f>
        <v>382.98599999999999</v>
      </c>
      <c r="N138" s="72">
        <f>A125995598V_Latest</f>
        <v>198.1</v>
      </c>
      <c r="O138" s="72">
        <f>A125993798A_Latest</f>
        <v>184.887</v>
      </c>
      <c r="P138" s="72">
        <f>A125996598L_Latest</f>
        <v>12.574999999999999</v>
      </c>
      <c r="Q138" s="72">
        <f>A126000198F_Latest</f>
        <v>7.5289999999999999</v>
      </c>
      <c r="R138" s="72">
        <f>A125998398F_Latest</f>
        <v>5.0460000000000003</v>
      </c>
      <c r="S138" s="72">
        <f>A125991198K_Latest</f>
        <v>319.738</v>
      </c>
      <c r="T138" s="72">
        <f>A125994798V_Latest</f>
        <v>173.47900000000001</v>
      </c>
      <c r="U138" s="72">
        <f>A125992998A_Latest</f>
        <v>146.25899999999999</v>
      </c>
      <c r="V138" s="72">
        <f>A125997598F_Latest</f>
        <v>9.391</v>
      </c>
      <c r="W138" s="72">
        <f>A126001198X_Latest</f>
        <v>6.234</v>
      </c>
      <c r="X138" s="72">
        <f>A125999398X_Latest</f>
        <v>3.157</v>
      </c>
      <c r="Y138" s="72">
        <f>A125992198C_Latest</f>
        <v>257.88200000000001</v>
      </c>
      <c r="Z138" s="72">
        <f>A125995798L_Latest</f>
        <v>134.82300000000001</v>
      </c>
      <c r="AA138" s="72">
        <f>A125993998V_Latest</f>
        <v>123.059</v>
      </c>
      <c r="AB138" s="72">
        <f>A125997798X_Latest</f>
        <v>3.04</v>
      </c>
      <c r="AC138" s="72">
        <f>A126001398T_Latest</f>
        <v>1.4830000000000001</v>
      </c>
      <c r="AD138" s="72">
        <f>A125999598T_Latest</f>
        <v>1.5569999999999999</v>
      </c>
      <c r="AE138" s="72">
        <f>A125992398W_Latest</f>
        <v>84.834000000000003</v>
      </c>
      <c r="AF138" s="72">
        <f>A125995998F_Latest</f>
        <v>45.432000000000002</v>
      </c>
      <c r="AG138" s="72">
        <f>A125994198R_Latest</f>
        <v>39.402000000000001</v>
      </c>
      <c r="AH138" s="72">
        <f>A125996798F_Latest</f>
        <v>5.4320000000000004</v>
      </c>
      <c r="AI138" s="72">
        <f>A126000398X_Latest</f>
        <v>3.323</v>
      </c>
      <c r="AJ138" s="72">
        <f>A125998598X_Latest</f>
        <v>2.11</v>
      </c>
      <c r="AK138" s="72">
        <f>A125991398C_Latest</f>
        <v>137.16200000000001</v>
      </c>
      <c r="AL138" s="72">
        <f>A125994998L_Latest</f>
        <v>70.454999999999998</v>
      </c>
      <c r="AM138" s="72">
        <f>A125993198W_Latest</f>
        <v>66.707999999999998</v>
      </c>
      <c r="AN138" s="72">
        <f>A125996998X_Latest</f>
        <v>0.20799999999999999</v>
      </c>
      <c r="AO138" s="72">
        <f>A126000598T_Latest</f>
        <v>0.20799999999999999</v>
      </c>
      <c r="AP138" s="72">
        <f>A125998798T_Latest</f>
        <v>0</v>
      </c>
      <c r="AQ138" s="72">
        <f>A125991598W_Latest</f>
        <v>26.068999999999999</v>
      </c>
      <c r="AR138" s="72">
        <f>A125995198J_Latest</f>
        <v>13.064</v>
      </c>
      <c r="AS138" s="72">
        <f>A125993398R_Latest</f>
        <v>13.005000000000001</v>
      </c>
      <c r="AT138" s="72">
        <f>A125997198V_Latest</f>
        <v>0.47499999999999998</v>
      </c>
      <c r="AU138" s="72">
        <f>A126000798K_Latest</f>
        <v>0.32200000000000001</v>
      </c>
      <c r="AV138" s="72">
        <f>A125998998K_Latest</f>
        <v>0.152</v>
      </c>
      <c r="AW138" s="72">
        <f>A125991798R_Latest</f>
        <v>10.276999999999999</v>
      </c>
      <c r="AX138" s="72">
        <f>A125995398A_Latest</f>
        <v>5.36</v>
      </c>
      <c r="AY138" s="72">
        <f>A125993598J_Latest</f>
        <v>4.9169999999999998</v>
      </c>
      <c r="AZ138" s="72">
        <f>A125996398V_Latest</f>
        <v>0.432</v>
      </c>
      <c r="BA138" s="72">
        <f>A125999998C_Latest</f>
        <v>0.224</v>
      </c>
      <c r="BB138" s="72">
        <f>A125998198L_Latest</f>
        <v>0.20799999999999999</v>
      </c>
      <c r="BC138" s="72">
        <f>A125990998R_Latest</f>
        <v>30.082999999999998</v>
      </c>
      <c r="BD138" s="72">
        <f>A125994598A_Latest</f>
        <v>15.51</v>
      </c>
      <c r="BE138" s="72">
        <f>A125992798J_Latest</f>
        <v>14.573</v>
      </c>
    </row>
    <row r="139" spans="1:57" hidden="1">
      <c r="A139" s="53"/>
      <c r="B139" s="57" t="s">
        <v>5318</v>
      </c>
      <c r="C139" s="67">
        <v>36</v>
      </c>
      <c r="D139" s="72">
        <f>A125996094J_Latest</f>
        <v>13.162000000000001</v>
      </c>
      <c r="E139" s="72">
        <f>A125999694T_Latest</f>
        <v>7.1340000000000003</v>
      </c>
      <c r="F139" s="72">
        <f>A125997894X_Latest</f>
        <v>6.0279999999999996</v>
      </c>
      <c r="G139" s="72">
        <f>A125990694C_Latest</f>
        <v>198.06100000000001</v>
      </c>
      <c r="H139" s="72">
        <f>A125994294R_Latest</f>
        <v>87.525999999999996</v>
      </c>
      <c r="I139" s="72">
        <f>A125992494W_Latest</f>
        <v>110.535</v>
      </c>
      <c r="J139" s="72">
        <f>A125997294V_Latest</f>
        <v>3.6150000000000002</v>
      </c>
      <c r="K139" s="72">
        <f>A126000894K_Latest</f>
        <v>2.6320000000000001</v>
      </c>
      <c r="L139" s="72">
        <f>A125999094L_Latest</f>
        <v>0.98299999999999998</v>
      </c>
      <c r="M139" s="72">
        <f>A125991894R_Latest</f>
        <v>53.834000000000003</v>
      </c>
      <c r="N139" s="72">
        <f>A125995494A_Latest</f>
        <v>23.552</v>
      </c>
      <c r="O139" s="72">
        <f>A125993694J_Latest</f>
        <v>30.280999999999999</v>
      </c>
      <c r="P139" s="72">
        <f>A125996494V_Latest</f>
        <v>4.6529999999999996</v>
      </c>
      <c r="Q139" s="72">
        <f>A126000094L_Latest</f>
        <v>1.171</v>
      </c>
      <c r="R139" s="72">
        <f>A125998294L_Latest</f>
        <v>3.4809999999999999</v>
      </c>
      <c r="S139" s="72">
        <f>A125991094T_Latest</f>
        <v>49.517000000000003</v>
      </c>
      <c r="T139" s="72">
        <f>A125994694A_Latest</f>
        <v>23.257999999999999</v>
      </c>
      <c r="U139" s="72">
        <f>A125992894J_Latest</f>
        <v>26.257999999999999</v>
      </c>
      <c r="V139" s="72">
        <f>A125997494L_Latest</f>
        <v>2.9740000000000002</v>
      </c>
      <c r="W139" s="72">
        <f>A126001094F_Latest</f>
        <v>2.2909999999999999</v>
      </c>
      <c r="X139" s="72">
        <f>A125999294F_Latest</f>
        <v>0.68300000000000005</v>
      </c>
      <c r="Y139" s="72">
        <f>A125992094K_Latest</f>
        <v>38.561999999999998</v>
      </c>
      <c r="Z139" s="72">
        <f>A125995694V_Latest</f>
        <v>14.401</v>
      </c>
      <c r="AA139" s="72">
        <f>A125993894A_Latest</f>
        <v>24.161000000000001</v>
      </c>
      <c r="AB139" s="72">
        <f>A125997694F_Latest</f>
        <v>0</v>
      </c>
      <c r="AC139" s="72">
        <f>A126001294X_Latest</f>
        <v>0</v>
      </c>
      <c r="AD139" s="72">
        <f>A125999494X_Latest</f>
        <v>0</v>
      </c>
      <c r="AE139" s="72">
        <f>A125992294C_Latest</f>
        <v>11.484</v>
      </c>
      <c r="AF139" s="72">
        <f>A125995894L_Latest</f>
        <v>6.0389999999999997</v>
      </c>
      <c r="AG139" s="72">
        <f>A125994094W_Latest</f>
        <v>5.4459999999999997</v>
      </c>
      <c r="AH139" s="72">
        <f>A125996694L_Latest</f>
        <v>1.1839999999999999</v>
      </c>
      <c r="AI139" s="72">
        <f>A126000294F_Latest</f>
        <v>0.83199999999999996</v>
      </c>
      <c r="AJ139" s="72">
        <f>A125998494F_Latest</f>
        <v>0.35299999999999998</v>
      </c>
      <c r="AK139" s="72">
        <f>A125991294K_Latest</f>
        <v>27.099</v>
      </c>
      <c r="AL139" s="72">
        <f>A125994894V_Latest</f>
        <v>12.536</v>
      </c>
      <c r="AM139" s="72">
        <f>A125993094C_Latest</f>
        <v>14.563000000000001</v>
      </c>
      <c r="AN139" s="72">
        <f>A125996894F_Latest</f>
        <v>0.47</v>
      </c>
      <c r="AO139" s="72">
        <f>A126000494X_Latest</f>
        <v>0</v>
      </c>
      <c r="AP139" s="72">
        <f>A125998694X_Latest</f>
        <v>0.47</v>
      </c>
      <c r="AQ139" s="72">
        <f>A125991494C_Latest</f>
        <v>6.6</v>
      </c>
      <c r="AR139" s="72">
        <f>A125995094R_Latest</f>
        <v>3.4289999999999998</v>
      </c>
      <c r="AS139" s="72">
        <f>A125993294W_Latest</f>
        <v>3.1709999999999998</v>
      </c>
      <c r="AT139" s="72">
        <f>A125997094A_Latest</f>
        <v>5.8999999999999997E-2</v>
      </c>
      <c r="AU139" s="72">
        <f>A126000694T_Latest</f>
        <v>0</v>
      </c>
      <c r="AV139" s="72">
        <f>A125998894T_Latest</f>
        <v>5.8999999999999997E-2</v>
      </c>
      <c r="AW139" s="72">
        <f>A125991694W_Latest</f>
        <v>3.4039999999999999</v>
      </c>
      <c r="AX139" s="72">
        <f>A125995294J_Latest</f>
        <v>1.4379999999999999</v>
      </c>
      <c r="AY139" s="72">
        <f>A125993494R_Latest</f>
        <v>1.966</v>
      </c>
      <c r="AZ139" s="72">
        <f>A125996294A_Latest</f>
        <v>0.20699999999999999</v>
      </c>
      <c r="BA139" s="72">
        <f>A125999894K_Latest</f>
        <v>0.20699999999999999</v>
      </c>
      <c r="BB139" s="72">
        <f>A125998094V_Latest</f>
        <v>0</v>
      </c>
      <c r="BC139" s="72">
        <f>A125990894W_Latest</f>
        <v>7.56</v>
      </c>
      <c r="BD139" s="72">
        <f>A125994494J_Latest</f>
        <v>2.8730000000000002</v>
      </c>
      <c r="BE139" s="72">
        <f>A125992694R_Latest</f>
        <v>4.6879999999999997</v>
      </c>
    </row>
    <row r="140" spans="1:57" hidden="1">
      <c r="A140" s="53"/>
      <c r="B140" s="57" t="s">
        <v>5319</v>
      </c>
      <c r="C140" s="67">
        <v>37</v>
      </c>
      <c r="D140" s="72">
        <f>A125996066X_Latest</f>
        <v>5.4130000000000003</v>
      </c>
      <c r="E140" s="72">
        <f>A125999666J_Latest</f>
        <v>2.637</v>
      </c>
      <c r="F140" s="72">
        <f>A125997866R_Latest</f>
        <v>2.7759999999999998</v>
      </c>
      <c r="G140" s="72">
        <f>A125990666V_Latest</f>
        <v>70.037000000000006</v>
      </c>
      <c r="H140" s="72">
        <f>A125994266F_Latest</f>
        <v>37.578000000000003</v>
      </c>
      <c r="I140" s="72">
        <f>A125992466L_Latest</f>
        <v>32.459000000000003</v>
      </c>
      <c r="J140" s="72">
        <f>A125997266K_Latest</f>
        <v>1.5760000000000001</v>
      </c>
      <c r="K140" s="72">
        <f>A126000866A_Latest</f>
        <v>0.54900000000000004</v>
      </c>
      <c r="L140" s="72">
        <f>A125999066C_Latest</f>
        <v>1.0269999999999999</v>
      </c>
      <c r="M140" s="72">
        <f>A125991866F_Latest</f>
        <v>19.265000000000001</v>
      </c>
      <c r="N140" s="72">
        <f>A125995466T_Latest</f>
        <v>10.196</v>
      </c>
      <c r="O140" s="72">
        <f>A125993666X_Latest</f>
        <v>9.0679999999999996</v>
      </c>
      <c r="P140" s="72">
        <f>A125996466K_Latest</f>
        <v>2.4409999999999998</v>
      </c>
      <c r="Q140" s="72">
        <f>A126000066C_Latest</f>
        <v>0.85099999999999998</v>
      </c>
      <c r="R140" s="72">
        <f>A125998266C_Latest</f>
        <v>1.589</v>
      </c>
      <c r="S140" s="72">
        <f>A125991066J_Latest</f>
        <v>19.149000000000001</v>
      </c>
      <c r="T140" s="72">
        <f>A125994666T_Latest</f>
        <v>8.5299999999999994</v>
      </c>
      <c r="U140" s="72">
        <f>A125992866X_Latest</f>
        <v>10.62</v>
      </c>
      <c r="V140" s="72">
        <f>A125997466C_Latest</f>
        <v>0.48599999999999999</v>
      </c>
      <c r="W140" s="72">
        <f>A126001066W_Latest</f>
        <v>0.48599999999999999</v>
      </c>
      <c r="X140" s="72">
        <f>A125999266W_Latest</f>
        <v>0</v>
      </c>
      <c r="Y140" s="72">
        <f>A125992066A_Latest</f>
        <v>15.586</v>
      </c>
      <c r="Z140" s="72">
        <f>A125995666K_Latest</f>
        <v>9.6519999999999992</v>
      </c>
      <c r="AA140" s="72">
        <f>A125993866T_Latest</f>
        <v>5.9349999999999996</v>
      </c>
      <c r="AB140" s="72">
        <f>A125997666W_Latest</f>
        <v>0</v>
      </c>
      <c r="AC140" s="72">
        <f>A126001266R_Latest</f>
        <v>0</v>
      </c>
      <c r="AD140" s="72">
        <f>A125999466R_Latest</f>
        <v>0</v>
      </c>
      <c r="AE140" s="72">
        <f>A125992266V_Latest</f>
        <v>4.8639999999999999</v>
      </c>
      <c r="AF140" s="72">
        <f>A125995866C_Latest</f>
        <v>2.605</v>
      </c>
      <c r="AG140" s="72">
        <f>A125994066L_Latest</f>
        <v>2.2589999999999999</v>
      </c>
      <c r="AH140" s="72">
        <f>A125996666C_Latest</f>
        <v>0.436</v>
      </c>
      <c r="AI140" s="72">
        <f>A126000266W_Latest</f>
        <v>0.436</v>
      </c>
      <c r="AJ140" s="72">
        <f>A125998466W_Latest</f>
        <v>0</v>
      </c>
      <c r="AK140" s="72">
        <f>A125991266A_Latest</f>
        <v>7.899</v>
      </c>
      <c r="AL140" s="72">
        <f>A125994866K_Latest</f>
        <v>5.5490000000000004</v>
      </c>
      <c r="AM140" s="72">
        <f>A125993066V_Latest</f>
        <v>2.35</v>
      </c>
      <c r="AN140" s="72">
        <f>A125996866W_Latest</f>
        <v>0.123</v>
      </c>
      <c r="AO140" s="72">
        <f>A126000466R_Latest</f>
        <v>0</v>
      </c>
      <c r="AP140" s="72">
        <f>A125998666R_Latest</f>
        <v>0.123</v>
      </c>
      <c r="AQ140" s="72">
        <f>A125991466V_Latest</f>
        <v>1.6679999999999999</v>
      </c>
      <c r="AR140" s="72">
        <f>A125995066F_Latest</f>
        <v>0.69099999999999995</v>
      </c>
      <c r="AS140" s="72">
        <f>A125993266L_Latest</f>
        <v>0.97599999999999998</v>
      </c>
      <c r="AT140" s="72">
        <f>A125997066T_Latest</f>
        <v>3.5999999999999997E-2</v>
      </c>
      <c r="AU140" s="72">
        <f>A126000666J_Latest</f>
        <v>0</v>
      </c>
      <c r="AV140" s="72">
        <f>A125998866J_Latest</f>
        <v>3.5999999999999997E-2</v>
      </c>
      <c r="AW140" s="72">
        <f>A125991666L_Latest</f>
        <v>0.41</v>
      </c>
      <c r="AX140" s="72">
        <f>A125995266X_Latest</f>
        <v>0.109</v>
      </c>
      <c r="AY140" s="72">
        <f>A125993466F_Latest</f>
        <v>0.30199999999999999</v>
      </c>
      <c r="AZ140" s="72">
        <f>A125996266T_Latest</f>
        <v>0.316</v>
      </c>
      <c r="BA140" s="72">
        <f>A125999866A_Latest</f>
        <v>0.316</v>
      </c>
      <c r="BB140" s="72">
        <f>A125998066K_Latest</f>
        <v>0</v>
      </c>
      <c r="BC140" s="72">
        <f>A125990866L_Latest</f>
        <v>1.196</v>
      </c>
      <c r="BD140" s="72">
        <f>A125994466X_Latest</f>
        <v>0.246</v>
      </c>
      <c r="BE140" s="72">
        <f>A125992666F_Latest</f>
        <v>0.95</v>
      </c>
    </row>
    <row r="141" spans="1:57" hidden="1">
      <c r="A141" s="43" t="s">
        <v>5320</v>
      </c>
      <c r="B141" s="58"/>
      <c r="C141" s="67">
        <v>38</v>
      </c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72"/>
      <c r="AO141" s="72"/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/>
      <c r="BB141" s="72"/>
      <c r="BC141" s="72"/>
      <c r="BD141" s="72"/>
      <c r="BE141" s="72"/>
    </row>
    <row r="142" spans="1:57" hidden="1">
      <c r="A142" s="59"/>
      <c r="B142" s="48" t="s">
        <v>5321</v>
      </c>
      <c r="C142" s="67">
        <v>39</v>
      </c>
      <c r="D142" s="72"/>
      <c r="E142" s="72"/>
      <c r="F142" s="72"/>
      <c r="G142" s="72">
        <f>A125990718K_Latest</f>
        <v>97.38</v>
      </c>
      <c r="H142" s="72">
        <f>A125994318W_Latest</f>
        <v>36.344999999999999</v>
      </c>
      <c r="I142" s="72">
        <f>A125992518C_Latest</f>
        <v>61.033999999999999</v>
      </c>
      <c r="J142" s="72"/>
      <c r="K142" s="72"/>
      <c r="L142" s="72"/>
      <c r="M142" s="72">
        <f>A125991918W_Latest</f>
        <v>36.828000000000003</v>
      </c>
      <c r="N142" s="72">
        <f>A125995518J_Latest</f>
        <v>11.143000000000001</v>
      </c>
      <c r="O142" s="72">
        <f>A125993718R_Latest</f>
        <v>25.684999999999999</v>
      </c>
      <c r="P142" s="72"/>
      <c r="Q142" s="72"/>
      <c r="R142" s="72"/>
      <c r="S142" s="72">
        <f>A125991118X_Latest</f>
        <v>23.809000000000001</v>
      </c>
      <c r="T142" s="72">
        <f>A125994718J_Latest</f>
        <v>13.265000000000001</v>
      </c>
      <c r="U142" s="72">
        <f>A125992918R_Latest</f>
        <v>10.544</v>
      </c>
      <c r="V142" s="72"/>
      <c r="W142" s="72"/>
      <c r="X142" s="72"/>
      <c r="Y142" s="72">
        <f>A125992118T_Latest</f>
        <v>18.88</v>
      </c>
      <c r="Z142" s="72">
        <f>A125995718A_Latest</f>
        <v>5.0449999999999999</v>
      </c>
      <c r="AA142" s="72">
        <f>A125993918J_Latest</f>
        <v>13.834</v>
      </c>
      <c r="AB142" s="72"/>
      <c r="AC142" s="72"/>
      <c r="AD142" s="72"/>
      <c r="AE142" s="72">
        <f>A125992318K_Latest</f>
        <v>6.2050000000000001</v>
      </c>
      <c r="AF142" s="72">
        <f>A125995918V_Latest</f>
        <v>2.3239999999999998</v>
      </c>
      <c r="AG142" s="72">
        <f>A125994118C_Latest</f>
        <v>3.8809999999999998</v>
      </c>
      <c r="AH142" s="72"/>
      <c r="AI142" s="72"/>
      <c r="AJ142" s="72"/>
      <c r="AK142" s="72">
        <f>A125991318T_Latest</f>
        <v>7.5289999999999999</v>
      </c>
      <c r="AL142" s="72">
        <f>A125994918A_Latest</f>
        <v>3.593</v>
      </c>
      <c r="AM142" s="72">
        <f>A125993118K_Latest</f>
        <v>3.9359999999999999</v>
      </c>
      <c r="AN142" s="72"/>
      <c r="AO142" s="72"/>
      <c r="AP142" s="72"/>
      <c r="AQ142" s="72">
        <f>A125991518K_Latest</f>
        <v>2.4569999999999999</v>
      </c>
      <c r="AR142" s="72">
        <f>A125995118W_Latest</f>
        <v>0.97399999999999998</v>
      </c>
      <c r="AS142" s="72">
        <f>A125993318C_Latest</f>
        <v>1.4830000000000001</v>
      </c>
      <c r="AT142" s="72"/>
      <c r="AU142" s="72"/>
      <c r="AV142" s="72"/>
      <c r="AW142" s="72">
        <f>A125991718C_Latest</f>
        <v>0.51200000000000001</v>
      </c>
      <c r="AX142" s="72">
        <f>A125995318R_Latest</f>
        <v>0</v>
      </c>
      <c r="AY142" s="72">
        <f>A125993518W_Latest</f>
        <v>0.51200000000000001</v>
      </c>
      <c r="AZ142" s="72"/>
      <c r="BA142" s="72"/>
      <c r="BB142" s="72"/>
      <c r="BC142" s="72">
        <f>A125990918C_Latest</f>
        <v>1.1599999999999999</v>
      </c>
      <c r="BD142" s="72">
        <f>A125994518R_Latest</f>
        <v>0</v>
      </c>
      <c r="BE142" s="72">
        <f>A125992718W_Latest</f>
        <v>1.1599999999999999</v>
      </c>
    </row>
    <row r="143" spans="1:57" hidden="1">
      <c r="A143" s="59"/>
      <c r="B143" s="48" t="s">
        <v>5322</v>
      </c>
      <c r="C143" s="67">
        <v>40</v>
      </c>
      <c r="D143" s="72">
        <f>A125996086J_Latest</f>
        <v>442.81</v>
      </c>
      <c r="E143" s="72">
        <f>A125999686T_Latest</f>
        <v>236.15100000000001</v>
      </c>
      <c r="F143" s="72">
        <f>A125997886X_Latest</f>
        <v>206.65899999999999</v>
      </c>
      <c r="G143" s="72">
        <f>A125990686C_Latest</f>
        <v>301.19099999999997</v>
      </c>
      <c r="H143" s="72">
        <f>A125994286R_Latest</f>
        <v>139.43899999999999</v>
      </c>
      <c r="I143" s="72">
        <f>A125992486W_Latest</f>
        <v>161.75299999999999</v>
      </c>
      <c r="J143" s="72">
        <f>A125997286V_Latest</f>
        <v>120.24</v>
      </c>
      <c r="K143" s="72">
        <f>A126000886K_Latest</f>
        <v>70.858999999999995</v>
      </c>
      <c r="L143" s="72">
        <f>A125999086L_Latest</f>
        <v>49.381</v>
      </c>
      <c r="M143" s="72">
        <f>A125991886R_Latest</f>
        <v>88.736000000000004</v>
      </c>
      <c r="N143" s="72">
        <f>A125995486A_Latest</f>
        <v>41.877000000000002</v>
      </c>
      <c r="O143" s="72">
        <f>A125993686J_Latest</f>
        <v>46.859000000000002</v>
      </c>
      <c r="P143" s="72">
        <f>A125996486V_Latest</f>
        <v>118.416</v>
      </c>
      <c r="Q143" s="72">
        <f>A126000086L_Latest</f>
        <v>59.07</v>
      </c>
      <c r="R143" s="72">
        <f>A125998286L_Latest</f>
        <v>59.345999999999997</v>
      </c>
      <c r="S143" s="72">
        <f>A125991086T_Latest</f>
        <v>77.680000000000007</v>
      </c>
      <c r="T143" s="72">
        <f>A125994686A_Latest</f>
        <v>36.776000000000003</v>
      </c>
      <c r="U143" s="72">
        <f>A125992886J_Latest</f>
        <v>40.905000000000001</v>
      </c>
      <c r="V143" s="72">
        <f>A125997486L_Latest</f>
        <v>93.864000000000004</v>
      </c>
      <c r="W143" s="72">
        <f>A126001086F_Latest</f>
        <v>49.103999999999999</v>
      </c>
      <c r="X143" s="72">
        <f>A125999286F_Latest</f>
        <v>44.76</v>
      </c>
      <c r="Y143" s="72">
        <f>A125992086K_Latest</f>
        <v>61.024999999999999</v>
      </c>
      <c r="Z143" s="72">
        <f>A125995686V_Latest</f>
        <v>26.018999999999998</v>
      </c>
      <c r="AA143" s="72">
        <f>A125993886A_Latest</f>
        <v>35.006999999999998</v>
      </c>
      <c r="AB143" s="72">
        <f>A125997686F_Latest</f>
        <v>34.384999999999998</v>
      </c>
      <c r="AC143" s="72">
        <f>A126001286X_Latest</f>
        <v>17.878</v>
      </c>
      <c r="AD143" s="72">
        <f>A125999486X_Latest</f>
        <v>16.507000000000001</v>
      </c>
      <c r="AE143" s="72">
        <f>A125992286C_Latest</f>
        <v>23.288</v>
      </c>
      <c r="AF143" s="72">
        <f>A125995886L_Latest</f>
        <v>9.8469999999999995</v>
      </c>
      <c r="AG143" s="72">
        <f>A125994086W_Latest</f>
        <v>13.441000000000001</v>
      </c>
      <c r="AH143" s="72">
        <f>A125996686L_Latest</f>
        <v>54.716000000000001</v>
      </c>
      <c r="AI143" s="72">
        <f>A126000286F_Latest</f>
        <v>28.257999999999999</v>
      </c>
      <c r="AJ143" s="72">
        <f>A125998486F_Latest</f>
        <v>26.457999999999998</v>
      </c>
      <c r="AK143" s="72">
        <f>A125991286K_Latest</f>
        <v>32.874000000000002</v>
      </c>
      <c r="AL143" s="72">
        <f>A125994886V_Latest</f>
        <v>17.454999999999998</v>
      </c>
      <c r="AM143" s="72">
        <f>A125993086C_Latest</f>
        <v>15.419</v>
      </c>
      <c r="AN143" s="72">
        <f>A125996886F_Latest</f>
        <v>10.031000000000001</v>
      </c>
      <c r="AO143" s="72">
        <f>A126000486X_Latest</f>
        <v>5.2169999999999996</v>
      </c>
      <c r="AP143" s="72">
        <f>A125998686X_Latest</f>
        <v>4.8140000000000001</v>
      </c>
      <c r="AQ143" s="72">
        <f>A125991486C_Latest</f>
        <v>6.3559999999999999</v>
      </c>
      <c r="AR143" s="72">
        <f>A125995086R_Latest</f>
        <v>3.19</v>
      </c>
      <c r="AS143" s="72">
        <f>A125993286W_Latest</f>
        <v>3.1659999999999999</v>
      </c>
      <c r="AT143" s="72">
        <f>A125997086A_Latest</f>
        <v>4.0209999999999999</v>
      </c>
      <c r="AU143" s="72">
        <f>A126000686T_Latest</f>
        <v>1.9790000000000001</v>
      </c>
      <c r="AV143" s="72">
        <f>A125998886T_Latest</f>
        <v>2.0430000000000001</v>
      </c>
      <c r="AW143" s="72">
        <f>A125991686W_Latest</f>
        <v>1.341</v>
      </c>
      <c r="AX143" s="72">
        <f>A125995286J_Latest</f>
        <v>0.65300000000000002</v>
      </c>
      <c r="AY143" s="72">
        <f>A125993486R_Latest</f>
        <v>0.68799999999999994</v>
      </c>
      <c r="AZ143" s="72">
        <f>A125996286A_Latest</f>
        <v>7.1349999999999998</v>
      </c>
      <c r="BA143" s="72">
        <f>A125999886K_Latest</f>
        <v>3.7850000000000001</v>
      </c>
      <c r="BB143" s="72">
        <f>A125998086V_Latest</f>
        <v>3.35</v>
      </c>
      <c r="BC143" s="72">
        <f>A125990886W_Latest</f>
        <v>9.891</v>
      </c>
      <c r="BD143" s="72">
        <f>A125994486J_Latest</f>
        <v>3.6230000000000002</v>
      </c>
      <c r="BE143" s="72">
        <f>A125992686R_Latest</f>
        <v>6.2679999999999998</v>
      </c>
    </row>
    <row r="144" spans="1:57" hidden="1">
      <c r="A144" s="59"/>
      <c r="B144" s="48" t="s">
        <v>5323</v>
      </c>
      <c r="C144" s="67">
        <v>41</v>
      </c>
      <c r="D144" s="72">
        <f>A125996122F_Latest</f>
        <v>336.577</v>
      </c>
      <c r="E144" s="72">
        <f>A125999722R_Latest</f>
        <v>180.55500000000001</v>
      </c>
      <c r="F144" s="72">
        <f>A125997922W_Latest</f>
        <v>156.02199999999999</v>
      </c>
      <c r="G144" s="72">
        <f>A125990722A_Latest</f>
        <v>255.02099999999999</v>
      </c>
      <c r="H144" s="72">
        <f>A125994322L_Latest</f>
        <v>116.497</v>
      </c>
      <c r="I144" s="72">
        <f>A125992522V_Latest</f>
        <v>138.524</v>
      </c>
      <c r="J144" s="72">
        <f>A125997322T_Latest</f>
        <v>91.195999999999998</v>
      </c>
      <c r="K144" s="72">
        <f>A126000922J_Latest</f>
        <v>57.509</v>
      </c>
      <c r="L144" s="72">
        <f>A125999122K_Latest</f>
        <v>33.686999999999998</v>
      </c>
      <c r="M144" s="72">
        <f>A125991922L_Latest</f>
        <v>67.713999999999999</v>
      </c>
      <c r="N144" s="72">
        <f>A125995522X_Latest</f>
        <v>32.564</v>
      </c>
      <c r="O144" s="72">
        <f>A125993722F_Latest</f>
        <v>35.15</v>
      </c>
      <c r="P144" s="72">
        <f>A125996522T_Latest</f>
        <v>92.055000000000007</v>
      </c>
      <c r="Q144" s="72">
        <f>A126000122K_Latest</f>
        <v>44.07</v>
      </c>
      <c r="R144" s="72">
        <f>A125998322K_Latest</f>
        <v>47.984999999999999</v>
      </c>
      <c r="S144" s="72">
        <f>A125991122R_Latest</f>
        <v>68.933999999999997</v>
      </c>
      <c r="T144" s="72">
        <f>A125994722X_Latest</f>
        <v>33.44</v>
      </c>
      <c r="U144" s="72">
        <f>A125992922F_Latest</f>
        <v>35.494</v>
      </c>
      <c r="V144" s="72">
        <f>A125997522K_Latest</f>
        <v>69.734999999999999</v>
      </c>
      <c r="W144" s="72">
        <f>A126001122C_Latest</f>
        <v>36.139000000000003</v>
      </c>
      <c r="X144" s="72">
        <f>A125999322C_Latest</f>
        <v>33.595999999999997</v>
      </c>
      <c r="Y144" s="72">
        <f>A125992122J_Latest</f>
        <v>51.021000000000001</v>
      </c>
      <c r="Z144" s="72">
        <f>A125995722T_Latest</f>
        <v>19.806999999999999</v>
      </c>
      <c r="AA144" s="72">
        <f>A125993922X_Latest</f>
        <v>31.213000000000001</v>
      </c>
      <c r="AB144" s="72">
        <f>A125997722C_Latest</f>
        <v>25.907</v>
      </c>
      <c r="AC144" s="72">
        <f>A126001322W_Latest</f>
        <v>13.423</v>
      </c>
      <c r="AD144" s="72">
        <f>A125999522W_Latest</f>
        <v>12.484</v>
      </c>
      <c r="AE144" s="72">
        <f>A125992322A_Latest</f>
        <v>22.108000000000001</v>
      </c>
      <c r="AF144" s="72">
        <f>A125995922K_Latest</f>
        <v>9.0229999999999997</v>
      </c>
      <c r="AG144" s="72">
        <f>A125994122V_Latest</f>
        <v>13.085000000000001</v>
      </c>
      <c r="AH144" s="72">
        <f>A125996722K_Latest</f>
        <v>41.197000000000003</v>
      </c>
      <c r="AI144" s="72">
        <f>A126000322C_Latest</f>
        <v>20.972999999999999</v>
      </c>
      <c r="AJ144" s="72">
        <f>A125998522C_Latest</f>
        <v>20.222999999999999</v>
      </c>
      <c r="AK144" s="72">
        <f>A125991322J_Latest</f>
        <v>28.734999999999999</v>
      </c>
      <c r="AL144" s="72">
        <f>A125994922T_Latest</f>
        <v>14.135</v>
      </c>
      <c r="AM144" s="72">
        <f>A125993122A_Latest</f>
        <v>14.601000000000001</v>
      </c>
      <c r="AN144" s="72">
        <f>A125996922C_Latest</f>
        <v>8.0220000000000002</v>
      </c>
      <c r="AO144" s="72">
        <f>A126000522W_Latest</f>
        <v>3.8170000000000002</v>
      </c>
      <c r="AP144" s="72">
        <f>A125998722W_Latest</f>
        <v>4.2050000000000001</v>
      </c>
      <c r="AQ144" s="72">
        <f>A125991522A_Latest</f>
        <v>6.0739999999999998</v>
      </c>
      <c r="AR144" s="72">
        <f>A125995122L_Latest</f>
        <v>3.0859999999999999</v>
      </c>
      <c r="AS144" s="72">
        <f>A125993322V_Latest</f>
        <v>2.988</v>
      </c>
      <c r="AT144" s="72">
        <f>A125997122X_Latest</f>
        <v>2.6659999999999999</v>
      </c>
      <c r="AU144" s="72">
        <f>A126000722R_Latest</f>
        <v>1.321</v>
      </c>
      <c r="AV144" s="72">
        <f>A125998922R_Latest</f>
        <v>1.345</v>
      </c>
      <c r="AW144" s="72">
        <f>A125991722V_Latest</f>
        <v>1.107</v>
      </c>
      <c r="AX144" s="72">
        <f>A125995322F_Latest</f>
        <v>0.30399999999999999</v>
      </c>
      <c r="AY144" s="72">
        <f>A125993522L_Latest</f>
        <v>0.80300000000000005</v>
      </c>
      <c r="AZ144" s="72">
        <f>A125996322X_Latest</f>
        <v>5.7990000000000004</v>
      </c>
      <c r="BA144" s="72">
        <f>A125999922J_Latest</f>
        <v>3.3029999999999999</v>
      </c>
      <c r="BB144" s="72">
        <f>A125998122T_Latest</f>
        <v>2.4969999999999999</v>
      </c>
      <c r="BC144" s="72">
        <f>A125990922V_Latest</f>
        <v>9.3279999999999994</v>
      </c>
      <c r="BD144" s="72">
        <f>A125994522F_Latest</f>
        <v>4.1379999999999999</v>
      </c>
      <c r="BE144" s="72">
        <f>A125992722L_Latest</f>
        <v>5.19</v>
      </c>
    </row>
    <row r="145" spans="1:57" hidden="1">
      <c r="A145" s="59"/>
      <c r="B145" s="48" t="s">
        <v>5324</v>
      </c>
      <c r="C145" s="67">
        <v>42</v>
      </c>
      <c r="D145" s="72">
        <f>A125996098T_Latest</f>
        <v>223.39</v>
      </c>
      <c r="E145" s="72">
        <f>A125999698A_Latest</f>
        <v>120.185</v>
      </c>
      <c r="F145" s="72">
        <f>A125997898J_Latest</f>
        <v>103.205</v>
      </c>
      <c r="G145" s="72">
        <f>A125990698L_Latest</f>
        <v>242.28899999999999</v>
      </c>
      <c r="H145" s="72">
        <f>A125994298X_Latest</f>
        <v>107.745</v>
      </c>
      <c r="I145" s="72">
        <f>A125992498F_Latest</f>
        <v>134.54400000000001</v>
      </c>
      <c r="J145" s="72">
        <f>A125997298C_Latest</f>
        <v>56.158000000000001</v>
      </c>
      <c r="K145" s="72">
        <f>A126000898V_Latest</f>
        <v>31.370999999999999</v>
      </c>
      <c r="L145" s="72">
        <f>A125999098W_Latest</f>
        <v>24.786999999999999</v>
      </c>
      <c r="M145" s="72">
        <f>A125991898X_Latest</f>
        <v>75.256</v>
      </c>
      <c r="N145" s="72">
        <f>A125995498K_Latest</f>
        <v>35.578000000000003</v>
      </c>
      <c r="O145" s="72">
        <f>A125993698T_Latest</f>
        <v>39.677999999999997</v>
      </c>
      <c r="P145" s="72">
        <f>A125996498C_Latest</f>
        <v>63.655999999999999</v>
      </c>
      <c r="Q145" s="72">
        <f>A126000098W_Latest</f>
        <v>34.167999999999999</v>
      </c>
      <c r="R145" s="72">
        <f>A125998298W_Latest</f>
        <v>29.488</v>
      </c>
      <c r="S145" s="72">
        <f>A125991098A_Latest</f>
        <v>59.542999999999999</v>
      </c>
      <c r="T145" s="72">
        <f>A125994698K_Latest</f>
        <v>29.084</v>
      </c>
      <c r="U145" s="72">
        <f>A125992898T_Latest</f>
        <v>30.459</v>
      </c>
      <c r="V145" s="72">
        <f>A125997498W_Latest</f>
        <v>46.615000000000002</v>
      </c>
      <c r="W145" s="72">
        <f>A126001098R_Latest</f>
        <v>26.542000000000002</v>
      </c>
      <c r="X145" s="72">
        <f>A125999298R_Latest</f>
        <v>20.074000000000002</v>
      </c>
      <c r="Y145" s="72">
        <f>A125992098V_Latest</f>
        <v>51.576999999999998</v>
      </c>
      <c r="Z145" s="72">
        <f>A125995698C_Latest</f>
        <v>20.492999999999999</v>
      </c>
      <c r="AA145" s="72">
        <f>A125993898K_Latest</f>
        <v>31.084</v>
      </c>
      <c r="AB145" s="72">
        <f>A125997698R_Latest</f>
        <v>18.898</v>
      </c>
      <c r="AC145" s="72">
        <f>A126001298J_Latest</f>
        <v>8.8439999999999994</v>
      </c>
      <c r="AD145" s="72">
        <f>A125999498J_Latest</f>
        <v>10.054</v>
      </c>
      <c r="AE145" s="72">
        <f>A125992298L_Latest</f>
        <v>19.050999999999998</v>
      </c>
      <c r="AF145" s="72">
        <f>A125995898W_Latest</f>
        <v>6.33</v>
      </c>
      <c r="AG145" s="72">
        <f>A125994098F_Latest</f>
        <v>12.721</v>
      </c>
      <c r="AH145" s="72">
        <f>A125996698W_Latest</f>
        <v>27.812000000000001</v>
      </c>
      <c r="AI145" s="72">
        <f>A126000298R_Latest</f>
        <v>14.145</v>
      </c>
      <c r="AJ145" s="72">
        <f>A125998498R_Latest</f>
        <v>13.667</v>
      </c>
      <c r="AK145" s="72">
        <f>A125991298V_Latest</f>
        <v>24.719000000000001</v>
      </c>
      <c r="AL145" s="72">
        <f>A125994898C_Latest</f>
        <v>11.406000000000001</v>
      </c>
      <c r="AM145" s="72">
        <f>A125993098L_Latest</f>
        <v>13.314</v>
      </c>
      <c r="AN145" s="72">
        <f>A125996898R_Latest</f>
        <v>4.774</v>
      </c>
      <c r="AO145" s="72">
        <f>A126000498J_Latest</f>
        <v>2.4809999999999999</v>
      </c>
      <c r="AP145" s="72">
        <f>A125998698J_Latest</f>
        <v>2.2930000000000001</v>
      </c>
      <c r="AQ145" s="72">
        <f>A125991498L_Latest</f>
        <v>3.988</v>
      </c>
      <c r="AR145" s="72">
        <f>A125995098X_Latest</f>
        <v>1.75</v>
      </c>
      <c r="AS145" s="72">
        <f>A125993298F_Latest</f>
        <v>2.238</v>
      </c>
      <c r="AT145" s="72">
        <f>A125997098K_Latest</f>
        <v>2.1419999999999999</v>
      </c>
      <c r="AU145" s="72">
        <f>A126000698A_Latest</f>
        <v>0.876</v>
      </c>
      <c r="AV145" s="72">
        <f>A125998898A_Latest</f>
        <v>1.2649999999999999</v>
      </c>
      <c r="AW145" s="72">
        <f>A125991698F_Latest</f>
        <v>1.73</v>
      </c>
      <c r="AX145" s="72">
        <f>A125995298T_Latest</f>
        <v>0.65300000000000002</v>
      </c>
      <c r="AY145" s="72">
        <f>A125993498X_Latest</f>
        <v>1.077</v>
      </c>
      <c r="AZ145" s="72">
        <f>A125996298K_Latest</f>
        <v>3.335</v>
      </c>
      <c r="BA145" s="72">
        <f>A125999898V_Latest</f>
        <v>1.7569999999999999</v>
      </c>
      <c r="BB145" s="72">
        <f>A125998098C_Latest</f>
        <v>1.5780000000000001</v>
      </c>
      <c r="BC145" s="72">
        <f>A125990898F_Latest</f>
        <v>6.4240000000000004</v>
      </c>
      <c r="BD145" s="72">
        <f>A125994498T_Latest</f>
        <v>2.452</v>
      </c>
      <c r="BE145" s="72">
        <f>A125992698X_Latest</f>
        <v>3.972</v>
      </c>
    </row>
    <row r="146" spans="1:57" hidden="1">
      <c r="A146" s="59"/>
      <c r="B146" s="48" t="s">
        <v>5325</v>
      </c>
      <c r="C146" s="67">
        <v>43</v>
      </c>
      <c r="D146" s="72">
        <f>A125996126R_Latest</f>
        <v>248.65700000000001</v>
      </c>
      <c r="E146" s="72">
        <f>A125999726X_Latest</f>
        <v>147.47200000000001</v>
      </c>
      <c r="F146" s="72">
        <f>A125997926F_Latest</f>
        <v>101.185</v>
      </c>
      <c r="G146" s="72">
        <f>A125990726K_Latest</f>
        <v>186.47200000000001</v>
      </c>
      <c r="H146" s="72">
        <f>A125994326W_Latest</f>
        <v>95.570999999999998</v>
      </c>
      <c r="I146" s="72">
        <f>A125992526C_Latest</f>
        <v>90.900999999999996</v>
      </c>
      <c r="J146" s="72">
        <f>A125997326A_Latest</f>
        <v>75.891000000000005</v>
      </c>
      <c r="K146" s="72">
        <f>A126000926T_Latest</f>
        <v>43.216999999999999</v>
      </c>
      <c r="L146" s="72">
        <f>A125999126V_Latest</f>
        <v>32.673999999999999</v>
      </c>
      <c r="M146" s="72">
        <f>A125991926W_Latest</f>
        <v>53.567999999999998</v>
      </c>
      <c r="N146" s="72">
        <f>A125995526J_Latest</f>
        <v>28.181000000000001</v>
      </c>
      <c r="O146" s="72">
        <f>A125993726R_Latest</f>
        <v>25.385999999999999</v>
      </c>
      <c r="P146" s="72">
        <f>A125996526A_Latest</f>
        <v>71.353999999999999</v>
      </c>
      <c r="Q146" s="72">
        <f>A126000126V_Latest</f>
        <v>43.567999999999998</v>
      </c>
      <c r="R146" s="72">
        <f>A125998326V_Latest</f>
        <v>27.786000000000001</v>
      </c>
      <c r="S146" s="72">
        <f>A125991126X_Latest</f>
        <v>54.182000000000002</v>
      </c>
      <c r="T146" s="72">
        <f>A125994726J_Latest</f>
        <v>30.417000000000002</v>
      </c>
      <c r="U146" s="72">
        <f>A125992926R_Latest</f>
        <v>23.765000000000001</v>
      </c>
      <c r="V146" s="72">
        <f>A125997526V_Latest</f>
        <v>42.551000000000002</v>
      </c>
      <c r="W146" s="72">
        <f>A126001126L_Latest</f>
        <v>26.149000000000001</v>
      </c>
      <c r="X146" s="72">
        <f>A125999326L_Latest</f>
        <v>16.402000000000001</v>
      </c>
      <c r="Y146" s="72">
        <f>A125992126T_Latest</f>
        <v>39.481000000000002</v>
      </c>
      <c r="Z146" s="72">
        <f>A125995726A_Latest</f>
        <v>18.454999999999998</v>
      </c>
      <c r="AA146" s="72">
        <f>A125993926J_Latest</f>
        <v>21.026</v>
      </c>
      <c r="AB146" s="72">
        <f>A125997726L_Latest</f>
        <v>18.564</v>
      </c>
      <c r="AC146" s="72">
        <f>A126001326F_Latest</f>
        <v>10.220000000000001</v>
      </c>
      <c r="AD146" s="72">
        <f>A125999526F_Latest</f>
        <v>8.3439999999999994</v>
      </c>
      <c r="AE146" s="72">
        <f>A125992326K_Latest</f>
        <v>11.367000000000001</v>
      </c>
      <c r="AF146" s="72">
        <f>A125995926V_Latest</f>
        <v>5.9</v>
      </c>
      <c r="AG146" s="72">
        <f>A125994126C_Latest</f>
        <v>5.4669999999999996</v>
      </c>
      <c r="AH146" s="72">
        <f>A125996726V_Latest</f>
        <v>28.483000000000001</v>
      </c>
      <c r="AI146" s="72">
        <f>A126000326L_Latest</f>
        <v>17.141999999999999</v>
      </c>
      <c r="AJ146" s="72">
        <f>A125998526L_Latest</f>
        <v>11.340999999999999</v>
      </c>
      <c r="AK146" s="72">
        <f>A125991326T_Latest</f>
        <v>16.773</v>
      </c>
      <c r="AL146" s="72">
        <f>A125994926A_Latest</f>
        <v>7.758</v>
      </c>
      <c r="AM146" s="72">
        <f>A125993126K_Latest</f>
        <v>9.0150000000000006</v>
      </c>
      <c r="AN146" s="72">
        <f>A125996926L_Latest</f>
        <v>6.7409999999999997</v>
      </c>
      <c r="AO146" s="72">
        <f>A126000526F_Latest</f>
        <v>3.7109999999999999</v>
      </c>
      <c r="AP146" s="72">
        <f>A125998726F_Latest</f>
        <v>3.03</v>
      </c>
      <c r="AQ146" s="72">
        <f>A125991526K_Latest</f>
        <v>4.01</v>
      </c>
      <c r="AR146" s="72">
        <f>A125995126W_Latest</f>
        <v>2.0939999999999999</v>
      </c>
      <c r="AS146" s="72">
        <f>A125993326C_Latest</f>
        <v>1.917</v>
      </c>
      <c r="AT146" s="72">
        <f>A125997126J_Latest</f>
        <v>1.9279999999999999</v>
      </c>
      <c r="AU146" s="72">
        <f>A126000726X_Latest</f>
        <v>1.202</v>
      </c>
      <c r="AV146" s="72">
        <f>A125998926X_Latest</f>
        <v>0.72599999999999998</v>
      </c>
      <c r="AW146" s="72">
        <f>A125991726C_Latest</f>
        <v>0.875</v>
      </c>
      <c r="AX146" s="72">
        <f>A125995326R_Latest</f>
        <v>0.34899999999999998</v>
      </c>
      <c r="AY146" s="72">
        <f>A125993526W_Latest</f>
        <v>0.52600000000000002</v>
      </c>
      <c r="AZ146" s="72">
        <f>A125996326J_Latest</f>
        <v>3.145</v>
      </c>
      <c r="BA146" s="72">
        <f>A125999926T_Latest</f>
        <v>2.2639999999999998</v>
      </c>
      <c r="BB146" s="72">
        <f>A125998126A_Latest</f>
        <v>0.88100000000000001</v>
      </c>
      <c r="BC146" s="72">
        <f>A125990926C_Latest</f>
        <v>6.218</v>
      </c>
      <c r="BD146" s="72">
        <f>A125994526R_Latest</f>
        <v>2.419</v>
      </c>
      <c r="BE146" s="72">
        <f>A125992726W_Latest</f>
        <v>3.7989999999999999</v>
      </c>
    </row>
    <row r="147" spans="1:57" hidden="1">
      <c r="A147" s="59"/>
      <c r="B147" s="48" t="s">
        <v>5326</v>
      </c>
      <c r="C147" s="67">
        <v>44</v>
      </c>
      <c r="D147" s="72">
        <f>A125996170X_Latest</f>
        <v>26.949000000000002</v>
      </c>
      <c r="E147" s="72">
        <f>A125999770J_Latest</f>
        <v>17.91</v>
      </c>
      <c r="F147" s="72">
        <f>A125997970R_Latest</f>
        <v>9.0389999999999997</v>
      </c>
      <c r="G147" s="72">
        <f>A125990770V_Latest</f>
        <v>50.527999999999999</v>
      </c>
      <c r="H147" s="72">
        <f>A125994370F_Latest</f>
        <v>21.497</v>
      </c>
      <c r="I147" s="72">
        <f>A125992570L_Latest</f>
        <v>29.030999999999999</v>
      </c>
      <c r="J147" s="72">
        <f>A125997370K_Latest</f>
        <v>4.4429999999999996</v>
      </c>
      <c r="K147" s="72">
        <f>A126000970A_Latest</f>
        <v>0.56799999999999995</v>
      </c>
      <c r="L147" s="72">
        <f>A125999170C_Latest</f>
        <v>3.875</v>
      </c>
      <c r="M147" s="72">
        <f>A125991970F_Latest</f>
        <v>16.927</v>
      </c>
      <c r="N147" s="72">
        <f>A125995570T_Latest</f>
        <v>6.8040000000000003</v>
      </c>
      <c r="O147" s="72">
        <f>A125993770X_Latest</f>
        <v>10.122</v>
      </c>
      <c r="P147" s="72">
        <f>A125996570K_Latest</f>
        <v>7.7770000000000001</v>
      </c>
      <c r="Q147" s="72">
        <f>A126000170C_Latest</f>
        <v>6.1369999999999996</v>
      </c>
      <c r="R147" s="72">
        <f>A125998370C_Latest</f>
        <v>1.64</v>
      </c>
      <c r="S147" s="72">
        <f>A125991170J_Latest</f>
        <v>12.685</v>
      </c>
      <c r="T147" s="72">
        <f>A125994770T_Latest</f>
        <v>5.5860000000000003</v>
      </c>
      <c r="U147" s="72">
        <f>A125992970X_Latest</f>
        <v>7.0990000000000002</v>
      </c>
      <c r="V147" s="72">
        <f>A125997570C_Latest</f>
        <v>8.0690000000000008</v>
      </c>
      <c r="W147" s="72">
        <f>A126001170W_Latest</f>
        <v>6.7359999999999998</v>
      </c>
      <c r="X147" s="72">
        <f>A125999370W_Latest</f>
        <v>1.333</v>
      </c>
      <c r="Y147" s="72">
        <f>A125992170A_Latest</f>
        <v>10.039999999999999</v>
      </c>
      <c r="Z147" s="72">
        <f>A125995770K_Latest</f>
        <v>3.9740000000000002</v>
      </c>
      <c r="AA147" s="72">
        <f>A125993970T_Latest</f>
        <v>6.0659999999999998</v>
      </c>
      <c r="AB147" s="72">
        <f>A125997770W_Latest</f>
        <v>2.2000000000000002</v>
      </c>
      <c r="AC147" s="72">
        <f>A126001370R_Latest</f>
        <v>1.482</v>
      </c>
      <c r="AD147" s="72">
        <f>A125999570R_Latest</f>
        <v>0.71799999999999997</v>
      </c>
      <c r="AE147" s="72">
        <f>A125992370V_Latest</f>
        <v>3.2690000000000001</v>
      </c>
      <c r="AF147" s="72">
        <f>A125995970C_Latest</f>
        <v>0.93300000000000005</v>
      </c>
      <c r="AG147" s="72">
        <f>A125994170L_Latest</f>
        <v>2.3359999999999999</v>
      </c>
      <c r="AH147" s="72">
        <f>A125996770C_Latest</f>
        <v>3.0310000000000001</v>
      </c>
      <c r="AI147" s="72">
        <f>A126000370W_Latest</f>
        <v>1.5580000000000001</v>
      </c>
      <c r="AJ147" s="72">
        <f>A125998570W_Latest</f>
        <v>1.4730000000000001</v>
      </c>
      <c r="AK147" s="72">
        <f>A125991370A_Latest</f>
        <v>4.2450000000000001</v>
      </c>
      <c r="AL147" s="72">
        <f>A125994970K_Latest</f>
        <v>3.036</v>
      </c>
      <c r="AM147" s="72">
        <f>A125993170V_Latest</f>
        <v>1.2090000000000001</v>
      </c>
      <c r="AN147" s="72">
        <f>A125996970W_Latest</f>
        <v>0.89300000000000002</v>
      </c>
      <c r="AO147" s="72">
        <f>A126000570R_Latest</f>
        <v>0.89300000000000002</v>
      </c>
      <c r="AP147" s="72">
        <f>A125998770R_Latest</f>
        <v>0</v>
      </c>
      <c r="AQ147" s="72">
        <f>A125991570V_Latest</f>
        <v>2.0350000000000001</v>
      </c>
      <c r="AR147" s="72">
        <f>A125995170F_Latest</f>
        <v>0.82099999999999995</v>
      </c>
      <c r="AS147" s="72">
        <f>A125993370L_Latest</f>
        <v>1.214</v>
      </c>
      <c r="AT147" s="72">
        <f>A125997170T_Latest</f>
        <v>0.27400000000000002</v>
      </c>
      <c r="AU147" s="72">
        <f>A126000770J_Latest</f>
        <v>0.27400000000000002</v>
      </c>
      <c r="AV147" s="72">
        <f>A125998970J_Latest</f>
        <v>0</v>
      </c>
      <c r="AW147" s="72">
        <f>A125991770L_Latest</f>
        <v>0.27200000000000002</v>
      </c>
      <c r="AX147" s="72">
        <f>A125995370X_Latest</f>
        <v>9.5000000000000001E-2</v>
      </c>
      <c r="AY147" s="72">
        <f>A125993570F_Latest</f>
        <v>0.17699999999999999</v>
      </c>
      <c r="AZ147" s="72">
        <f>A125996370T_Latest</f>
        <v>0.26200000000000001</v>
      </c>
      <c r="BA147" s="72">
        <f>A125999970A_Latest</f>
        <v>0.26200000000000001</v>
      </c>
      <c r="BB147" s="72">
        <f>A125998170K_Latest</f>
        <v>0</v>
      </c>
      <c r="BC147" s="72">
        <f>A125990970L_Latest</f>
        <v>1.0549999999999999</v>
      </c>
      <c r="BD147" s="72">
        <f>A125994570X_Latest</f>
        <v>0.246</v>
      </c>
      <c r="BE147" s="72">
        <f>A125992770F_Latest</f>
        <v>0.80900000000000005</v>
      </c>
    </row>
    <row r="148" spans="1:57" hidden="1">
      <c r="A148" s="59"/>
      <c r="B148" s="48" t="s">
        <v>5327</v>
      </c>
      <c r="C148" s="67">
        <v>45</v>
      </c>
      <c r="D148" s="72">
        <f>A125996130F_Latest</f>
        <v>54.353000000000002</v>
      </c>
      <c r="E148" s="72">
        <f>A125999730R_Latest</f>
        <v>35.991999999999997</v>
      </c>
      <c r="F148" s="72">
        <f>A125997930W_Latest</f>
        <v>18.361000000000001</v>
      </c>
      <c r="G148" s="72">
        <f>A125990730A_Latest</f>
        <v>55.841999999999999</v>
      </c>
      <c r="H148" s="72">
        <f>A125994330L_Latest</f>
        <v>24.414999999999999</v>
      </c>
      <c r="I148" s="72">
        <f>A125992530V_Latest</f>
        <v>31.425999999999998</v>
      </c>
      <c r="J148" s="72">
        <f>A125997330T_Latest</f>
        <v>15.962999999999999</v>
      </c>
      <c r="K148" s="72">
        <f>A126000930J_Latest</f>
        <v>10.861000000000001</v>
      </c>
      <c r="L148" s="72">
        <f>A125999130K_Latest</f>
        <v>5.1020000000000003</v>
      </c>
      <c r="M148" s="72">
        <f>A125991930L_Latest</f>
        <v>12.942</v>
      </c>
      <c r="N148" s="72">
        <f>A125995530X_Latest</f>
        <v>6.1029999999999998</v>
      </c>
      <c r="O148" s="72">
        <f>A125993730F_Latest</f>
        <v>6.8390000000000004</v>
      </c>
      <c r="P148" s="72">
        <f>A125996530T_Latest</f>
        <v>14.964</v>
      </c>
      <c r="Q148" s="72">
        <f>A126000130K_Latest</f>
        <v>10.522</v>
      </c>
      <c r="R148" s="72">
        <f>A125998330K_Latest</f>
        <v>4.4420000000000002</v>
      </c>
      <c r="S148" s="72">
        <f>A125991130R_Latest</f>
        <v>17.465</v>
      </c>
      <c r="T148" s="72">
        <f>A125994730X_Latest</f>
        <v>9.4770000000000003</v>
      </c>
      <c r="U148" s="72">
        <f>A125992930F_Latest</f>
        <v>7.9880000000000004</v>
      </c>
      <c r="V148" s="72">
        <f>A125997530K_Latest</f>
        <v>11.298</v>
      </c>
      <c r="W148" s="72">
        <f>A126001130C_Latest</f>
        <v>7.343</v>
      </c>
      <c r="X148" s="72">
        <f>A125999330C_Latest</f>
        <v>3.9540000000000002</v>
      </c>
      <c r="Y148" s="72">
        <f>A125992130J_Latest</f>
        <v>11.164</v>
      </c>
      <c r="Z148" s="72">
        <f>A125995730T_Latest</f>
        <v>3.0390000000000001</v>
      </c>
      <c r="AA148" s="72">
        <f>A125993930X_Latest</f>
        <v>8.125</v>
      </c>
      <c r="AB148" s="72">
        <f>A125997730C_Latest</f>
        <v>5.3129999999999997</v>
      </c>
      <c r="AC148" s="72">
        <f>A126001330W_Latest</f>
        <v>3.4950000000000001</v>
      </c>
      <c r="AD148" s="72">
        <f>A125999530W_Latest</f>
        <v>1.819</v>
      </c>
      <c r="AE148" s="72">
        <f>A125992330A_Latest</f>
        <v>2.4790000000000001</v>
      </c>
      <c r="AF148" s="72">
        <f>A125995930K_Latest</f>
        <v>0.38400000000000001</v>
      </c>
      <c r="AG148" s="72">
        <f>A125994130V_Latest</f>
        <v>2.0950000000000002</v>
      </c>
      <c r="AH148" s="72">
        <f>A125996730K_Latest</f>
        <v>3.8860000000000001</v>
      </c>
      <c r="AI148" s="72">
        <f>A126000330C_Latest</f>
        <v>2.028</v>
      </c>
      <c r="AJ148" s="72">
        <f>A125998530C_Latest</f>
        <v>1.859</v>
      </c>
      <c r="AK148" s="72">
        <f>A125991330J_Latest</f>
        <v>9.3490000000000002</v>
      </c>
      <c r="AL148" s="72">
        <f>A125994930T_Latest</f>
        <v>4.5339999999999998</v>
      </c>
      <c r="AM148" s="72">
        <f>A125993130A_Latest</f>
        <v>4.8150000000000004</v>
      </c>
      <c r="AN148" s="72">
        <f>A125996930C_Latest</f>
        <v>0.91700000000000004</v>
      </c>
      <c r="AO148" s="72">
        <f>A126000530W_Latest</f>
        <v>0.432</v>
      </c>
      <c r="AP148" s="72">
        <f>A125998730W_Latest</f>
        <v>0.48599999999999999</v>
      </c>
      <c r="AQ148" s="72">
        <f>A125991530A_Latest</f>
        <v>0.65200000000000002</v>
      </c>
      <c r="AR148" s="72">
        <f>A125995130L_Latest</f>
        <v>0.51900000000000002</v>
      </c>
      <c r="AS148" s="72">
        <f>A125993330V_Latest</f>
        <v>0.13200000000000001</v>
      </c>
      <c r="AT148" s="72">
        <f>A125997130X_Latest</f>
        <v>0.70899999999999996</v>
      </c>
      <c r="AU148" s="72">
        <f>A126000730R_Latest</f>
        <v>0.28699999999999998</v>
      </c>
      <c r="AV148" s="72">
        <f>A125998930R_Latest</f>
        <v>0.42199999999999999</v>
      </c>
      <c r="AW148" s="72">
        <f>A125991730V_Latest</f>
        <v>9.5000000000000001E-2</v>
      </c>
      <c r="AX148" s="72">
        <f>A125995330F_Latest</f>
        <v>9.5000000000000001E-2</v>
      </c>
      <c r="AY148" s="72">
        <f>A125993530L_Latest</f>
        <v>0</v>
      </c>
      <c r="AZ148" s="72">
        <f>A125996330X_Latest</f>
        <v>1.3029999999999999</v>
      </c>
      <c r="BA148" s="72">
        <f>A125999930J_Latest</f>
        <v>1.0249999999999999</v>
      </c>
      <c r="BB148" s="72">
        <f>A125998130T_Latest</f>
        <v>0.27800000000000002</v>
      </c>
      <c r="BC148" s="72">
        <f>A125990930V_Latest</f>
        <v>1.696</v>
      </c>
      <c r="BD148" s="72">
        <f>A125994530F_Latest</f>
        <v>0.26400000000000001</v>
      </c>
      <c r="BE148" s="72">
        <f>A125992730L_Latest</f>
        <v>1.4319999999999999</v>
      </c>
    </row>
    <row r="149" spans="1:57" hidden="1">
      <c r="A149" s="59"/>
      <c r="B149" s="48" t="s">
        <v>5353</v>
      </c>
      <c r="C149" s="67">
        <v>46</v>
      </c>
      <c r="D149" s="72">
        <f>A125996102W_Latest</f>
        <v>136.96199999999999</v>
      </c>
      <c r="E149" s="72">
        <f>A125999702F_Latest</f>
        <v>74.909000000000006</v>
      </c>
      <c r="F149" s="72">
        <f>A125997902L_Latest</f>
        <v>62.052</v>
      </c>
      <c r="G149" s="72">
        <f>A125990702T_Latest</f>
        <v>48.720999999999997</v>
      </c>
      <c r="H149" s="72">
        <f>A125994302C_Latest</f>
        <v>19.504999999999999</v>
      </c>
      <c r="I149" s="72">
        <f>A125992502K_Latest</f>
        <v>29.215</v>
      </c>
      <c r="J149" s="72">
        <f>A125997302J_Latest</f>
        <v>33.765000000000001</v>
      </c>
      <c r="K149" s="72">
        <f>A126000902X_Latest</f>
        <v>19.914999999999999</v>
      </c>
      <c r="L149" s="72">
        <f>A125999102A_Latest</f>
        <v>13.85</v>
      </c>
      <c r="M149" s="72">
        <f>A125991902C_Latest</f>
        <v>13.042</v>
      </c>
      <c r="N149" s="72">
        <f>A125995502R_Latest</f>
        <v>4.3360000000000003</v>
      </c>
      <c r="O149" s="72">
        <f>A125993702W_Latest</f>
        <v>8.7059999999999995</v>
      </c>
      <c r="P149" s="72">
        <f>A125996502J_Latest</f>
        <v>42.241</v>
      </c>
      <c r="Q149" s="72">
        <f>A126000102A_Latest</f>
        <v>21.798999999999999</v>
      </c>
      <c r="R149" s="72">
        <f>A125998302A_Latest</f>
        <v>20.440999999999999</v>
      </c>
      <c r="S149" s="72">
        <f>A125991102F_Latest</f>
        <v>10.967000000000001</v>
      </c>
      <c r="T149" s="72">
        <f>A125994702R_Latest</f>
        <v>3.7429999999999999</v>
      </c>
      <c r="U149" s="72">
        <f>A125992902W_Latest</f>
        <v>7.2229999999999999</v>
      </c>
      <c r="V149" s="72">
        <f>A125997502A_Latest</f>
        <v>23.411000000000001</v>
      </c>
      <c r="W149" s="72">
        <f>A126001102V_Latest</f>
        <v>12.409000000000001</v>
      </c>
      <c r="X149" s="72">
        <f>A125999302V_Latest</f>
        <v>11.002000000000001</v>
      </c>
      <c r="Y149" s="72">
        <f>A125992102X_Latest</f>
        <v>10.553000000000001</v>
      </c>
      <c r="Z149" s="72">
        <f>A125995702J_Latest</f>
        <v>3.2189999999999999</v>
      </c>
      <c r="AA149" s="72">
        <f>A125993902R_Latest</f>
        <v>7.3339999999999996</v>
      </c>
      <c r="AB149" s="72">
        <f>A125997702V_Latest</f>
        <v>12.375999999999999</v>
      </c>
      <c r="AC149" s="72">
        <f>A126001302L_Latest</f>
        <v>6.0380000000000003</v>
      </c>
      <c r="AD149" s="72">
        <f>A125999502L_Latest</f>
        <v>6.3380000000000001</v>
      </c>
      <c r="AE149" s="72">
        <f>A125992302T_Latest</f>
        <v>3.827</v>
      </c>
      <c r="AF149" s="72">
        <f>A125995902A_Latest</f>
        <v>2.2080000000000002</v>
      </c>
      <c r="AG149" s="72">
        <f>A125994102K_Latest</f>
        <v>1.6180000000000001</v>
      </c>
      <c r="AH149" s="72">
        <f>A125996702A_Latest</f>
        <v>18.152000000000001</v>
      </c>
      <c r="AI149" s="72">
        <f>A126000302V_Latest</f>
        <v>10.677</v>
      </c>
      <c r="AJ149" s="72">
        <f>A125998502V_Latest</f>
        <v>7.4749999999999996</v>
      </c>
      <c r="AK149" s="72">
        <f>A125991302X_Latest</f>
        <v>7.9569999999999999</v>
      </c>
      <c r="AL149" s="72">
        <f>A125994902J_Latest</f>
        <v>4.8920000000000003</v>
      </c>
      <c r="AM149" s="72">
        <f>A125993102T_Latest</f>
        <v>3.0649999999999999</v>
      </c>
      <c r="AN149" s="72">
        <f>A125996902V_Latest</f>
        <v>3.8260000000000001</v>
      </c>
      <c r="AO149" s="72">
        <f>A126000502L_Latest</f>
        <v>1.5820000000000001</v>
      </c>
      <c r="AP149" s="72">
        <f>A125998702L_Latest</f>
        <v>2.2440000000000002</v>
      </c>
      <c r="AQ149" s="72">
        <f>A125991502T_Latest</f>
        <v>1.4710000000000001</v>
      </c>
      <c r="AR149" s="72">
        <f>A125995102C_Latest</f>
        <v>0.90200000000000002</v>
      </c>
      <c r="AS149" s="72">
        <f>A125993302K_Latest</f>
        <v>0.56899999999999995</v>
      </c>
      <c r="AT149" s="72">
        <f>A125997102R_Latest</f>
        <v>1.2190000000000001</v>
      </c>
      <c r="AU149" s="72">
        <f>A126000702F_Latest</f>
        <v>0.92400000000000004</v>
      </c>
      <c r="AV149" s="72">
        <f>A125998902F_Latest</f>
        <v>0.29499999999999998</v>
      </c>
      <c r="AW149" s="72">
        <f>A125991702K_Latest</f>
        <v>0.27200000000000002</v>
      </c>
      <c r="AX149" s="72">
        <f>A125995302W_Latest</f>
        <v>0</v>
      </c>
      <c r="AY149" s="72">
        <f>A125993502C_Latest</f>
        <v>0.27200000000000002</v>
      </c>
      <c r="AZ149" s="72">
        <f>A125996302R_Latest</f>
        <v>1.972</v>
      </c>
      <c r="BA149" s="72">
        <f>A125999902X_Latest</f>
        <v>1.5649999999999999</v>
      </c>
      <c r="BB149" s="72">
        <f>A125998102J_Latest</f>
        <v>0.40699999999999997</v>
      </c>
      <c r="BC149" s="72">
        <f>A125990902K_Latest</f>
        <v>0.63200000000000001</v>
      </c>
      <c r="BD149" s="72">
        <f>A125994502W_Latest</f>
        <v>0.20499999999999999</v>
      </c>
      <c r="BE149" s="72">
        <f>A125992702C_Latest</f>
        <v>0.42699999999999999</v>
      </c>
    </row>
    <row r="150" spans="1:57" hidden="1">
      <c r="A150" s="55"/>
      <c r="B150" s="48" t="s">
        <v>5328</v>
      </c>
      <c r="C150" s="67">
        <v>47</v>
      </c>
      <c r="D150" s="72">
        <f>A125996202F_Latest</f>
        <v>109.836</v>
      </c>
      <c r="E150" s="72">
        <f>A125999802R_Latest</f>
        <v>64.8</v>
      </c>
      <c r="F150" s="72">
        <f>A125998002X_Latest</f>
        <v>45.036000000000001</v>
      </c>
      <c r="G150" s="72">
        <f>A125990802A_Latest</f>
        <v>69.262</v>
      </c>
      <c r="H150" s="72">
        <f>A125994402L_Latest</f>
        <v>30.244</v>
      </c>
      <c r="I150" s="72">
        <f>A125992602V_Latest</f>
        <v>39.017000000000003</v>
      </c>
      <c r="J150" s="72">
        <f>A125997402T_Latest</f>
        <v>35.664999999999999</v>
      </c>
      <c r="K150" s="72">
        <f>A126001002K_Latest</f>
        <v>20.884</v>
      </c>
      <c r="L150" s="72">
        <f>A125999202K_Latest</f>
        <v>14.782</v>
      </c>
      <c r="M150" s="72">
        <f>A125992002R_Latest</f>
        <v>19.812000000000001</v>
      </c>
      <c r="N150" s="72">
        <f>A125995602X_Latest</f>
        <v>8.2050000000000001</v>
      </c>
      <c r="O150" s="72">
        <f>A125993802F_Latest</f>
        <v>11.606999999999999</v>
      </c>
      <c r="P150" s="72">
        <f>A125996602T_Latest</f>
        <v>28.34</v>
      </c>
      <c r="Q150" s="72">
        <f>A126000202K_Latest</f>
        <v>16.937000000000001</v>
      </c>
      <c r="R150" s="72">
        <f>A125998402K_Latest</f>
        <v>11.403</v>
      </c>
      <c r="S150" s="72">
        <f>A125991202R_Latest</f>
        <v>18.536000000000001</v>
      </c>
      <c r="T150" s="72">
        <f>A125994802X_Latest</f>
        <v>8.5090000000000003</v>
      </c>
      <c r="U150" s="72">
        <f>A125993002J_Latest</f>
        <v>10.026</v>
      </c>
      <c r="V150" s="72">
        <f>A125997602K_Latest</f>
        <v>20.77</v>
      </c>
      <c r="W150" s="72">
        <f>A126001202C_Latest</f>
        <v>13.56</v>
      </c>
      <c r="X150" s="72">
        <f>A125999402C_Latest</f>
        <v>7.21</v>
      </c>
      <c r="Y150" s="72">
        <f>A125992202J_Latest</f>
        <v>12.843999999999999</v>
      </c>
      <c r="Z150" s="72">
        <f>A125995802T_Latest</f>
        <v>3.6819999999999999</v>
      </c>
      <c r="AA150" s="72">
        <f>A125994002A_Latest</f>
        <v>9.1620000000000008</v>
      </c>
      <c r="AB150" s="72">
        <f>A125997802C_Latest</f>
        <v>9.5709999999999997</v>
      </c>
      <c r="AC150" s="72">
        <f>A126001402W_Latest</f>
        <v>5.14</v>
      </c>
      <c r="AD150" s="72">
        <f>A125999602W_Latest</f>
        <v>4.4320000000000004</v>
      </c>
      <c r="AE150" s="72">
        <f>A125992402A_Latest</f>
        <v>6.742</v>
      </c>
      <c r="AF150" s="72">
        <f>A125996002L_Latest</f>
        <v>3.44</v>
      </c>
      <c r="AG150" s="72">
        <f>A125994202V_Latest</f>
        <v>3.302</v>
      </c>
      <c r="AH150" s="72">
        <f>A125996802K_Latest</f>
        <v>10.079000000000001</v>
      </c>
      <c r="AI150" s="72">
        <f>A126000402C_Latest</f>
        <v>4.62</v>
      </c>
      <c r="AJ150" s="72">
        <f>A125998602C_Latest</f>
        <v>5.4589999999999996</v>
      </c>
      <c r="AK150" s="72">
        <f>A125991402J_Latest</f>
        <v>8.01</v>
      </c>
      <c r="AL150" s="72">
        <f>A125995002V_Latest</f>
        <v>4.673</v>
      </c>
      <c r="AM150" s="72">
        <f>A125993202A_Latest</f>
        <v>3.3370000000000002</v>
      </c>
      <c r="AN150" s="72">
        <f>A125997002F_Latest</f>
        <v>2.238</v>
      </c>
      <c r="AO150" s="72">
        <f>A126000602W_Latest</f>
        <v>1.266</v>
      </c>
      <c r="AP150" s="72">
        <f>A125998802W_Latest</f>
        <v>0.97099999999999997</v>
      </c>
      <c r="AQ150" s="72">
        <f>A125991602A_Latest</f>
        <v>0.78200000000000003</v>
      </c>
      <c r="AR150" s="72">
        <f>A125995202L_Latest</f>
        <v>0.503</v>
      </c>
      <c r="AS150" s="72">
        <f>A125993402V_Latest</f>
        <v>0.27900000000000003</v>
      </c>
      <c r="AT150" s="72">
        <f>A125997202X_Latest</f>
        <v>1.244</v>
      </c>
      <c r="AU150" s="72">
        <f>A126000802R_Latest</f>
        <v>0.87</v>
      </c>
      <c r="AV150" s="72">
        <f>A125999002T_Latest</f>
        <v>0.374</v>
      </c>
      <c r="AW150" s="72">
        <f>A125991802V_Latest</f>
        <v>0.32800000000000001</v>
      </c>
      <c r="AX150" s="72">
        <f>A125995402F_Latest</f>
        <v>0.20899999999999999</v>
      </c>
      <c r="AY150" s="72">
        <f>A125993602L_Latest</f>
        <v>0.11899999999999999</v>
      </c>
      <c r="AZ150" s="72">
        <f>A125996402X_Latest</f>
        <v>1.93</v>
      </c>
      <c r="BA150" s="72">
        <f>A126000002T_Latest</f>
        <v>1.5229999999999999</v>
      </c>
      <c r="BB150" s="72">
        <f>A125998202T_Latest</f>
        <v>0.40699999999999997</v>
      </c>
      <c r="BC150" s="72">
        <f>A125991002W_Latest</f>
        <v>2.2080000000000002</v>
      </c>
      <c r="BD150" s="72">
        <f>A125994602F_Latest</f>
        <v>1.0229999999999999</v>
      </c>
      <c r="BE150" s="72">
        <f>A125992802L_Latest</f>
        <v>1.1850000000000001</v>
      </c>
    </row>
    <row r="151" spans="1:57" hidden="1">
      <c r="A151" s="59"/>
      <c r="B151" s="48" t="s">
        <v>5329</v>
      </c>
      <c r="C151" s="67">
        <v>48</v>
      </c>
      <c r="D151" s="72">
        <f>A125996174J_Latest</f>
        <v>403.39699999999999</v>
      </c>
      <c r="E151" s="72">
        <f>A125999774T_Latest</f>
        <v>219.4</v>
      </c>
      <c r="F151" s="72">
        <f>A125997974X_Latest</f>
        <v>183.99700000000001</v>
      </c>
      <c r="G151" s="72">
        <f>A125990774C_Latest</f>
        <v>352.58699999999999</v>
      </c>
      <c r="H151" s="72">
        <f>A125994374R_Latest</f>
        <v>160.01599999999999</v>
      </c>
      <c r="I151" s="72">
        <f>A125992574W_Latest</f>
        <v>192.571</v>
      </c>
      <c r="J151" s="72">
        <f>A125997374V_Latest</f>
        <v>107.70699999999999</v>
      </c>
      <c r="K151" s="72">
        <f>A126000974K_Latest</f>
        <v>66.025000000000006</v>
      </c>
      <c r="L151" s="72">
        <f>A125999174L_Latest</f>
        <v>41.683</v>
      </c>
      <c r="M151" s="72">
        <f>A125991974R_Latest</f>
        <v>102.063</v>
      </c>
      <c r="N151" s="72">
        <f>A125995574A_Latest</f>
        <v>48.631</v>
      </c>
      <c r="O151" s="72">
        <f>A125993774J_Latest</f>
        <v>53.432000000000002</v>
      </c>
      <c r="P151" s="72">
        <f>A125996574V_Latest</f>
        <v>110.58799999999999</v>
      </c>
      <c r="Q151" s="72">
        <f>A126000174L_Latest</f>
        <v>56.999000000000002</v>
      </c>
      <c r="R151" s="72">
        <f>A125998374L_Latest</f>
        <v>53.588999999999999</v>
      </c>
      <c r="S151" s="72">
        <f>A125991174T_Latest</f>
        <v>94.135000000000005</v>
      </c>
      <c r="T151" s="72">
        <f>A125994774A_Latest</f>
        <v>44.912999999999997</v>
      </c>
      <c r="U151" s="72">
        <f>A125992974J_Latest</f>
        <v>49.222000000000001</v>
      </c>
      <c r="V151" s="72">
        <f>A125997574L_Latest</f>
        <v>82.731999999999999</v>
      </c>
      <c r="W151" s="72">
        <f>A126001174F_Latest</f>
        <v>43.04</v>
      </c>
      <c r="X151" s="72">
        <f>A125999374F_Latest</f>
        <v>39.692</v>
      </c>
      <c r="Y151" s="72">
        <f>A125992174K_Latest</f>
        <v>71.376999999999995</v>
      </c>
      <c r="Z151" s="72">
        <f>A125995774V_Latest</f>
        <v>27.01</v>
      </c>
      <c r="AA151" s="72">
        <f>A125993974A_Latest</f>
        <v>44.366999999999997</v>
      </c>
      <c r="AB151" s="72">
        <f>A125997774F_Latest</f>
        <v>32.576999999999998</v>
      </c>
      <c r="AC151" s="72">
        <f>A126001374X_Latest</f>
        <v>17.254999999999999</v>
      </c>
      <c r="AD151" s="72">
        <f>A125999574X_Latest</f>
        <v>15.321999999999999</v>
      </c>
      <c r="AE151" s="72">
        <f>A125992374C_Latest</f>
        <v>26.111000000000001</v>
      </c>
      <c r="AF151" s="72">
        <f>A125995974L_Latest</f>
        <v>10.435</v>
      </c>
      <c r="AG151" s="72">
        <f>A125994174W_Latest</f>
        <v>15.676</v>
      </c>
      <c r="AH151" s="72">
        <f>A125996774L_Latest</f>
        <v>50.723999999999997</v>
      </c>
      <c r="AI151" s="72">
        <f>A126000374F_Latest</f>
        <v>26.12</v>
      </c>
      <c r="AJ151" s="72">
        <f>A125998574F_Latest</f>
        <v>24.605</v>
      </c>
      <c r="AK151" s="72">
        <f>A125991374K_Latest</f>
        <v>37.369999999999997</v>
      </c>
      <c r="AL151" s="72">
        <f>A125994974V_Latest</f>
        <v>19.283000000000001</v>
      </c>
      <c r="AM151" s="72">
        <f>A125993174C_Latest</f>
        <v>18.085999999999999</v>
      </c>
      <c r="AN151" s="72">
        <f>A125996974F_Latest</f>
        <v>9.4600000000000009</v>
      </c>
      <c r="AO151" s="72">
        <f>A126000574X_Latest</f>
        <v>4.7</v>
      </c>
      <c r="AP151" s="72">
        <f>A125998774X_Latest</f>
        <v>4.76</v>
      </c>
      <c r="AQ151" s="72">
        <f>A125991574C_Latest</f>
        <v>7.9790000000000001</v>
      </c>
      <c r="AR151" s="72">
        <f>A125995174R_Latest</f>
        <v>3.7320000000000002</v>
      </c>
      <c r="AS151" s="72">
        <f>A125993374W_Latest</f>
        <v>4.2469999999999999</v>
      </c>
      <c r="AT151" s="72">
        <f>A125997174A_Latest</f>
        <v>3.1930000000000001</v>
      </c>
      <c r="AU151" s="72">
        <f>A126000774T_Latest</f>
        <v>1.7170000000000001</v>
      </c>
      <c r="AV151" s="72">
        <f>A125998974T_Latest</f>
        <v>1.4770000000000001</v>
      </c>
      <c r="AW151" s="72">
        <f>A125991774W_Latest</f>
        <v>1.466</v>
      </c>
      <c r="AX151" s="72">
        <f>A125995374J_Latest</f>
        <v>0.41299999999999998</v>
      </c>
      <c r="AY151" s="72">
        <f>A125993574R_Latest</f>
        <v>1.0529999999999999</v>
      </c>
      <c r="AZ151" s="72">
        <f>A125996374A_Latest</f>
        <v>6.415</v>
      </c>
      <c r="BA151" s="72">
        <f>A125999974K_Latest</f>
        <v>3.5459999999999998</v>
      </c>
      <c r="BB151" s="72">
        <f>A125998174V_Latest</f>
        <v>2.8690000000000002</v>
      </c>
      <c r="BC151" s="72">
        <f>A125990974W_Latest</f>
        <v>12.087</v>
      </c>
      <c r="BD151" s="72">
        <f>A125994574J_Latest</f>
        <v>5.5979999999999999</v>
      </c>
      <c r="BE151" s="72">
        <f>A125992774R_Latest</f>
        <v>6.49</v>
      </c>
    </row>
    <row r="152" spans="1:57" hidden="1">
      <c r="A152" s="59"/>
      <c r="B152" s="48" t="s">
        <v>5330</v>
      </c>
      <c r="C152" s="67">
        <v>49</v>
      </c>
      <c r="D152" s="72">
        <f>A125996178T_Latest</f>
        <v>170.37</v>
      </c>
      <c r="E152" s="72">
        <f>A125999778A_Latest</f>
        <v>94.378</v>
      </c>
      <c r="F152" s="72">
        <f>A125997978J_Latest</f>
        <v>75.992000000000004</v>
      </c>
      <c r="G152" s="72">
        <f>A125990778L_Latest</f>
        <v>46.081000000000003</v>
      </c>
      <c r="H152" s="72">
        <f>A125994378X_Latest</f>
        <v>17.809999999999999</v>
      </c>
      <c r="I152" s="72">
        <f>A125992578F_Latest</f>
        <v>28.271000000000001</v>
      </c>
      <c r="J152" s="72">
        <f>A125997378C_Latest</f>
        <v>46.009</v>
      </c>
      <c r="K152" s="72">
        <f>A126000978V_Latest</f>
        <v>28.582999999999998</v>
      </c>
      <c r="L152" s="72">
        <f>A125999178W_Latest</f>
        <v>17.425999999999998</v>
      </c>
      <c r="M152" s="72">
        <f>A125991978X_Latest</f>
        <v>11.896000000000001</v>
      </c>
      <c r="N152" s="72">
        <f>A125995578K_Latest</f>
        <v>2.4359999999999999</v>
      </c>
      <c r="O152" s="72">
        <f>A125993778T_Latest</f>
        <v>9.4610000000000003</v>
      </c>
      <c r="P152" s="72">
        <f>A125996578C_Latest</f>
        <v>50.219000000000001</v>
      </c>
      <c r="Q152" s="72">
        <f>A126000178W_Latest</f>
        <v>25.364999999999998</v>
      </c>
      <c r="R152" s="72">
        <f>A125998378W_Latest</f>
        <v>24.853000000000002</v>
      </c>
      <c r="S152" s="72">
        <f>A125991178A_Latest</f>
        <v>9.7149999999999999</v>
      </c>
      <c r="T152" s="72">
        <f>A125994778K_Latest</f>
        <v>4.375</v>
      </c>
      <c r="U152" s="72">
        <f>A125992978T_Latest</f>
        <v>5.34</v>
      </c>
      <c r="V152" s="72">
        <f>A125997578W_Latest</f>
        <v>30.353000000000002</v>
      </c>
      <c r="W152" s="72">
        <f>A126001178R_Latest</f>
        <v>16.190000000000001</v>
      </c>
      <c r="X152" s="72">
        <f>A125999378R_Latest</f>
        <v>14.163</v>
      </c>
      <c r="Y152" s="72">
        <f>A125992178V_Latest</f>
        <v>9.3550000000000004</v>
      </c>
      <c r="Z152" s="72">
        <f>A125995778C_Latest</f>
        <v>2.7269999999999999</v>
      </c>
      <c r="AA152" s="72">
        <f>A125993978K_Latest</f>
        <v>6.6280000000000001</v>
      </c>
      <c r="AB152" s="72">
        <f>A125997778R_Latest</f>
        <v>15.332000000000001</v>
      </c>
      <c r="AC152" s="72">
        <f>A126001378J_Latest</f>
        <v>7.875</v>
      </c>
      <c r="AD152" s="72">
        <f>A125999578J_Latest</f>
        <v>7.4569999999999999</v>
      </c>
      <c r="AE152" s="72">
        <f>A125992378L_Latest</f>
        <v>4.0250000000000004</v>
      </c>
      <c r="AF152" s="72">
        <f>A125995978W_Latest</f>
        <v>2.012</v>
      </c>
      <c r="AG152" s="72">
        <f>A125994178F_Latest</f>
        <v>2.0129999999999999</v>
      </c>
      <c r="AH152" s="72">
        <f>A125996778W_Latest</f>
        <v>20.733000000000001</v>
      </c>
      <c r="AI152" s="72">
        <f>A126000378R_Latest</f>
        <v>11.875999999999999</v>
      </c>
      <c r="AJ152" s="72">
        <f>A125998578R_Latest</f>
        <v>8.8569999999999993</v>
      </c>
      <c r="AK152" s="72">
        <f>A125991378V_Latest</f>
        <v>8.0410000000000004</v>
      </c>
      <c r="AL152" s="72">
        <f>A125994978C_Latest</f>
        <v>4.9349999999999996</v>
      </c>
      <c r="AM152" s="72">
        <f>A125993178L_Latest</f>
        <v>3.1059999999999999</v>
      </c>
      <c r="AN152" s="72">
        <f>A125996978R_Latest</f>
        <v>4.2060000000000004</v>
      </c>
      <c r="AO152" s="72">
        <f>A126000578J_Latest</f>
        <v>1.7090000000000001</v>
      </c>
      <c r="AP152" s="72">
        <f>A125998778J_Latest</f>
        <v>2.496</v>
      </c>
      <c r="AQ152" s="72">
        <f>A125991578L_Latest</f>
        <v>1.367</v>
      </c>
      <c r="AR152" s="72">
        <f>A125995178X_Latest</f>
        <v>0.85699999999999998</v>
      </c>
      <c r="AS152" s="72">
        <f>A125993378F_Latest</f>
        <v>0.51</v>
      </c>
      <c r="AT152" s="72">
        <f>A125997178K_Latest</f>
        <v>1.3680000000000001</v>
      </c>
      <c r="AU152" s="72">
        <f>A126000778A_Latest</f>
        <v>0.98499999999999999</v>
      </c>
      <c r="AV152" s="72">
        <f>A125998978A_Latest</f>
        <v>0.38200000000000001</v>
      </c>
      <c r="AW152" s="72">
        <f>A125991778F_Latest</f>
        <v>0.436</v>
      </c>
      <c r="AX152" s="72">
        <f>A125995378T_Latest</f>
        <v>0</v>
      </c>
      <c r="AY152" s="72">
        <f>A125993578X_Latest</f>
        <v>0.436</v>
      </c>
      <c r="AZ152" s="72">
        <f>A125996378K_Latest</f>
        <v>2.15</v>
      </c>
      <c r="BA152" s="72">
        <f>A125999978V_Latest</f>
        <v>1.7929999999999999</v>
      </c>
      <c r="BB152" s="72">
        <f>A125998178C_Latest</f>
        <v>0.35699999999999998</v>
      </c>
      <c r="BC152" s="72">
        <f>A125990978F_Latest</f>
        <v>1.2450000000000001</v>
      </c>
      <c r="BD152" s="72">
        <f>A125994578T_Latest</f>
        <v>0.46899999999999997</v>
      </c>
      <c r="BE152" s="72">
        <f>A125992778X_Latest</f>
        <v>0.77700000000000002</v>
      </c>
    </row>
    <row r="153" spans="1:57" hidden="1">
      <c r="A153" s="59"/>
      <c r="B153" s="48" t="s">
        <v>5331</v>
      </c>
      <c r="C153" s="67">
        <v>50</v>
      </c>
      <c r="D153" s="72">
        <f>A125996242X_Latest</f>
        <v>120.834</v>
      </c>
      <c r="E153" s="72">
        <f>A125999842J_Latest</f>
        <v>62.564</v>
      </c>
      <c r="F153" s="72">
        <f>A125998042T_Latest</f>
        <v>58.27</v>
      </c>
      <c r="G153" s="72">
        <f>A125990842V_Latest</f>
        <v>108.369</v>
      </c>
      <c r="H153" s="72">
        <f>A125994442F_Latest</f>
        <v>51.36</v>
      </c>
      <c r="I153" s="72">
        <f>A125992642L_Latest</f>
        <v>57.009</v>
      </c>
      <c r="J153" s="72">
        <f>A125997442K_Latest</f>
        <v>31.21</v>
      </c>
      <c r="K153" s="72">
        <f>A126001042C_Latest</f>
        <v>15.581</v>
      </c>
      <c r="L153" s="72">
        <f>A125999242C_Latest</f>
        <v>15.629</v>
      </c>
      <c r="M153" s="72">
        <f>A125992042J_Latest</f>
        <v>28.045000000000002</v>
      </c>
      <c r="N153" s="72">
        <f>A125995642T_Latest</f>
        <v>11.708</v>
      </c>
      <c r="O153" s="72">
        <f>A125993842X_Latest</f>
        <v>16.338000000000001</v>
      </c>
      <c r="P153" s="72">
        <f>A125996642K_Latest</f>
        <v>32.606000000000002</v>
      </c>
      <c r="Q153" s="72">
        <f>A126000242C_Latest</f>
        <v>15.340999999999999</v>
      </c>
      <c r="R153" s="72">
        <f>A125998442C_Latest</f>
        <v>17.265000000000001</v>
      </c>
      <c r="S153" s="72">
        <f>A125991242J_Latest</f>
        <v>22.657</v>
      </c>
      <c r="T153" s="72">
        <f>A125994842T_Latest</f>
        <v>11.255000000000001</v>
      </c>
      <c r="U153" s="72">
        <f>A125993042A_Latest</f>
        <v>11.403</v>
      </c>
      <c r="V153" s="72">
        <f>A125997642C_Latest</f>
        <v>26.562999999999999</v>
      </c>
      <c r="W153" s="72">
        <f>A126001242W_Latest</f>
        <v>16.251000000000001</v>
      </c>
      <c r="X153" s="72">
        <f>A125999442W_Latest</f>
        <v>10.311999999999999</v>
      </c>
      <c r="Y153" s="72">
        <f>A125992242A_Latest</f>
        <v>29.664000000000001</v>
      </c>
      <c r="Z153" s="72">
        <f>A125995842K_Latest</f>
        <v>13.8</v>
      </c>
      <c r="AA153" s="72">
        <f>A125994042V_Latest</f>
        <v>15.864000000000001</v>
      </c>
      <c r="AB153" s="72">
        <f>A125997842W_Latest</f>
        <v>9.2170000000000005</v>
      </c>
      <c r="AC153" s="72">
        <f>A126001442R_Latest</f>
        <v>3.7730000000000001</v>
      </c>
      <c r="AD153" s="72">
        <f>A125999642R_Latest</f>
        <v>5.444</v>
      </c>
      <c r="AE153" s="72">
        <f>A125992442V_Latest</f>
        <v>10.076000000000001</v>
      </c>
      <c r="AF153" s="72">
        <f>A125996042F_Latest</f>
        <v>4.1399999999999997</v>
      </c>
      <c r="AG153" s="72">
        <f>A125994242L_Latest</f>
        <v>5.9359999999999999</v>
      </c>
      <c r="AH153" s="72">
        <f>A125996842C_Latest</f>
        <v>16.585000000000001</v>
      </c>
      <c r="AI153" s="72">
        <f>A126000442W_Latest</f>
        <v>9.4339999999999993</v>
      </c>
      <c r="AJ153" s="72">
        <f>A125998642W_Latest</f>
        <v>7.1520000000000001</v>
      </c>
      <c r="AK153" s="72">
        <f>A125991442A_Latest</f>
        <v>13.23</v>
      </c>
      <c r="AL153" s="72">
        <f>A125995042L_Latest</f>
        <v>8.5299999999999994</v>
      </c>
      <c r="AM153" s="72">
        <f>A125993242V_Latest</f>
        <v>4.7009999999999996</v>
      </c>
      <c r="AN153" s="72">
        <f>A125997042X_Latest</f>
        <v>2.57</v>
      </c>
      <c r="AO153" s="72">
        <f>A126000642R_Latest</f>
        <v>1.2030000000000001</v>
      </c>
      <c r="AP153" s="72">
        <f>A125998842R_Latest</f>
        <v>1.3680000000000001</v>
      </c>
      <c r="AQ153" s="72">
        <f>A125991642V_Latest</f>
        <v>2.0350000000000001</v>
      </c>
      <c r="AR153" s="72">
        <f>A125995242F_Latest</f>
        <v>1.0549999999999999</v>
      </c>
      <c r="AS153" s="72">
        <f>A125993442L_Latest</f>
        <v>0.98</v>
      </c>
      <c r="AT153" s="72">
        <f>A125997242T_Latest</f>
        <v>0.439</v>
      </c>
      <c r="AU153" s="72">
        <f>A126000842J_Latest</f>
        <v>0</v>
      </c>
      <c r="AV153" s="72">
        <f>A125999042K_Latest</f>
        <v>0.439</v>
      </c>
      <c r="AW153" s="72">
        <f>A125991842L_Latest</f>
        <v>0.32900000000000001</v>
      </c>
      <c r="AX153" s="72">
        <f>A125995442X_Latest</f>
        <v>9.5000000000000001E-2</v>
      </c>
      <c r="AY153" s="72">
        <f>A125993642F_Latest</f>
        <v>0.23300000000000001</v>
      </c>
      <c r="AZ153" s="72">
        <f>A125996442T_Latest</f>
        <v>1.6439999999999999</v>
      </c>
      <c r="BA153" s="72">
        <f>A126000042K_Latest</f>
        <v>0.98199999999999998</v>
      </c>
      <c r="BB153" s="72">
        <f>A125998242K_Latest</f>
        <v>0.66200000000000003</v>
      </c>
      <c r="BC153" s="72">
        <f>A125991042R_Latest</f>
        <v>2.3330000000000002</v>
      </c>
      <c r="BD153" s="72">
        <f>A125994642X_Latest</f>
        <v>0.77900000000000003</v>
      </c>
      <c r="BE153" s="72">
        <f>A125992842F_Latest</f>
        <v>1.5549999999999999</v>
      </c>
    </row>
    <row r="154" spans="1:57" hidden="1">
      <c r="A154" s="59"/>
      <c r="B154" s="48" t="s">
        <v>5332</v>
      </c>
      <c r="C154" s="67">
        <v>51</v>
      </c>
      <c r="D154" s="72">
        <f>A125996070R_Latest</f>
        <v>21.887</v>
      </c>
      <c r="E154" s="72">
        <f>A125999670X_Latest</f>
        <v>8.5139999999999993</v>
      </c>
      <c r="F154" s="72">
        <f>A125997870F_Latest</f>
        <v>13.374000000000001</v>
      </c>
      <c r="G154" s="72">
        <f>A125990670K_Latest</f>
        <v>2465.5540000000001</v>
      </c>
      <c r="H154" s="72">
        <f>A125994270W_Latest</f>
        <v>1252.422</v>
      </c>
      <c r="I154" s="72">
        <f>A125992470C_Latest</f>
        <v>1213.1320000000001</v>
      </c>
      <c r="J154" s="72">
        <f>A125997270A_Latest</f>
        <v>7.9290000000000003</v>
      </c>
      <c r="K154" s="72">
        <f>A126000870T_Latest</f>
        <v>3.766</v>
      </c>
      <c r="L154" s="72">
        <f>A125999070V_Latest</f>
        <v>4.1639999999999997</v>
      </c>
      <c r="M154" s="72">
        <f>A125991870W_Latest</f>
        <v>746.00699999999995</v>
      </c>
      <c r="N154" s="72">
        <f>A125995470J_Latest</f>
        <v>373.36799999999999</v>
      </c>
      <c r="O154" s="72">
        <f>A125993670R_Latest</f>
        <v>372.63900000000001</v>
      </c>
      <c r="P154" s="72">
        <f>A125996470A_Latest</f>
        <v>6.2679999999999998</v>
      </c>
      <c r="Q154" s="72">
        <f>A126000070V_Latest</f>
        <v>1.6020000000000001</v>
      </c>
      <c r="R154" s="72">
        <f>A125998270V_Latest</f>
        <v>4.6660000000000004</v>
      </c>
      <c r="S154" s="72">
        <f>A125991070X_Latest</f>
        <v>656.73099999999999</v>
      </c>
      <c r="T154" s="72">
        <f>A125994670J_Latest</f>
        <v>334.07600000000002</v>
      </c>
      <c r="U154" s="72">
        <f>A125992870R_Latest</f>
        <v>322.65499999999997</v>
      </c>
      <c r="V154" s="72">
        <f>A125997470V_Latest</f>
        <v>4.3490000000000002</v>
      </c>
      <c r="W154" s="72">
        <f>A126001070L_Latest</f>
        <v>1.111</v>
      </c>
      <c r="X154" s="72">
        <f>A125999270L_Latest</f>
        <v>3.238</v>
      </c>
      <c r="Y154" s="72">
        <f>A125992070T_Latest</f>
        <v>501.61700000000002</v>
      </c>
      <c r="Z154" s="72">
        <f>A125995670A_Latest</f>
        <v>256.29899999999998</v>
      </c>
      <c r="AA154" s="72">
        <f>A125993870J_Latest</f>
        <v>245.31800000000001</v>
      </c>
      <c r="AB154" s="72">
        <f>A125997670L_Latest</f>
        <v>1.534</v>
      </c>
      <c r="AC154" s="72">
        <f>A126001270F_Latest</f>
        <v>0.67</v>
      </c>
      <c r="AD154" s="72">
        <f>A125999470F_Latest</f>
        <v>0.86399999999999999</v>
      </c>
      <c r="AE154" s="72">
        <f>A125992270K_Latest</f>
        <v>154.858</v>
      </c>
      <c r="AF154" s="72">
        <f>A125995870V_Latest</f>
        <v>82.156999999999996</v>
      </c>
      <c r="AG154" s="72">
        <f>A125994070C_Latest</f>
        <v>72.700999999999993</v>
      </c>
      <c r="AH154" s="72">
        <f>A125996670V_Latest</f>
        <v>1.415</v>
      </c>
      <c r="AI154" s="72">
        <f>A126000270L_Latest</f>
        <v>0.97199999999999998</v>
      </c>
      <c r="AJ154" s="72">
        <f>A125998470L_Latest</f>
        <v>0.443</v>
      </c>
      <c r="AK154" s="72">
        <f>A125991270T_Latest</f>
        <v>280.09199999999998</v>
      </c>
      <c r="AL154" s="72">
        <f>A125994870A_Latest</f>
        <v>144.191</v>
      </c>
      <c r="AM154" s="72">
        <f>A125993070K_Latest</f>
        <v>135.90100000000001</v>
      </c>
      <c r="AN154" s="72">
        <f>A125996870L_Latest</f>
        <v>0.13500000000000001</v>
      </c>
      <c r="AO154" s="72">
        <f>A126000470F_Latest</f>
        <v>0.13500000000000001</v>
      </c>
      <c r="AP154" s="72">
        <f>A125998670F_Latest</f>
        <v>0</v>
      </c>
      <c r="AQ154" s="72">
        <f>A125991470K_Latest</f>
        <v>53.304000000000002</v>
      </c>
      <c r="AR154" s="72">
        <f>A125995070W_Latest</f>
        <v>25.748000000000001</v>
      </c>
      <c r="AS154" s="72">
        <f>A125993270C_Latest</f>
        <v>27.556999999999999</v>
      </c>
      <c r="AT154" s="72">
        <f>A125997070J_Latest</f>
        <v>0.25900000000000001</v>
      </c>
      <c r="AU154" s="72">
        <f>A126000670X_Latest</f>
        <v>0.25900000000000001</v>
      </c>
      <c r="AV154" s="72">
        <f>A125998870X_Latest</f>
        <v>0</v>
      </c>
      <c r="AW154" s="72">
        <f>A125991670C_Latest</f>
        <v>24.652000000000001</v>
      </c>
      <c r="AX154" s="72">
        <f>A125995270R_Latest</f>
        <v>12.771000000000001</v>
      </c>
      <c r="AY154" s="72">
        <f>A125993470W_Latest</f>
        <v>11.881</v>
      </c>
      <c r="AZ154" s="72">
        <f>A125996270J_Latest</f>
        <v>0</v>
      </c>
      <c r="BA154" s="72">
        <f>A125999870T_Latest</f>
        <v>0</v>
      </c>
      <c r="BB154" s="72">
        <f>A125998070A_Latest</f>
        <v>0</v>
      </c>
      <c r="BC154" s="72">
        <f>A125990870C_Latest</f>
        <v>48.292000000000002</v>
      </c>
      <c r="BD154" s="72">
        <f>A125994470R_Latest</f>
        <v>23.812000000000001</v>
      </c>
      <c r="BE154" s="72">
        <f>A125992670W_Latest</f>
        <v>24.48</v>
      </c>
    </row>
    <row r="155" spans="1:57" hidden="1">
      <c r="A155" s="56" t="s">
        <v>5333</v>
      </c>
      <c r="B155" s="11"/>
      <c r="C155" s="67">
        <v>52</v>
      </c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2"/>
      <c r="AN155" s="72"/>
      <c r="AO155" s="72"/>
      <c r="AP155" s="72"/>
      <c r="AQ155" s="72"/>
      <c r="AR155" s="72"/>
      <c r="AS155" s="72"/>
      <c r="AT155" s="72"/>
      <c r="AU155" s="72"/>
      <c r="AV155" s="72"/>
      <c r="AW155" s="72"/>
      <c r="AX155" s="72"/>
      <c r="AY155" s="72"/>
      <c r="AZ155" s="72"/>
      <c r="BA155" s="72"/>
      <c r="BB155" s="72"/>
      <c r="BC155" s="72"/>
      <c r="BD155" s="72"/>
      <c r="BE155" s="72"/>
    </row>
    <row r="156" spans="1:57" hidden="1">
      <c r="A156" s="60"/>
      <c r="B156" s="57" t="s">
        <v>5334</v>
      </c>
      <c r="C156" s="67">
        <v>53</v>
      </c>
      <c r="D156" s="72">
        <f>A125996134R_Latest</f>
        <v>258.07</v>
      </c>
      <c r="E156" s="72">
        <f>A125999734X_Latest</f>
        <v>127.875</v>
      </c>
      <c r="F156" s="72">
        <f>A125997934F_Latest</f>
        <v>130.19499999999999</v>
      </c>
      <c r="G156" s="72">
        <f>A125990734K_Latest</f>
        <v>1837.5250000000001</v>
      </c>
      <c r="H156" s="72">
        <f>A125994334W_Latest</f>
        <v>889.04399999999998</v>
      </c>
      <c r="I156" s="72">
        <f>A125992534C_Latest</f>
        <v>948.48199999999997</v>
      </c>
      <c r="J156" s="72">
        <f>A125997334A_Latest</f>
        <v>74.353999999999999</v>
      </c>
      <c r="K156" s="72">
        <f>A126000934T_Latest</f>
        <v>39.515000000000001</v>
      </c>
      <c r="L156" s="72">
        <f>A125999134V_Latest</f>
        <v>34.838000000000001</v>
      </c>
      <c r="M156" s="72">
        <f>A125991934W_Latest</f>
        <v>556.83199999999999</v>
      </c>
      <c r="N156" s="72">
        <f>A125995534J_Latest</f>
        <v>268.92</v>
      </c>
      <c r="O156" s="72">
        <f>A125993734R_Latest</f>
        <v>287.911</v>
      </c>
      <c r="P156" s="72">
        <f>A125996534A_Latest</f>
        <v>68.584000000000003</v>
      </c>
      <c r="Q156" s="72">
        <f>A126000134V_Latest</f>
        <v>35.174999999999997</v>
      </c>
      <c r="R156" s="72">
        <f>A125998334V_Latest</f>
        <v>33.408999999999999</v>
      </c>
      <c r="S156" s="72">
        <f>A125991134X_Latest</f>
        <v>484.09699999999998</v>
      </c>
      <c r="T156" s="72">
        <f>A125994734J_Latest</f>
        <v>237.328</v>
      </c>
      <c r="U156" s="72">
        <f>A125992934R_Latest</f>
        <v>246.76900000000001</v>
      </c>
      <c r="V156" s="72">
        <f>A125997534V_Latest</f>
        <v>57.398000000000003</v>
      </c>
      <c r="W156" s="72">
        <f>A126001134L_Latest</f>
        <v>25.821000000000002</v>
      </c>
      <c r="X156" s="72">
        <f>A125999334L_Latest</f>
        <v>31.577000000000002</v>
      </c>
      <c r="Y156" s="72">
        <f>A125992134T_Latest</f>
        <v>372.48399999999998</v>
      </c>
      <c r="Z156" s="72">
        <f>A125995734A_Latest</f>
        <v>175.994</v>
      </c>
      <c r="AA156" s="72">
        <f>A125993934J_Latest</f>
        <v>196.49</v>
      </c>
      <c r="AB156" s="72">
        <f>A125997734L_Latest</f>
        <v>20.22</v>
      </c>
      <c r="AC156" s="72">
        <f>A126001334F_Latest</f>
        <v>9.2080000000000002</v>
      </c>
      <c r="AD156" s="72">
        <f>A125999534F_Latest</f>
        <v>11.012</v>
      </c>
      <c r="AE156" s="72">
        <f>A125992334K_Latest</f>
        <v>112.992</v>
      </c>
      <c r="AF156" s="72">
        <f>A125995934V_Latest</f>
        <v>56.43</v>
      </c>
      <c r="AG156" s="72">
        <f>A125994134C_Latest</f>
        <v>56.561999999999998</v>
      </c>
      <c r="AH156" s="72">
        <f>A125996734V_Latest</f>
        <v>24.373000000000001</v>
      </c>
      <c r="AI156" s="72">
        <f>A126000334L_Latest</f>
        <v>11.119</v>
      </c>
      <c r="AJ156" s="72">
        <f>A125998534L_Latest</f>
        <v>13.254</v>
      </c>
      <c r="AK156" s="72">
        <f>A125991334T_Latest</f>
        <v>207.50700000000001</v>
      </c>
      <c r="AL156" s="72">
        <f>A125994934A_Latest</f>
        <v>101.79300000000001</v>
      </c>
      <c r="AM156" s="72">
        <f>A125993134K_Latest</f>
        <v>105.714</v>
      </c>
      <c r="AN156" s="72">
        <f>A125996934L_Latest</f>
        <v>4.7510000000000003</v>
      </c>
      <c r="AO156" s="72">
        <f>A126000534F_Latest</f>
        <v>2.31</v>
      </c>
      <c r="AP156" s="72">
        <f>A125998734F_Latest</f>
        <v>2.4409999999999998</v>
      </c>
      <c r="AQ156" s="72">
        <f>A125991534K_Latest</f>
        <v>41.704999999999998</v>
      </c>
      <c r="AR156" s="72">
        <f>A125995134W_Latest</f>
        <v>19.763999999999999</v>
      </c>
      <c r="AS156" s="72">
        <f>A125993334C_Latest</f>
        <v>21.94</v>
      </c>
      <c r="AT156" s="72">
        <f>A125997134J_Latest</f>
        <v>3.1509999999999998</v>
      </c>
      <c r="AU156" s="72">
        <f>A126000734X_Latest</f>
        <v>1.6359999999999999</v>
      </c>
      <c r="AV156" s="72">
        <f>A125998934X_Latest</f>
        <v>1.516</v>
      </c>
      <c r="AW156" s="72">
        <f>A125991734C_Latest</f>
        <v>17.658999999999999</v>
      </c>
      <c r="AX156" s="72">
        <f>A125995334R_Latest</f>
        <v>8.74</v>
      </c>
      <c r="AY156" s="72">
        <f>A125993534W_Latest</f>
        <v>8.92</v>
      </c>
      <c r="AZ156" s="72">
        <f>A125996334J_Latest</f>
        <v>5.2389999999999999</v>
      </c>
      <c r="BA156" s="72">
        <f>A125999934T_Latest</f>
        <v>3.09</v>
      </c>
      <c r="BB156" s="72">
        <f>A125998134A_Latest</f>
        <v>2.149</v>
      </c>
      <c r="BC156" s="72">
        <f>A125990934C_Latest</f>
        <v>44.249000000000002</v>
      </c>
      <c r="BD156" s="72">
        <f>A125994534R_Latest</f>
        <v>20.074000000000002</v>
      </c>
      <c r="BE156" s="72">
        <f>A125992734W_Latest</f>
        <v>24.175000000000001</v>
      </c>
    </row>
    <row r="157" spans="1:57" hidden="1">
      <c r="A157" s="60"/>
      <c r="B157" s="61" t="s">
        <v>5335</v>
      </c>
      <c r="C157" s="67">
        <v>54</v>
      </c>
      <c r="D157" s="72">
        <f>A125996090X_Latest</f>
        <v>28.164999999999999</v>
      </c>
      <c r="E157" s="72">
        <f>A125999690J_Latest</f>
        <v>13.496</v>
      </c>
      <c r="F157" s="72">
        <f>A125997890R_Latest</f>
        <v>14.669</v>
      </c>
      <c r="G157" s="72">
        <f>A125990690V_Latest</f>
        <v>271.44499999999999</v>
      </c>
      <c r="H157" s="72">
        <f>A125994290F_Latest</f>
        <v>139.27799999999999</v>
      </c>
      <c r="I157" s="72">
        <f>A125992490L_Latest</f>
        <v>132.167</v>
      </c>
      <c r="J157" s="72">
        <f>A125997290K_Latest</f>
        <v>8.3249999999999993</v>
      </c>
      <c r="K157" s="72">
        <f>A126000890A_Latest</f>
        <v>3.5550000000000002</v>
      </c>
      <c r="L157" s="72">
        <f>A125999090C_Latest</f>
        <v>4.7699999999999996</v>
      </c>
      <c r="M157" s="72">
        <f>A125991890F_Latest</f>
        <v>96.727999999999994</v>
      </c>
      <c r="N157" s="72">
        <f>A125995490T_Latest</f>
        <v>48.838999999999999</v>
      </c>
      <c r="O157" s="72">
        <f>A125993690X_Latest</f>
        <v>47.889000000000003</v>
      </c>
      <c r="P157" s="72">
        <f>A125996490K_Latest</f>
        <v>11.087</v>
      </c>
      <c r="Q157" s="72">
        <f>A126000090C_Latest</f>
        <v>6.657</v>
      </c>
      <c r="R157" s="72">
        <f>A125998290C_Latest</f>
        <v>4.43</v>
      </c>
      <c r="S157" s="72">
        <f>A125991090J_Latest</f>
        <v>72.451999999999998</v>
      </c>
      <c r="T157" s="72">
        <f>A125994690T_Latest</f>
        <v>41.524999999999999</v>
      </c>
      <c r="U157" s="72">
        <f>A125992890X_Latest</f>
        <v>30.927</v>
      </c>
      <c r="V157" s="72">
        <f>A125997490C_Latest</f>
        <v>3.4809999999999999</v>
      </c>
      <c r="W157" s="72">
        <f>A126001090W_Latest</f>
        <v>1.2829999999999999</v>
      </c>
      <c r="X157" s="72">
        <f>A125999290W_Latest</f>
        <v>2.198</v>
      </c>
      <c r="Y157" s="72">
        <f>A125992090A_Latest</f>
        <v>43.189</v>
      </c>
      <c r="Z157" s="72">
        <f>A125995690K_Latest</f>
        <v>18.864999999999998</v>
      </c>
      <c r="AA157" s="72">
        <f>A125993890T_Latest</f>
        <v>24.324999999999999</v>
      </c>
      <c r="AB157" s="72">
        <f>A125997690W_Latest</f>
        <v>2.617</v>
      </c>
      <c r="AC157" s="72">
        <f>A126001290R_Latest</f>
        <v>0.58499999999999996</v>
      </c>
      <c r="AD157" s="72">
        <f>A125999490R_Latest</f>
        <v>2.032</v>
      </c>
      <c r="AE157" s="72">
        <f>A125992290V_Latest</f>
        <v>16.373000000000001</v>
      </c>
      <c r="AF157" s="72">
        <f>A125995890C_Latest</f>
        <v>7.7359999999999998</v>
      </c>
      <c r="AG157" s="72">
        <f>A125994090L_Latest</f>
        <v>8.6370000000000005</v>
      </c>
      <c r="AH157" s="72">
        <f>A125996690C_Latest</f>
        <v>1.093</v>
      </c>
      <c r="AI157" s="72">
        <f>A126000290W_Latest</f>
        <v>0.39100000000000001</v>
      </c>
      <c r="AJ157" s="72">
        <f>A125998490W_Latest</f>
        <v>0.70199999999999996</v>
      </c>
      <c r="AK157" s="72">
        <f>A125991290A_Latest</f>
        <v>22.904</v>
      </c>
      <c r="AL157" s="72">
        <f>A125994890K_Latest</f>
        <v>13.196</v>
      </c>
      <c r="AM157" s="72">
        <f>A125993090V_Latest</f>
        <v>9.7080000000000002</v>
      </c>
      <c r="AN157" s="72">
        <f>A125996890W_Latest</f>
        <v>0.497</v>
      </c>
      <c r="AO157" s="72">
        <f>A126000490R_Latest</f>
        <v>0.497</v>
      </c>
      <c r="AP157" s="72">
        <f>A125998690R_Latest</f>
        <v>0</v>
      </c>
      <c r="AQ157" s="72">
        <f>A125991490V_Latest</f>
        <v>6.54</v>
      </c>
      <c r="AR157" s="72">
        <f>A125995090F_Latest</f>
        <v>2.7240000000000002</v>
      </c>
      <c r="AS157" s="72">
        <f>A125993290L_Latest</f>
        <v>3.8149999999999999</v>
      </c>
      <c r="AT157" s="72">
        <f>A125997090T_Latest</f>
        <v>0.45500000000000002</v>
      </c>
      <c r="AU157" s="72">
        <f>A126000690J_Latest</f>
        <v>0.29799999999999999</v>
      </c>
      <c r="AV157" s="72">
        <f>A125998890J_Latest</f>
        <v>0.156</v>
      </c>
      <c r="AW157" s="72">
        <f>A125991690L_Latest</f>
        <v>2.6789999999999998</v>
      </c>
      <c r="AX157" s="72">
        <f>A125995290X_Latest</f>
        <v>1.206</v>
      </c>
      <c r="AY157" s="72">
        <f>A125993490F_Latest</f>
        <v>1.4730000000000001</v>
      </c>
      <c r="AZ157" s="72">
        <f>A125996290T_Latest</f>
        <v>0.61099999999999999</v>
      </c>
      <c r="BA157" s="72">
        <f>A125999890A_Latest</f>
        <v>0.22900000000000001</v>
      </c>
      <c r="BB157" s="72">
        <f>A125998090K_Latest</f>
        <v>0.38200000000000001</v>
      </c>
      <c r="BC157" s="72">
        <f>A125990890L_Latest</f>
        <v>10.579000000000001</v>
      </c>
      <c r="BD157" s="72">
        <f>A125994490X_Latest</f>
        <v>5.1859999999999999</v>
      </c>
      <c r="BE157" s="72">
        <f>A125992690F_Latest</f>
        <v>5.3929999999999998</v>
      </c>
    </row>
    <row r="158" spans="1:57" hidden="1">
      <c r="A158" s="60"/>
      <c r="B158" s="61" t="s">
        <v>5336</v>
      </c>
      <c r="C158" s="67">
        <v>55</v>
      </c>
      <c r="D158" s="72">
        <f>A125996182J_Latest</f>
        <v>10.103</v>
      </c>
      <c r="E158" s="72">
        <f>A125999782T_Latest</f>
        <v>4.5750000000000002</v>
      </c>
      <c r="F158" s="72">
        <f>A125997982X_Latest</f>
        <v>5.5289999999999999</v>
      </c>
      <c r="G158" s="72">
        <f>A125990782C_Latest</f>
        <v>85.828000000000003</v>
      </c>
      <c r="H158" s="72">
        <f>A125994382R_Latest</f>
        <v>30.123000000000001</v>
      </c>
      <c r="I158" s="72">
        <f>A125992582W_Latest</f>
        <v>55.704999999999998</v>
      </c>
      <c r="J158" s="72">
        <f>A125997382V_Latest</f>
        <v>4.6440000000000001</v>
      </c>
      <c r="K158" s="72">
        <f>A126000982K_Latest</f>
        <v>1.3240000000000001</v>
      </c>
      <c r="L158" s="72">
        <f>A125999182L_Latest</f>
        <v>3.3210000000000002</v>
      </c>
      <c r="M158" s="72">
        <f>A125991982R_Latest</f>
        <v>18.370999999999999</v>
      </c>
      <c r="N158" s="72">
        <f>A125995582A_Latest</f>
        <v>8.83</v>
      </c>
      <c r="O158" s="72">
        <f>A125993782J_Latest</f>
        <v>9.5410000000000004</v>
      </c>
      <c r="P158" s="72">
        <f>A125996582V_Latest</f>
        <v>1.77</v>
      </c>
      <c r="Q158" s="72">
        <f>A126000182L_Latest</f>
        <v>1.24</v>
      </c>
      <c r="R158" s="72">
        <f>A125998382L_Latest</f>
        <v>0.53</v>
      </c>
      <c r="S158" s="72">
        <f>A125991182T_Latest</f>
        <v>25.106000000000002</v>
      </c>
      <c r="T158" s="72">
        <f>A125994782A_Latest</f>
        <v>9.0030000000000001</v>
      </c>
      <c r="U158" s="72">
        <f>A125992982J_Latest</f>
        <v>16.103000000000002</v>
      </c>
      <c r="V158" s="72">
        <f>A125997582L_Latest</f>
        <v>1.486</v>
      </c>
      <c r="W158" s="72">
        <f>A126001182F_Latest</f>
        <v>0.91600000000000004</v>
      </c>
      <c r="X158" s="72">
        <f>A125999382F_Latest</f>
        <v>0.56999999999999995</v>
      </c>
      <c r="Y158" s="72">
        <f>A125992182K_Latest</f>
        <v>21.64</v>
      </c>
      <c r="Z158" s="72">
        <f>A125995782V_Latest</f>
        <v>4.7320000000000002</v>
      </c>
      <c r="AA158" s="72">
        <f>A125993982A_Latest</f>
        <v>16.908000000000001</v>
      </c>
      <c r="AB158" s="72">
        <f>A125997782F_Latest</f>
        <v>0.78500000000000003</v>
      </c>
      <c r="AC158" s="72">
        <f>A126001382X_Latest</f>
        <v>0.22</v>
      </c>
      <c r="AD158" s="72">
        <f>A125999582X_Latest</f>
        <v>0.56599999999999995</v>
      </c>
      <c r="AE158" s="72">
        <f>A125992382C_Latest</f>
        <v>7.6680000000000001</v>
      </c>
      <c r="AF158" s="72">
        <f>A125995982L_Latest</f>
        <v>2.6030000000000002</v>
      </c>
      <c r="AG158" s="72">
        <f>A125994182W_Latest</f>
        <v>5.0650000000000004</v>
      </c>
      <c r="AH158" s="72">
        <f>A125996782L_Latest</f>
        <v>0.70899999999999996</v>
      </c>
      <c r="AI158" s="72">
        <f>A126000382F_Latest</f>
        <v>0.35299999999999998</v>
      </c>
      <c r="AJ158" s="72">
        <f>A125998582F_Latest</f>
        <v>0.35699999999999998</v>
      </c>
      <c r="AK158" s="72">
        <f>A125991382K_Latest</f>
        <v>8.9700000000000006</v>
      </c>
      <c r="AL158" s="72">
        <f>A125994982V_Latest</f>
        <v>3.57</v>
      </c>
      <c r="AM158" s="72">
        <f>A125993182C_Latest</f>
        <v>5.4</v>
      </c>
      <c r="AN158" s="72">
        <f>A125996982F_Latest</f>
        <v>0.12</v>
      </c>
      <c r="AO158" s="72">
        <f>A126000582X_Latest</f>
        <v>0</v>
      </c>
      <c r="AP158" s="72">
        <f>A125998782X_Latest</f>
        <v>0.12</v>
      </c>
      <c r="AQ158" s="72">
        <f>A125991582C_Latest</f>
        <v>1.4390000000000001</v>
      </c>
      <c r="AR158" s="72">
        <f>A125995182R_Latest</f>
        <v>0.32400000000000001</v>
      </c>
      <c r="AS158" s="72">
        <f>A125993382W_Latest</f>
        <v>1.1140000000000001</v>
      </c>
      <c r="AT158" s="72">
        <f>A125997182A_Latest</f>
        <v>6.5000000000000002E-2</v>
      </c>
      <c r="AU158" s="72">
        <f>A126000782T_Latest</f>
        <v>0</v>
      </c>
      <c r="AV158" s="72">
        <f>A125998982T_Latest</f>
        <v>6.5000000000000002E-2</v>
      </c>
      <c r="AW158" s="72">
        <f>A125991782W_Latest</f>
        <v>0.45500000000000002</v>
      </c>
      <c r="AX158" s="72">
        <f>A125995382J_Latest</f>
        <v>0.10100000000000001</v>
      </c>
      <c r="AY158" s="72">
        <f>A125993582R_Latest</f>
        <v>0.35299999999999998</v>
      </c>
      <c r="AZ158" s="72">
        <f>A125996382A_Latest</f>
        <v>0.52300000000000002</v>
      </c>
      <c r="BA158" s="72">
        <f>A125999982K_Latest</f>
        <v>0.52300000000000002</v>
      </c>
      <c r="BB158" s="72">
        <f>A125998182V_Latest</f>
        <v>0</v>
      </c>
      <c r="BC158" s="72">
        <f>A125990982W_Latest</f>
        <v>2.1789999999999998</v>
      </c>
      <c r="BD158" s="72">
        <f>A125994582J_Latest</f>
        <v>0.95899999999999996</v>
      </c>
      <c r="BE158" s="72">
        <f>A125992782R_Latest</f>
        <v>1.22</v>
      </c>
    </row>
    <row r="159" spans="1:57" hidden="1">
      <c r="A159" s="60"/>
      <c r="B159" s="61" t="s">
        <v>5337</v>
      </c>
      <c r="C159" s="67">
        <v>56</v>
      </c>
      <c r="D159" s="72">
        <f>A125996186T_Latest</f>
        <v>78.567999999999998</v>
      </c>
      <c r="E159" s="72">
        <f>A125999786A_Latest</f>
        <v>41.433</v>
      </c>
      <c r="F159" s="72">
        <f>A125997986J_Latest</f>
        <v>37.134999999999998</v>
      </c>
      <c r="G159" s="72">
        <f>A125990786L_Latest</f>
        <v>624.50800000000004</v>
      </c>
      <c r="H159" s="72">
        <f>A125994386X_Latest</f>
        <v>267.75900000000001</v>
      </c>
      <c r="I159" s="72">
        <f>A125992586F_Latest</f>
        <v>356.74799999999999</v>
      </c>
      <c r="J159" s="72">
        <f>A125997386C_Latest</f>
        <v>26.006</v>
      </c>
      <c r="K159" s="72">
        <f>A126000986V_Latest</f>
        <v>14.938000000000001</v>
      </c>
      <c r="L159" s="72">
        <f>A125999186W_Latest</f>
        <v>11.068</v>
      </c>
      <c r="M159" s="72">
        <f>A125991986X_Latest</f>
        <v>195.99</v>
      </c>
      <c r="N159" s="72">
        <f>A125995586K_Latest</f>
        <v>86.602999999999994</v>
      </c>
      <c r="O159" s="72">
        <f>A125993786T_Latest</f>
        <v>109.387</v>
      </c>
      <c r="P159" s="72">
        <f>A125996586C_Latest</f>
        <v>23.792000000000002</v>
      </c>
      <c r="Q159" s="72">
        <f>A126000186W_Latest</f>
        <v>11.577</v>
      </c>
      <c r="R159" s="72">
        <f>A125998386W_Latest</f>
        <v>12.215</v>
      </c>
      <c r="S159" s="72">
        <f>A125991186A_Latest</f>
        <v>199.85499999999999</v>
      </c>
      <c r="T159" s="72">
        <f>A125994786K_Latest</f>
        <v>86.435000000000002</v>
      </c>
      <c r="U159" s="72">
        <f>A125992986T_Latest</f>
        <v>113.42</v>
      </c>
      <c r="V159" s="72">
        <f>A125997586W_Latest</f>
        <v>12.484999999999999</v>
      </c>
      <c r="W159" s="72">
        <f>A126001186R_Latest</f>
        <v>5.9960000000000004</v>
      </c>
      <c r="X159" s="72">
        <f>A125999386R_Latest</f>
        <v>6.4880000000000004</v>
      </c>
      <c r="Y159" s="72">
        <f>A125992186V_Latest</f>
        <v>97.138000000000005</v>
      </c>
      <c r="Z159" s="72">
        <f>A125995786C_Latest</f>
        <v>37.892000000000003</v>
      </c>
      <c r="AA159" s="72">
        <f>A125993986K_Latest</f>
        <v>59.246000000000002</v>
      </c>
      <c r="AB159" s="72">
        <f>A125997786R_Latest</f>
        <v>5.9450000000000003</v>
      </c>
      <c r="AC159" s="72">
        <f>A126001386J_Latest</f>
        <v>3.492</v>
      </c>
      <c r="AD159" s="72">
        <f>A125999586J_Latest</f>
        <v>2.4529999999999998</v>
      </c>
      <c r="AE159" s="72">
        <f>A125992386L_Latest</f>
        <v>33.781999999999996</v>
      </c>
      <c r="AF159" s="72">
        <f>A125995986W_Latest</f>
        <v>15.635999999999999</v>
      </c>
      <c r="AG159" s="72">
        <f>A125994186F_Latest</f>
        <v>18.146999999999998</v>
      </c>
      <c r="AH159" s="72">
        <f>A125996786W_Latest</f>
        <v>6.4189999999999996</v>
      </c>
      <c r="AI159" s="72">
        <f>A126000386R_Latest</f>
        <v>3.4239999999999999</v>
      </c>
      <c r="AJ159" s="72">
        <f>A125998586R_Latest</f>
        <v>2.996</v>
      </c>
      <c r="AK159" s="72">
        <f>A125991386V_Latest</f>
        <v>63.695999999999998</v>
      </c>
      <c r="AL159" s="72">
        <f>A125994986C_Latest</f>
        <v>27.468</v>
      </c>
      <c r="AM159" s="72">
        <f>A125993186L_Latest</f>
        <v>36.226999999999997</v>
      </c>
      <c r="AN159" s="72">
        <f>A125996986R_Latest</f>
        <v>1.335</v>
      </c>
      <c r="AO159" s="72">
        <f>A126000586J_Latest</f>
        <v>0.82399999999999995</v>
      </c>
      <c r="AP159" s="72">
        <f>A125998786J_Latest</f>
        <v>0.51100000000000001</v>
      </c>
      <c r="AQ159" s="72">
        <f>A125991586L_Latest</f>
        <v>12.391</v>
      </c>
      <c r="AR159" s="72">
        <f>A125995186X_Latest</f>
        <v>4.5179999999999998</v>
      </c>
      <c r="AS159" s="72">
        <f>A125993386F_Latest</f>
        <v>7.8730000000000002</v>
      </c>
      <c r="AT159" s="72">
        <f>A125997186K_Latest</f>
        <v>0.32400000000000001</v>
      </c>
      <c r="AU159" s="72">
        <f>A126000786A_Latest</f>
        <v>0.14499999999999999</v>
      </c>
      <c r="AV159" s="72">
        <f>A125998986A_Latest</f>
        <v>0.17899999999999999</v>
      </c>
      <c r="AW159" s="72">
        <f>A125991786F_Latest</f>
        <v>5.3789999999999996</v>
      </c>
      <c r="AX159" s="72">
        <f>A125995386T_Latest</f>
        <v>2.2370000000000001</v>
      </c>
      <c r="AY159" s="72">
        <f>A125993586X_Latest</f>
        <v>3.1419999999999999</v>
      </c>
      <c r="AZ159" s="72">
        <f>A125996386K_Latest</f>
        <v>2.2610000000000001</v>
      </c>
      <c r="BA159" s="72">
        <f>A125999986V_Latest</f>
        <v>1.0369999999999999</v>
      </c>
      <c r="BB159" s="72">
        <f>A125998186C_Latest</f>
        <v>1.224</v>
      </c>
      <c r="BC159" s="72">
        <f>A125990986F_Latest</f>
        <v>16.277000000000001</v>
      </c>
      <c r="BD159" s="72">
        <f>A125994586T_Latest</f>
        <v>6.9710000000000001</v>
      </c>
      <c r="BE159" s="72">
        <f>A125992786X_Latest</f>
        <v>9.3059999999999992</v>
      </c>
    </row>
    <row r="160" spans="1:57" hidden="1">
      <c r="A160" s="60"/>
      <c r="B160" s="61" t="s">
        <v>5338</v>
      </c>
      <c r="C160" s="67">
        <v>57</v>
      </c>
      <c r="D160" s="72">
        <f>A125996106F_Latest</f>
        <v>38.97</v>
      </c>
      <c r="E160" s="72">
        <f>A125999706R_Latest</f>
        <v>16.366</v>
      </c>
      <c r="F160" s="72">
        <f>A125997906W_Latest</f>
        <v>22.603999999999999</v>
      </c>
      <c r="G160" s="72">
        <f>A125990706A_Latest</f>
        <v>241.16399999999999</v>
      </c>
      <c r="H160" s="72">
        <f>A125994306L_Latest</f>
        <v>108.499</v>
      </c>
      <c r="I160" s="72">
        <f>A125992506V_Latest</f>
        <v>132.666</v>
      </c>
      <c r="J160" s="72">
        <f>A125997306T_Latest</f>
        <v>7.6189999999999998</v>
      </c>
      <c r="K160" s="72">
        <f>A126000906J_Latest</f>
        <v>4.3710000000000004</v>
      </c>
      <c r="L160" s="72">
        <f>A125999106K_Latest</f>
        <v>3.2480000000000002</v>
      </c>
      <c r="M160" s="72">
        <f>A125991906L_Latest</f>
        <v>70.781000000000006</v>
      </c>
      <c r="N160" s="72">
        <f>A125995506X_Latest</f>
        <v>34.008000000000003</v>
      </c>
      <c r="O160" s="72">
        <f>A125993706F_Latest</f>
        <v>36.773000000000003</v>
      </c>
      <c r="P160" s="72">
        <f>A125996506T_Latest</f>
        <v>13.178000000000001</v>
      </c>
      <c r="Q160" s="72">
        <f>A126000106K_Latest</f>
        <v>7.2380000000000004</v>
      </c>
      <c r="R160" s="72">
        <f>A125998306K_Latest</f>
        <v>5.94</v>
      </c>
      <c r="S160" s="72">
        <f>A125991106R_Latest</f>
        <v>61.965000000000003</v>
      </c>
      <c r="T160" s="72">
        <f>A125994706X_Latest</f>
        <v>31.079000000000001</v>
      </c>
      <c r="U160" s="72">
        <f>A125992906F_Latest</f>
        <v>30.885000000000002</v>
      </c>
      <c r="V160" s="72">
        <f>A125997506K_Latest</f>
        <v>8.0579999999999998</v>
      </c>
      <c r="W160" s="72">
        <f>A126001106C_Latest</f>
        <v>2.0670000000000002</v>
      </c>
      <c r="X160" s="72">
        <f>A125999306C_Latest</f>
        <v>5.992</v>
      </c>
      <c r="Y160" s="72">
        <f>A125992106J_Latest</f>
        <v>56.106999999999999</v>
      </c>
      <c r="Z160" s="72">
        <f>A125995706T_Latest</f>
        <v>21.398</v>
      </c>
      <c r="AA160" s="72">
        <f>A125993906X_Latest</f>
        <v>34.709000000000003</v>
      </c>
      <c r="AB160" s="72">
        <f>A125997706C_Latest</f>
        <v>1.853</v>
      </c>
      <c r="AC160" s="72">
        <f>A126001306W_Latest</f>
        <v>1.208</v>
      </c>
      <c r="AD160" s="72">
        <f>A125999506W_Latest</f>
        <v>0.64500000000000002</v>
      </c>
      <c r="AE160" s="72">
        <f>A125992306A_Latest</f>
        <v>13.13</v>
      </c>
      <c r="AF160" s="72">
        <f>A125995906K_Latest</f>
        <v>6.4729999999999999</v>
      </c>
      <c r="AG160" s="72">
        <f>A125994106V_Latest</f>
        <v>6.657</v>
      </c>
      <c r="AH160" s="72">
        <f>A125996706K_Latest</f>
        <v>5.9660000000000002</v>
      </c>
      <c r="AI160" s="72">
        <f>A126000306C_Latest</f>
        <v>1.0880000000000001</v>
      </c>
      <c r="AJ160" s="72">
        <f>A125998506C_Latest</f>
        <v>4.8780000000000001</v>
      </c>
      <c r="AK160" s="72">
        <f>A125991306J_Latest</f>
        <v>25.623000000000001</v>
      </c>
      <c r="AL160" s="72">
        <f>A125994906T_Latest</f>
        <v>9.0869999999999997</v>
      </c>
      <c r="AM160" s="72">
        <f>A125993106A_Latest</f>
        <v>16.535</v>
      </c>
      <c r="AN160" s="72">
        <f>A125996906C_Latest</f>
        <v>0.99299999999999999</v>
      </c>
      <c r="AO160" s="72">
        <f>A126000506W_Latest</f>
        <v>0</v>
      </c>
      <c r="AP160" s="72">
        <f>A125998706W_Latest</f>
        <v>0.99299999999999999</v>
      </c>
      <c r="AQ160" s="72">
        <f>A125991506A_Latest</f>
        <v>5.702</v>
      </c>
      <c r="AR160" s="72">
        <f>A125995106L_Latest</f>
        <v>3.2149999999999999</v>
      </c>
      <c r="AS160" s="72">
        <f>A125993306V_Latest</f>
        <v>2.488</v>
      </c>
      <c r="AT160" s="72">
        <f>A125997106X_Latest</f>
        <v>0.67600000000000005</v>
      </c>
      <c r="AU160" s="72">
        <f>A126000706R_Latest</f>
        <v>0.13200000000000001</v>
      </c>
      <c r="AV160" s="72">
        <f>A125998906R_Latest</f>
        <v>0.54400000000000004</v>
      </c>
      <c r="AW160" s="72">
        <f>A125991706V_Latest</f>
        <v>2.746</v>
      </c>
      <c r="AX160" s="72">
        <f>A125995306F_Latest</f>
        <v>1.548</v>
      </c>
      <c r="AY160" s="72">
        <f>A125993506L_Latest</f>
        <v>1.198</v>
      </c>
      <c r="AZ160" s="72">
        <f>A125996306X_Latest</f>
        <v>0.626</v>
      </c>
      <c r="BA160" s="72">
        <f>A125999906J_Latest</f>
        <v>0.26100000000000001</v>
      </c>
      <c r="BB160" s="72">
        <f>A125998106T_Latest</f>
        <v>0.36499999999999999</v>
      </c>
      <c r="BC160" s="72">
        <f>A125990906V_Latest</f>
        <v>5.1100000000000003</v>
      </c>
      <c r="BD160" s="72">
        <f>A125994506F_Latest</f>
        <v>1.69</v>
      </c>
      <c r="BE160" s="72">
        <f>A125992706L_Latest</f>
        <v>3.42</v>
      </c>
    </row>
    <row r="161" spans="1:57" hidden="1">
      <c r="A161" s="60"/>
      <c r="B161" s="61" t="s">
        <v>5339</v>
      </c>
      <c r="C161" s="67">
        <v>58</v>
      </c>
      <c r="D161" s="72">
        <f>A125996074X_Latest</f>
        <v>76.350999999999999</v>
      </c>
      <c r="E161" s="72">
        <f>A125999674J_Latest</f>
        <v>39.765999999999998</v>
      </c>
      <c r="F161" s="72">
        <f>A125997874R_Latest</f>
        <v>36.585999999999999</v>
      </c>
      <c r="G161" s="72">
        <f>A125990674V_Latest</f>
        <v>473.17700000000002</v>
      </c>
      <c r="H161" s="72">
        <f>A125994274F_Latest</f>
        <v>269.84899999999999</v>
      </c>
      <c r="I161" s="72">
        <f>A125992474L_Latest</f>
        <v>203.328</v>
      </c>
      <c r="J161" s="72">
        <f>A125997274K_Latest</f>
        <v>21.248999999999999</v>
      </c>
      <c r="K161" s="72">
        <f>A126000874A_Latest</f>
        <v>11.323</v>
      </c>
      <c r="L161" s="72">
        <f>A125999074C_Latest</f>
        <v>9.9260000000000002</v>
      </c>
      <c r="M161" s="72">
        <f>A125991874F_Latest</f>
        <v>131.96100000000001</v>
      </c>
      <c r="N161" s="72">
        <f>A125995474T_Latest</f>
        <v>67.602999999999994</v>
      </c>
      <c r="O161" s="72">
        <f>A125993674X_Latest</f>
        <v>64.358000000000004</v>
      </c>
      <c r="P161" s="72">
        <f>A125996474K_Latest</f>
        <v>15.117000000000001</v>
      </c>
      <c r="Q161" s="72">
        <f>A126000074C_Latest</f>
        <v>7.1390000000000002</v>
      </c>
      <c r="R161" s="72">
        <f>A125998274C_Latest</f>
        <v>7.9779999999999998</v>
      </c>
      <c r="S161" s="72">
        <f>A125991074J_Latest</f>
        <v>98.186000000000007</v>
      </c>
      <c r="T161" s="72">
        <f>A125994674T_Latest</f>
        <v>54.552</v>
      </c>
      <c r="U161" s="72">
        <f>A125992874X_Latest</f>
        <v>43.634</v>
      </c>
      <c r="V161" s="72">
        <f>A125997474C_Latest</f>
        <v>23.213000000000001</v>
      </c>
      <c r="W161" s="72">
        <f>A126001074W_Latest</f>
        <v>11.34</v>
      </c>
      <c r="X161" s="72">
        <f>A125999274W_Latest</f>
        <v>11.872999999999999</v>
      </c>
      <c r="Y161" s="72">
        <f>A125992074A_Latest</f>
        <v>117.889</v>
      </c>
      <c r="Z161" s="72">
        <f>A125995674K_Latest</f>
        <v>76.384</v>
      </c>
      <c r="AA161" s="72">
        <f>A125993874T_Latest</f>
        <v>41.505000000000003</v>
      </c>
      <c r="AB161" s="72">
        <f>A125997674W_Latest</f>
        <v>6.742</v>
      </c>
      <c r="AC161" s="72">
        <f>A126001274R_Latest</f>
        <v>3.3279999999999998</v>
      </c>
      <c r="AD161" s="72">
        <f>A125999474R_Latest</f>
        <v>3.4140000000000001</v>
      </c>
      <c r="AE161" s="72">
        <f>A125992274V_Latest</f>
        <v>34.993000000000002</v>
      </c>
      <c r="AF161" s="72">
        <f>A125995874C_Latest</f>
        <v>19.388000000000002</v>
      </c>
      <c r="AG161" s="72">
        <f>A125994074L_Latest</f>
        <v>15.605</v>
      </c>
      <c r="AH161" s="72">
        <f>A125996674C_Latest</f>
        <v>6.766</v>
      </c>
      <c r="AI161" s="72">
        <f>A126000274W_Latest</f>
        <v>4.3170000000000002</v>
      </c>
      <c r="AJ161" s="72">
        <f>A125998474W_Latest</f>
        <v>2.448</v>
      </c>
      <c r="AK161" s="72">
        <f>A125991274A_Latest</f>
        <v>65.888000000000005</v>
      </c>
      <c r="AL161" s="72">
        <f>A125994874K_Latest</f>
        <v>37.71</v>
      </c>
      <c r="AM161" s="72">
        <f>A125993074V_Latest</f>
        <v>28.178000000000001</v>
      </c>
      <c r="AN161" s="72">
        <f>A125996874W_Latest</f>
        <v>1.264</v>
      </c>
      <c r="AO161" s="72">
        <f>A126000474R_Latest</f>
        <v>0.99</v>
      </c>
      <c r="AP161" s="72">
        <f>A125998674R_Latest</f>
        <v>0.27400000000000002</v>
      </c>
      <c r="AQ161" s="72">
        <f>A125991474V_Latest</f>
        <v>13.169</v>
      </c>
      <c r="AR161" s="72">
        <f>A125995074F_Latest</f>
        <v>8.2810000000000006</v>
      </c>
      <c r="AS161" s="72">
        <f>A125993274L_Latest</f>
        <v>4.8879999999999999</v>
      </c>
      <c r="AT161" s="72">
        <f>A125997074T_Latest</f>
        <v>1.099</v>
      </c>
      <c r="AU161" s="72">
        <f>A126000674J_Latest</f>
        <v>0.60399999999999998</v>
      </c>
      <c r="AV161" s="72">
        <f>A125998874J_Latest</f>
        <v>0.495</v>
      </c>
      <c r="AW161" s="72">
        <f>A125991674L_Latest</f>
        <v>4.3120000000000003</v>
      </c>
      <c r="AX161" s="72">
        <f>A125995274X_Latest</f>
        <v>2.7469999999999999</v>
      </c>
      <c r="AY161" s="72">
        <f>A125993474F_Latest</f>
        <v>1.5660000000000001</v>
      </c>
      <c r="AZ161" s="72">
        <f>A125996274T_Latest</f>
        <v>0.90200000000000002</v>
      </c>
      <c r="BA161" s="72">
        <f>A125999874A_Latest</f>
        <v>0.72399999999999998</v>
      </c>
      <c r="BB161" s="72">
        <f>A125998074K_Latest</f>
        <v>0.17799999999999999</v>
      </c>
      <c r="BC161" s="72">
        <f>A125990874L_Latest</f>
        <v>6.7789999999999999</v>
      </c>
      <c r="BD161" s="72">
        <f>A125994474X_Latest</f>
        <v>3.1840000000000002</v>
      </c>
      <c r="BE161" s="72">
        <f>A125992674F_Latest</f>
        <v>3.5950000000000002</v>
      </c>
    </row>
    <row r="162" spans="1:57" hidden="1">
      <c r="A162" s="60"/>
      <c r="B162" s="61" t="s">
        <v>5340</v>
      </c>
      <c r="C162" s="67">
        <v>59</v>
      </c>
      <c r="D162" s="72">
        <f>A125996246J_Latest</f>
        <v>13.583</v>
      </c>
      <c r="E162" s="72">
        <f>A125999846T_Latest</f>
        <v>6.6689999999999996</v>
      </c>
      <c r="F162" s="72">
        <f>A125998046A_Latest</f>
        <v>6.9130000000000003</v>
      </c>
      <c r="G162" s="72">
        <f>A125990846C_Latest</f>
        <v>70.012</v>
      </c>
      <c r="H162" s="72">
        <f>A125994446R_Latest</f>
        <v>33.625999999999998</v>
      </c>
      <c r="I162" s="72">
        <f>A125992646W_Latest</f>
        <v>36.386000000000003</v>
      </c>
      <c r="J162" s="72">
        <f>A125997446V_Latest</f>
        <v>3.0019999999999998</v>
      </c>
      <c r="K162" s="72">
        <f>A126001046L_Latest</f>
        <v>2.052</v>
      </c>
      <c r="L162" s="72">
        <f>A125999246L_Latest</f>
        <v>0.94899999999999995</v>
      </c>
      <c r="M162" s="72">
        <f>A125992046T_Latest</f>
        <v>23.521999999999998</v>
      </c>
      <c r="N162" s="72">
        <f>A125995646A_Latest</f>
        <v>12.416</v>
      </c>
      <c r="O162" s="72">
        <f>A125993846J_Latest</f>
        <v>11.106</v>
      </c>
      <c r="P162" s="72">
        <f>A125996646V_Latest</f>
        <v>2.3809999999999998</v>
      </c>
      <c r="Q162" s="72">
        <f>A126000246L_Latest</f>
        <v>1.3240000000000001</v>
      </c>
      <c r="R162" s="72">
        <f>A125998446L_Latest</f>
        <v>1.0580000000000001</v>
      </c>
      <c r="S162" s="72">
        <f>A125991246T_Latest</f>
        <v>7.6120000000000001</v>
      </c>
      <c r="T162" s="72">
        <f>A125994846A_Latest</f>
        <v>3.82</v>
      </c>
      <c r="U162" s="72">
        <f>A125993046K_Latest</f>
        <v>3.7930000000000001</v>
      </c>
      <c r="V162" s="72">
        <f>A125997646L_Latest</f>
        <v>4.1070000000000002</v>
      </c>
      <c r="W162" s="72">
        <f>A126001246F_Latest</f>
        <v>1.2529999999999999</v>
      </c>
      <c r="X162" s="72">
        <f>A125999446F_Latest</f>
        <v>2.855</v>
      </c>
      <c r="Y162" s="72">
        <f>A125992246K_Latest</f>
        <v>20.548999999999999</v>
      </c>
      <c r="Z162" s="72">
        <f>A125995846V_Latest</f>
        <v>9.6720000000000006</v>
      </c>
      <c r="AA162" s="72">
        <f>A125994046C_Latest</f>
        <v>10.877000000000001</v>
      </c>
      <c r="AB162" s="72">
        <f>A125997846F_Latest</f>
        <v>1.0589999999999999</v>
      </c>
      <c r="AC162" s="72">
        <f>A126001446X_Latest</f>
        <v>0.376</v>
      </c>
      <c r="AD162" s="72">
        <f>A125999646X_Latest</f>
        <v>0.68400000000000005</v>
      </c>
      <c r="AE162" s="72">
        <f>A125992446C_Latest</f>
        <v>2.1850000000000001</v>
      </c>
      <c r="AF162" s="72">
        <f>A125996046R_Latest</f>
        <v>0.89300000000000002</v>
      </c>
      <c r="AG162" s="72">
        <f>A125994246W_Latest</f>
        <v>1.292</v>
      </c>
      <c r="AH162" s="72">
        <f>A125996846L_Latest</f>
        <v>1.9650000000000001</v>
      </c>
      <c r="AI162" s="72">
        <f>A126000446F_Latest</f>
        <v>1.216</v>
      </c>
      <c r="AJ162" s="72">
        <f>A125998646F_Latest</f>
        <v>0.75</v>
      </c>
      <c r="AK162" s="72">
        <f>A125991446K_Latest</f>
        <v>10.821999999999999</v>
      </c>
      <c r="AL162" s="72">
        <f>A125995046W_Latest</f>
        <v>4.1840000000000002</v>
      </c>
      <c r="AM162" s="72">
        <f>A125993246C_Latest</f>
        <v>6.6379999999999999</v>
      </c>
      <c r="AN162" s="72">
        <f>A125997046J_Latest</f>
        <v>0.54300000000000004</v>
      </c>
      <c r="AO162" s="72">
        <f>A126000646X_Latest</f>
        <v>0</v>
      </c>
      <c r="AP162" s="72">
        <f>A125998846X_Latest</f>
        <v>0.54300000000000004</v>
      </c>
      <c r="AQ162" s="72">
        <f>A125991646C_Latest</f>
        <v>1.425</v>
      </c>
      <c r="AR162" s="72">
        <f>A125995246R_Latest</f>
        <v>0.40300000000000002</v>
      </c>
      <c r="AS162" s="72">
        <f>A125993446W_Latest</f>
        <v>1.022</v>
      </c>
      <c r="AT162" s="72">
        <f>A125997246A_Latest</f>
        <v>0.20899999999999999</v>
      </c>
      <c r="AU162" s="72">
        <f>A126000846T_Latest</f>
        <v>0.13300000000000001</v>
      </c>
      <c r="AV162" s="72">
        <f>A125999046V_Latest</f>
        <v>7.4999999999999997E-2</v>
      </c>
      <c r="AW162" s="72">
        <f>A125991846W_Latest</f>
        <v>1.7589999999999999</v>
      </c>
      <c r="AX162" s="72">
        <f>A125995446J_Latest</f>
        <v>0.57099999999999995</v>
      </c>
      <c r="AY162" s="72">
        <f>A125993646R_Latest</f>
        <v>1.1879999999999999</v>
      </c>
      <c r="AZ162" s="72">
        <f>A125996446A_Latest</f>
        <v>0.316</v>
      </c>
      <c r="BA162" s="72">
        <f>A126000046V_Latest</f>
        <v>0.316</v>
      </c>
      <c r="BB162" s="72">
        <f>A125998246V_Latest</f>
        <v>0</v>
      </c>
      <c r="BC162" s="72">
        <f>A125991046X_Latest</f>
        <v>2.137</v>
      </c>
      <c r="BD162" s="72">
        <f>A125994646J_Latest</f>
        <v>1.667</v>
      </c>
      <c r="BE162" s="72">
        <f>A125992846R_Latest</f>
        <v>0.47</v>
      </c>
    </row>
    <row r="163" spans="1:57" hidden="1">
      <c r="A163" s="60"/>
      <c r="B163" s="61" t="s">
        <v>5341</v>
      </c>
      <c r="C163" s="67">
        <v>60</v>
      </c>
      <c r="D163" s="72">
        <f>A125996138X_Latest</f>
        <v>2.1760000000000002</v>
      </c>
      <c r="E163" s="72">
        <f>A125999738J_Latest</f>
        <v>1.103</v>
      </c>
      <c r="F163" s="72">
        <f>A125997938R_Latest</f>
        <v>1.073</v>
      </c>
      <c r="G163" s="72">
        <f>A125990738V_Latest</f>
        <v>19.222000000000001</v>
      </c>
      <c r="H163" s="72">
        <f>A125994338F_Latest</f>
        <v>12.661</v>
      </c>
      <c r="I163" s="72">
        <f>A125992538L_Latest</f>
        <v>6.5609999999999999</v>
      </c>
      <c r="J163" s="72">
        <f>A125997338K_Latest</f>
        <v>0</v>
      </c>
      <c r="K163" s="72">
        <f>A126000938A_Latest</f>
        <v>0</v>
      </c>
      <c r="L163" s="72">
        <f>A125999138C_Latest</f>
        <v>0</v>
      </c>
      <c r="M163" s="72">
        <f>A125991938F_Latest</f>
        <v>3.952</v>
      </c>
      <c r="N163" s="72">
        <f>A125995538T_Latest</f>
        <v>3.3540000000000001</v>
      </c>
      <c r="O163" s="72">
        <f>A125993738X_Latest</f>
        <v>0.59799999999999998</v>
      </c>
      <c r="P163" s="72">
        <f>A125996538K_Latest</f>
        <v>0</v>
      </c>
      <c r="Q163" s="72">
        <f>A126000138C_Latest</f>
        <v>0</v>
      </c>
      <c r="R163" s="72">
        <f>A125998338C_Latest</f>
        <v>0</v>
      </c>
      <c r="S163" s="72">
        <f>A125991138J_Latest</f>
        <v>5.4969999999999999</v>
      </c>
      <c r="T163" s="72">
        <f>A125994738T_Latest</f>
        <v>4.7640000000000002</v>
      </c>
      <c r="U163" s="72">
        <f>A125992938X_Latest</f>
        <v>0.73299999999999998</v>
      </c>
      <c r="V163" s="72">
        <f>A125997538C_Latest</f>
        <v>1.845</v>
      </c>
      <c r="W163" s="72">
        <f>A126001138W_Latest</f>
        <v>0.77200000000000002</v>
      </c>
      <c r="X163" s="72">
        <f>A125999338W_Latest</f>
        <v>1.073</v>
      </c>
      <c r="Y163" s="72">
        <f>A125992138A_Latest</f>
        <v>5.4829999999999997</v>
      </c>
      <c r="Z163" s="72">
        <f>A125995738K_Latest</f>
        <v>1.4419999999999999</v>
      </c>
      <c r="AA163" s="72">
        <f>A125993938T_Latest</f>
        <v>4.0410000000000004</v>
      </c>
      <c r="AB163" s="72">
        <f>A125997738W_Latest</f>
        <v>0</v>
      </c>
      <c r="AC163" s="72">
        <f>A126001338R_Latest</f>
        <v>0</v>
      </c>
      <c r="AD163" s="72">
        <f>A125999538R_Latest</f>
        <v>0</v>
      </c>
      <c r="AE163" s="72">
        <f>A125992338V_Latest</f>
        <v>1.494</v>
      </c>
      <c r="AF163" s="72">
        <f>A125995938C_Latest</f>
        <v>0.85899999999999999</v>
      </c>
      <c r="AG163" s="72">
        <f>A125994138L_Latest</f>
        <v>0.63500000000000001</v>
      </c>
      <c r="AH163" s="72">
        <f>A125996738C_Latest</f>
        <v>0.33100000000000002</v>
      </c>
      <c r="AI163" s="72">
        <f>A126000338W_Latest</f>
        <v>0.33100000000000002</v>
      </c>
      <c r="AJ163" s="72">
        <f>A125998538W_Latest</f>
        <v>0</v>
      </c>
      <c r="AK163" s="72">
        <f>A125991338A_Latest</f>
        <v>2.306</v>
      </c>
      <c r="AL163" s="72">
        <f>A125994938K_Latest</f>
        <v>1.867</v>
      </c>
      <c r="AM163" s="72">
        <f>A125993138V_Latest</f>
        <v>0.439</v>
      </c>
      <c r="AN163" s="72">
        <f>A125996938W_Latest</f>
        <v>0</v>
      </c>
      <c r="AO163" s="72">
        <f>A126000538R_Latest</f>
        <v>0</v>
      </c>
      <c r="AP163" s="72">
        <f>A125998738R_Latest</f>
        <v>0</v>
      </c>
      <c r="AQ163" s="72">
        <f>A125991538V_Latest</f>
        <v>0.28799999999999998</v>
      </c>
      <c r="AR163" s="72">
        <f>A125995138F_Latest</f>
        <v>0.17299999999999999</v>
      </c>
      <c r="AS163" s="72">
        <f>A125993338L_Latest</f>
        <v>0.114</v>
      </c>
      <c r="AT163" s="72">
        <f>A125997138T_Latest</f>
        <v>0</v>
      </c>
      <c r="AU163" s="72">
        <f>A126000738J_Latest</f>
        <v>0</v>
      </c>
      <c r="AV163" s="72">
        <f>A125998938J_Latest</f>
        <v>0</v>
      </c>
      <c r="AW163" s="72">
        <f>A125991738L_Latest</f>
        <v>0.20200000000000001</v>
      </c>
      <c r="AX163" s="72">
        <f>A125995338X_Latest</f>
        <v>0.20200000000000001</v>
      </c>
      <c r="AY163" s="72">
        <f>A125993538F_Latest</f>
        <v>0</v>
      </c>
      <c r="AZ163" s="72">
        <f>A125996338T_Latest</f>
        <v>0</v>
      </c>
      <c r="BA163" s="72">
        <f>A125999938A_Latest</f>
        <v>0</v>
      </c>
      <c r="BB163" s="72">
        <f>A125998138K_Latest</f>
        <v>0</v>
      </c>
      <c r="BC163" s="72">
        <f>A125990938L_Latest</f>
        <v>0</v>
      </c>
      <c r="BD163" s="72">
        <f>A125994538X_Latest</f>
        <v>0</v>
      </c>
      <c r="BE163" s="72">
        <f>A125992738F_Latest</f>
        <v>0</v>
      </c>
    </row>
    <row r="164" spans="1:57" hidden="1">
      <c r="A164" s="60"/>
      <c r="B164" s="61" t="s">
        <v>5342</v>
      </c>
      <c r="C164" s="67">
        <v>61</v>
      </c>
      <c r="D164" s="72">
        <f>A125996206R_Latest</f>
        <v>10.153</v>
      </c>
      <c r="E164" s="72">
        <f>A125999806X_Latest</f>
        <v>4.4690000000000003</v>
      </c>
      <c r="F164" s="72">
        <f>A125998006J_Latest</f>
        <v>5.6849999999999996</v>
      </c>
      <c r="G164" s="72">
        <f>A125990806K_Latest</f>
        <v>52.17</v>
      </c>
      <c r="H164" s="72">
        <f>A125994406W_Latest</f>
        <v>27.248999999999999</v>
      </c>
      <c r="I164" s="72">
        <f>A125992606C_Latest</f>
        <v>24.922000000000001</v>
      </c>
      <c r="J164" s="72">
        <f>A125997406A_Latest</f>
        <v>3.508</v>
      </c>
      <c r="K164" s="72">
        <f>A126001006V_Latest</f>
        <v>1.952</v>
      </c>
      <c r="L164" s="72">
        <f>A125999206V_Latest</f>
        <v>1.556</v>
      </c>
      <c r="M164" s="72">
        <f>A125992006X_Latest</f>
        <v>15.526</v>
      </c>
      <c r="N164" s="72">
        <f>A125995606J_Latest</f>
        <v>7.2670000000000003</v>
      </c>
      <c r="O164" s="72">
        <f>A125993806R_Latest</f>
        <v>8.2590000000000003</v>
      </c>
      <c r="P164" s="72">
        <f>A125996606A_Latest</f>
        <v>1.258</v>
      </c>
      <c r="Q164" s="72">
        <f>A126000206V_Latest</f>
        <v>0</v>
      </c>
      <c r="R164" s="72">
        <f>A125998406V_Latest</f>
        <v>1.258</v>
      </c>
      <c r="S164" s="72">
        <f>A125991206X_Latest</f>
        <v>13.425000000000001</v>
      </c>
      <c r="T164" s="72">
        <f>A125994806J_Latest</f>
        <v>6.15</v>
      </c>
      <c r="U164" s="72">
        <f>A125993006T_Latest</f>
        <v>7.274</v>
      </c>
      <c r="V164" s="72">
        <f>A125997606V_Latest</f>
        <v>2.722</v>
      </c>
      <c r="W164" s="72">
        <f>A126001206L_Latest</f>
        <v>2.194</v>
      </c>
      <c r="X164" s="72">
        <f>A125999406L_Latest</f>
        <v>0.52800000000000002</v>
      </c>
      <c r="Y164" s="72">
        <f>A125992206T_Latest</f>
        <v>10.489000000000001</v>
      </c>
      <c r="Z164" s="72">
        <f>A125995806A_Latest</f>
        <v>5.609</v>
      </c>
      <c r="AA164" s="72">
        <f>A125994006K_Latest</f>
        <v>4.88</v>
      </c>
      <c r="AB164" s="72">
        <f>A125997806L_Latest</f>
        <v>1.218</v>
      </c>
      <c r="AC164" s="72">
        <f>A126001406F_Latest</f>
        <v>0</v>
      </c>
      <c r="AD164" s="72">
        <f>A125999606F_Latest</f>
        <v>1.218</v>
      </c>
      <c r="AE164" s="72">
        <f>A125992406K_Latest</f>
        <v>3.3660000000000001</v>
      </c>
      <c r="AF164" s="72">
        <f>A125996006W_Latest</f>
        <v>2.8420000000000001</v>
      </c>
      <c r="AG164" s="72">
        <f>A125994206C_Latest</f>
        <v>0.52400000000000002</v>
      </c>
      <c r="AH164" s="72">
        <f>A125996806V_Latest</f>
        <v>1.1240000000000001</v>
      </c>
      <c r="AI164" s="72">
        <f>A126000406L_Latest</f>
        <v>0</v>
      </c>
      <c r="AJ164" s="72">
        <f>A125998606L_Latest</f>
        <v>1.1240000000000001</v>
      </c>
      <c r="AK164" s="72">
        <f>A125991406T_Latest</f>
        <v>7.298</v>
      </c>
      <c r="AL164" s="72">
        <f>A125995006C_Latest</f>
        <v>4.71</v>
      </c>
      <c r="AM164" s="72">
        <f>A125993206K_Latest</f>
        <v>2.5880000000000001</v>
      </c>
      <c r="AN164" s="72">
        <f>A125997006R_Latest</f>
        <v>0</v>
      </c>
      <c r="AO164" s="72">
        <f>A126000606F_Latest</f>
        <v>0</v>
      </c>
      <c r="AP164" s="72">
        <f>A125998806F_Latest</f>
        <v>0</v>
      </c>
      <c r="AQ164" s="72">
        <f>A125991606K_Latest</f>
        <v>0.752</v>
      </c>
      <c r="AR164" s="72">
        <f>A125995206W_Latest</f>
        <v>0.126</v>
      </c>
      <c r="AS164" s="72">
        <f>A125993406C_Latest</f>
        <v>0.626</v>
      </c>
      <c r="AT164" s="72">
        <f>A125997206J_Latest</f>
        <v>0.32200000000000001</v>
      </c>
      <c r="AU164" s="72">
        <f>A126000806X_Latest</f>
        <v>0.32200000000000001</v>
      </c>
      <c r="AV164" s="72">
        <f>A125999006A_Latest</f>
        <v>0</v>
      </c>
      <c r="AW164" s="72">
        <f>A125991806C_Latest</f>
        <v>0.128</v>
      </c>
      <c r="AX164" s="72">
        <f>A125995406R_Latest</f>
        <v>0.128</v>
      </c>
      <c r="AY164" s="72">
        <f>A125993606W_Latest</f>
        <v>0</v>
      </c>
      <c r="AZ164" s="72">
        <f>A125996406J_Latest</f>
        <v>0</v>
      </c>
      <c r="BA164" s="72">
        <f>A126000006A_Latest</f>
        <v>0</v>
      </c>
      <c r="BB164" s="72">
        <f>A125998206A_Latest</f>
        <v>0</v>
      </c>
      <c r="BC164" s="72">
        <f>A125991006F_Latest</f>
        <v>1.1870000000000001</v>
      </c>
      <c r="BD164" s="72">
        <f>A125994606R_Latest</f>
        <v>0.41699999999999998</v>
      </c>
      <c r="BE164" s="72">
        <f>A125992806W_Latest</f>
        <v>0.77</v>
      </c>
    </row>
    <row r="165" spans="1:57" hidden="1">
      <c r="A165" s="60"/>
      <c r="B165" s="57" t="s">
        <v>5343</v>
      </c>
      <c r="C165" s="67">
        <v>62</v>
      </c>
      <c r="D165" s="72">
        <f>A125996250X_Latest</f>
        <v>250.82499999999999</v>
      </c>
      <c r="E165" s="72">
        <f>A125999850J_Latest</f>
        <v>145.84100000000001</v>
      </c>
      <c r="F165" s="72">
        <f>A125998050T_Latest</f>
        <v>104.98399999999999</v>
      </c>
      <c r="G165" s="72">
        <f>A125990850V_Latest</f>
        <v>1074.675</v>
      </c>
      <c r="H165" s="72">
        <f>A125994450F_Latest</f>
        <v>572.505</v>
      </c>
      <c r="I165" s="72">
        <f>A125992650L_Latest</f>
        <v>502.17</v>
      </c>
      <c r="J165" s="72">
        <f>A125997450K_Latest</f>
        <v>66.777000000000001</v>
      </c>
      <c r="K165" s="72">
        <f>A126001050C_Latest</f>
        <v>40.837000000000003</v>
      </c>
      <c r="L165" s="72">
        <f>A125999250C_Latest</f>
        <v>25.94</v>
      </c>
      <c r="M165" s="72">
        <f>A125992050J_Latest</f>
        <v>317.11399999999998</v>
      </c>
      <c r="N165" s="72">
        <f>A125995650T_Latest</f>
        <v>163.93</v>
      </c>
      <c r="O165" s="72">
        <f>A125993850X_Latest</f>
        <v>153.184</v>
      </c>
      <c r="P165" s="72">
        <f>A125996650K_Latest</f>
        <v>71.036000000000001</v>
      </c>
      <c r="Q165" s="72">
        <f>A126000250C_Latest</f>
        <v>37.615000000000002</v>
      </c>
      <c r="R165" s="72">
        <f>A125998450C_Latest</f>
        <v>33.420999999999999</v>
      </c>
      <c r="S165" s="72">
        <f>A125991250J_Latest</f>
        <v>289.42599999999999</v>
      </c>
      <c r="T165" s="72">
        <f>A125994850T_Latest</f>
        <v>157.48699999999999</v>
      </c>
      <c r="U165" s="72">
        <f>A125993050A_Latest</f>
        <v>131.93899999999999</v>
      </c>
      <c r="V165" s="72">
        <f>A125997650C_Latest</f>
        <v>48.432000000000002</v>
      </c>
      <c r="W165" s="72">
        <f>A126001250W_Latest</f>
        <v>28.829000000000001</v>
      </c>
      <c r="X165" s="72">
        <f>A125999450W_Latest</f>
        <v>19.602</v>
      </c>
      <c r="Y165" s="72">
        <f>A125992250A_Latest</f>
        <v>225.64599999999999</v>
      </c>
      <c r="Z165" s="72">
        <f>A125995850K_Latest</f>
        <v>119.758</v>
      </c>
      <c r="AA165" s="72">
        <f>A125994050V_Latest</f>
        <v>105.88800000000001</v>
      </c>
      <c r="AB165" s="72">
        <f>A125997850W_Latest</f>
        <v>18.199000000000002</v>
      </c>
      <c r="AC165" s="72">
        <f>A126001450R_Latest</f>
        <v>10.949</v>
      </c>
      <c r="AD165" s="72">
        <f>A125999650R_Latest</f>
        <v>7.25</v>
      </c>
      <c r="AE165" s="72">
        <f>A125992450V_Latest</f>
        <v>74.144999999999996</v>
      </c>
      <c r="AF165" s="72">
        <f>A125996050F_Latest</f>
        <v>39.075000000000003</v>
      </c>
      <c r="AG165" s="72">
        <f>A125994250L_Latest</f>
        <v>35.07</v>
      </c>
      <c r="AH165" s="72">
        <f>A125996850C_Latest</f>
        <v>35.438000000000002</v>
      </c>
      <c r="AI165" s="72">
        <f>A126000450W_Latest</f>
        <v>21.401</v>
      </c>
      <c r="AJ165" s="72">
        <f>A125998650W_Latest</f>
        <v>14.037000000000001</v>
      </c>
      <c r="AK165" s="72">
        <f>A125991450A_Latest</f>
        <v>119.542</v>
      </c>
      <c r="AL165" s="72">
        <f>A125995050L_Latest</f>
        <v>66.77</v>
      </c>
      <c r="AM165" s="72">
        <f>A125993250V_Latest</f>
        <v>52.771999999999998</v>
      </c>
      <c r="AN165" s="72">
        <f>A125997050X_Latest</f>
        <v>6.4290000000000003</v>
      </c>
      <c r="AO165" s="72">
        <f>A126000650R_Latest</f>
        <v>3.6539999999999999</v>
      </c>
      <c r="AP165" s="72">
        <f>A125998850R_Latest</f>
        <v>2.7749999999999999</v>
      </c>
      <c r="AQ165" s="72">
        <f>A125991650V_Latest</f>
        <v>20.841000000000001</v>
      </c>
      <c r="AR165" s="72">
        <f>A125995250F_Latest</f>
        <v>10.72</v>
      </c>
      <c r="AS165" s="72">
        <f>A125993450L_Latest</f>
        <v>10.121</v>
      </c>
      <c r="AT165" s="72">
        <f>A125997250T_Latest</f>
        <v>1.6739999999999999</v>
      </c>
      <c r="AU165" s="72">
        <f>A126000850J_Latest</f>
        <v>0.91700000000000004</v>
      </c>
      <c r="AV165" s="72">
        <f>A125999050K_Latest</f>
        <v>0.75800000000000001</v>
      </c>
      <c r="AW165" s="72">
        <f>A125991850L_Latest</f>
        <v>9.423</v>
      </c>
      <c r="AX165" s="72">
        <f>A125995450X_Latest</f>
        <v>4.8879999999999999</v>
      </c>
      <c r="AY165" s="72">
        <f>A125993650F_Latest</f>
        <v>4.5359999999999996</v>
      </c>
      <c r="AZ165" s="72">
        <f>A125996450T_Latest</f>
        <v>2.839</v>
      </c>
      <c r="BA165" s="72">
        <f>A126000050K_Latest</f>
        <v>1.6379999999999999</v>
      </c>
      <c r="BB165" s="72">
        <f>A125998250K_Latest</f>
        <v>1.2010000000000001</v>
      </c>
      <c r="BC165" s="72">
        <f>A125991050R_Latest</f>
        <v>18.538</v>
      </c>
      <c r="BD165" s="72">
        <f>A125994650X_Latest</f>
        <v>9.8770000000000007</v>
      </c>
      <c r="BE165" s="72">
        <f>A125992850F_Latest</f>
        <v>8.6609999999999996</v>
      </c>
    </row>
    <row r="166" spans="1:57" hidden="1">
      <c r="A166" s="62" t="s">
        <v>5344</v>
      </c>
      <c r="B166" s="53"/>
      <c r="C166" s="67">
        <v>63</v>
      </c>
      <c r="D166" s="72">
        <f>A125996078J_Latest</f>
        <v>508.89400000000001</v>
      </c>
      <c r="E166" s="72">
        <f>A125999678T_Latest</f>
        <v>273.71499999999997</v>
      </c>
      <c r="F166" s="72">
        <f>A125997878X_Latest</f>
        <v>235.179</v>
      </c>
      <c r="G166" s="72">
        <f>A125990678C_Latest</f>
        <v>2912.2</v>
      </c>
      <c r="H166" s="72">
        <f>A125994278R_Latest</f>
        <v>1461.548</v>
      </c>
      <c r="I166" s="72">
        <f>A125992478W_Latest</f>
        <v>1450.652</v>
      </c>
      <c r="J166" s="72">
        <f>A125997278V_Latest</f>
        <v>141.131</v>
      </c>
      <c r="K166" s="72">
        <f>A126000878K_Latest</f>
        <v>80.352999999999994</v>
      </c>
      <c r="L166" s="72">
        <f>A125999078L_Latest</f>
        <v>60.777999999999999</v>
      </c>
      <c r="M166" s="72">
        <f>A125991878R_Latest</f>
        <v>873.94500000000005</v>
      </c>
      <c r="N166" s="72">
        <f>A125995478A_Latest</f>
        <v>432.85</v>
      </c>
      <c r="O166" s="72">
        <f>A125993678J_Latest</f>
        <v>441.09500000000003</v>
      </c>
      <c r="P166" s="72">
        <f>A125996478V_Latest</f>
        <v>139.62</v>
      </c>
      <c r="Q166" s="72">
        <f>A126000078L_Latest</f>
        <v>72.790999999999997</v>
      </c>
      <c r="R166" s="72">
        <f>A125998278L_Latest</f>
        <v>66.83</v>
      </c>
      <c r="S166" s="72">
        <f>A125991078T_Latest</f>
        <v>773.52300000000002</v>
      </c>
      <c r="T166" s="72">
        <f>A125994678A_Latest</f>
        <v>394.815</v>
      </c>
      <c r="U166" s="72">
        <f>A125992878J_Latest</f>
        <v>378.70800000000003</v>
      </c>
      <c r="V166" s="72">
        <f>A125997478L_Latest</f>
        <v>105.82899999999999</v>
      </c>
      <c r="W166" s="72">
        <f>A126001078F_Latest</f>
        <v>54.65</v>
      </c>
      <c r="X166" s="72">
        <f>A125999278F_Latest</f>
        <v>51.179000000000002</v>
      </c>
      <c r="Y166" s="72">
        <f>A125992078K_Latest</f>
        <v>598.13</v>
      </c>
      <c r="Z166" s="72">
        <f>A125995678V_Latest</f>
        <v>295.75299999999999</v>
      </c>
      <c r="AA166" s="72">
        <f>A125993878A_Latest</f>
        <v>302.37700000000001</v>
      </c>
      <c r="AB166" s="72">
        <f>A125997678F_Latest</f>
        <v>38.42</v>
      </c>
      <c r="AC166" s="72">
        <f>A126001278X_Latest</f>
        <v>20.157</v>
      </c>
      <c r="AD166" s="72">
        <f>A125999478X_Latest</f>
        <v>18.262</v>
      </c>
      <c r="AE166" s="72">
        <f>A125992278C_Latest</f>
        <v>187.137</v>
      </c>
      <c r="AF166" s="72">
        <f>A125995878L_Latest</f>
        <v>95.506</v>
      </c>
      <c r="AG166" s="72">
        <f>A125994078W_Latest</f>
        <v>91.632000000000005</v>
      </c>
      <c r="AH166" s="72">
        <f>A125996678L_Latest</f>
        <v>59.811</v>
      </c>
      <c r="AI166" s="72">
        <f>A126000278F_Latest</f>
        <v>32.520000000000003</v>
      </c>
      <c r="AJ166" s="72">
        <f>A125998478F_Latest</f>
        <v>27.291</v>
      </c>
      <c r="AK166" s="72">
        <f>A125991278K_Latest</f>
        <v>327.04899999999998</v>
      </c>
      <c r="AL166" s="72">
        <f>A125994878V_Latest</f>
        <v>168.56200000000001</v>
      </c>
      <c r="AM166" s="72">
        <f>A125993078C_Latest</f>
        <v>158.48599999999999</v>
      </c>
      <c r="AN166" s="72">
        <f>A125996878F_Latest</f>
        <v>11.18</v>
      </c>
      <c r="AO166" s="72">
        <f>A126000478X_Latest</f>
        <v>5.9649999999999999</v>
      </c>
      <c r="AP166" s="72">
        <f>A125998678X_Latest</f>
        <v>5.2149999999999999</v>
      </c>
      <c r="AQ166" s="72">
        <f>A125991478C_Latest</f>
        <v>62.545999999999999</v>
      </c>
      <c r="AR166" s="72">
        <f>A125995078R_Latest</f>
        <v>30.484000000000002</v>
      </c>
      <c r="AS166" s="72">
        <f>A125993278W_Latest</f>
        <v>32.061999999999998</v>
      </c>
      <c r="AT166" s="72">
        <f>A125997078A_Latest</f>
        <v>4.8259999999999996</v>
      </c>
      <c r="AU166" s="72">
        <f>A126000678T_Latest</f>
        <v>2.552</v>
      </c>
      <c r="AV166" s="72">
        <f>A125998878T_Latest</f>
        <v>2.2730000000000001</v>
      </c>
      <c r="AW166" s="72">
        <f>A125991678W_Latest</f>
        <v>27.082999999999998</v>
      </c>
      <c r="AX166" s="72">
        <f>A125995278J_Latest</f>
        <v>13.627000000000001</v>
      </c>
      <c r="AY166" s="72">
        <f>A125993478R_Latest</f>
        <v>13.455</v>
      </c>
      <c r="AZ166" s="72">
        <f>A125996278A_Latest</f>
        <v>8.0779999999999994</v>
      </c>
      <c r="BA166" s="72">
        <f>A125999878K_Latest</f>
        <v>4.7270000000000003</v>
      </c>
      <c r="BB166" s="72">
        <f>A125998078V_Latest</f>
        <v>3.35</v>
      </c>
      <c r="BC166" s="72">
        <f>A125990878W_Latest</f>
        <v>62.786999999999999</v>
      </c>
      <c r="BD166" s="72">
        <f>A125994478J_Latest</f>
        <v>29.951000000000001</v>
      </c>
      <c r="BE166" s="72">
        <f>A125992678R_Latest</f>
        <v>32.835999999999999</v>
      </c>
    </row>
    <row r="167" spans="1:57" hidden="1">
      <c r="A167" s="73"/>
      <c r="B167" s="74"/>
      <c r="C167" s="74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</row>
    <row r="168" spans="1:57" hidden="1">
      <c r="A168" s="73"/>
      <c r="B168" s="74"/>
      <c r="C168" s="74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</row>
    <row r="169" spans="1:57" hidden="1">
      <c r="A169" s="73"/>
      <c r="B169" s="74"/>
      <c r="C169" s="74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</row>
    <row r="170" spans="1:57" hidden="1">
      <c r="A170" s="66"/>
      <c r="B170" s="64"/>
      <c r="C170" s="64"/>
      <c r="D170" s="68">
        <v>1</v>
      </c>
      <c r="E170" s="68">
        <v>2</v>
      </c>
      <c r="F170" s="68">
        <v>3</v>
      </c>
      <c r="G170" s="68">
        <v>4</v>
      </c>
      <c r="H170" s="68">
        <v>5</v>
      </c>
      <c r="I170" s="68">
        <v>6</v>
      </c>
      <c r="J170" s="68">
        <v>7</v>
      </c>
      <c r="K170" s="68">
        <v>8</v>
      </c>
      <c r="L170" s="68">
        <v>9</v>
      </c>
      <c r="M170" s="68">
        <v>10</v>
      </c>
      <c r="N170" s="68">
        <v>11</v>
      </c>
      <c r="O170" s="68">
        <v>12</v>
      </c>
      <c r="P170" s="68">
        <v>13</v>
      </c>
      <c r="Q170" s="68">
        <v>14</v>
      </c>
      <c r="R170" s="68">
        <v>15</v>
      </c>
      <c r="S170" s="68">
        <v>16</v>
      </c>
      <c r="T170" s="68">
        <v>17</v>
      </c>
      <c r="U170" s="68">
        <v>18</v>
      </c>
      <c r="V170" s="68">
        <v>19</v>
      </c>
      <c r="W170" s="68">
        <v>20</v>
      </c>
      <c r="X170" s="68">
        <v>21</v>
      </c>
      <c r="Y170" s="68">
        <v>22</v>
      </c>
      <c r="Z170" s="68">
        <v>23</v>
      </c>
      <c r="AA170" s="68">
        <v>24</v>
      </c>
      <c r="AB170" s="68">
        <v>25</v>
      </c>
      <c r="AC170" s="68">
        <v>26</v>
      </c>
      <c r="AD170" s="68">
        <v>27</v>
      </c>
      <c r="AE170" s="68">
        <v>28</v>
      </c>
      <c r="AF170" s="68">
        <v>29</v>
      </c>
      <c r="AG170" s="68">
        <v>30</v>
      </c>
      <c r="AH170" s="68">
        <v>31</v>
      </c>
      <c r="AI170" s="68">
        <v>32</v>
      </c>
      <c r="AJ170" s="68">
        <v>33</v>
      </c>
      <c r="AK170" s="68">
        <v>34</v>
      </c>
      <c r="AL170" s="68">
        <v>35</v>
      </c>
      <c r="AM170" s="68">
        <v>36</v>
      </c>
      <c r="AN170" s="68">
        <v>37</v>
      </c>
      <c r="AO170" s="68">
        <v>38</v>
      </c>
      <c r="AP170" s="68">
        <v>39</v>
      </c>
      <c r="AQ170" s="68">
        <v>40</v>
      </c>
      <c r="AR170" s="68">
        <v>41</v>
      </c>
      <c r="AS170" s="68">
        <v>42</v>
      </c>
      <c r="AT170" s="68">
        <v>43</v>
      </c>
      <c r="AU170" s="68">
        <v>44</v>
      </c>
      <c r="AV170" s="68">
        <v>45</v>
      </c>
      <c r="AW170" s="68">
        <v>46</v>
      </c>
      <c r="AX170" s="68">
        <v>47</v>
      </c>
      <c r="AY170" s="68">
        <v>48</v>
      </c>
      <c r="AZ170" s="68">
        <v>49</v>
      </c>
      <c r="BA170" s="68">
        <v>50</v>
      </c>
      <c r="BB170" s="68">
        <v>51</v>
      </c>
      <c r="BC170" s="68">
        <v>52</v>
      </c>
      <c r="BD170" s="68">
        <v>53</v>
      </c>
      <c r="BE170" s="68">
        <v>54</v>
      </c>
    </row>
    <row r="171" spans="1:57" ht="15" hidden="1" customHeight="1">
      <c r="A171" s="36"/>
      <c r="B171" s="36"/>
      <c r="C171" s="36"/>
      <c r="D171" s="85" t="s">
        <v>5273</v>
      </c>
      <c r="E171" s="85"/>
      <c r="F171" s="85"/>
      <c r="G171" s="85"/>
      <c r="H171" s="85"/>
      <c r="I171" s="85"/>
      <c r="J171" s="85" t="s">
        <v>5282</v>
      </c>
      <c r="K171" s="85"/>
      <c r="L171" s="85"/>
      <c r="M171" s="85"/>
      <c r="N171" s="85"/>
      <c r="O171" s="85"/>
      <c r="P171" s="85" t="s">
        <v>5283</v>
      </c>
      <c r="Q171" s="85"/>
      <c r="R171" s="85"/>
      <c r="S171" s="85"/>
      <c r="T171" s="85"/>
      <c r="U171" s="85"/>
      <c r="V171" s="85" t="s">
        <v>5284</v>
      </c>
      <c r="W171" s="85"/>
      <c r="X171" s="85"/>
      <c r="Y171" s="85"/>
      <c r="Z171" s="85"/>
      <c r="AA171" s="85"/>
      <c r="AB171" s="85" t="s">
        <v>5285</v>
      </c>
      <c r="AC171" s="85"/>
      <c r="AD171" s="85"/>
      <c r="AE171" s="85"/>
      <c r="AF171" s="85"/>
      <c r="AG171" s="85"/>
      <c r="AH171" s="85" t="s">
        <v>5286</v>
      </c>
      <c r="AI171" s="85"/>
      <c r="AJ171" s="85"/>
      <c r="AK171" s="85"/>
      <c r="AL171" s="85"/>
      <c r="AM171" s="85"/>
      <c r="AN171" s="85" t="s">
        <v>5287</v>
      </c>
      <c r="AO171" s="85"/>
      <c r="AP171" s="85"/>
      <c r="AQ171" s="85"/>
      <c r="AR171" s="85"/>
      <c r="AS171" s="85"/>
      <c r="AT171" s="85" t="s">
        <v>5288</v>
      </c>
      <c r="AU171" s="85"/>
      <c r="AV171" s="85"/>
      <c r="AW171" s="85"/>
      <c r="AX171" s="85"/>
      <c r="AY171" s="85"/>
      <c r="AZ171" s="86" t="s">
        <v>5345</v>
      </c>
      <c r="BA171" s="86"/>
      <c r="BB171" s="86"/>
      <c r="BC171" s="86"/>
      <c r="BD171" s="86"/>
      <c r="BE171" s="86"/>
    </row>
    <row r="172" spans="1:57" ht="15" hidden="1" customHeight="1">
      <c r="A172" s="36"/>
      <c r="B172" s="36"/>
      <c r="C172" s="36"/>
      <c r="D172" s="84" t="s">
        <v>5347</v>
      </c>
      <c r="E172" s="84"/>
      <c r="F172" s="84"/>
      <c r="G172" s="84"/>
      <c r="H172" s="84"/>
      <c r="I172" s="82" t="s">
        <v>5348</v>
      </c>
      <c r="J172" s="84" t="s">
        <v>5347</v>
      </c>
      <c r="K172" s="84"/>
      <c r="L172" s="84"/>
      <c r="M172" s="84"/>
      <c r="N172" s="84"/>
      <c r="O172" s="82" t="s">
        <v>5348</v>
      </c>
      <c r="P172" s="84" t="s">
        <v>5347</v>
      </c>
      <c r="Q172" s="84"/>
      <c r="R172" s="84"/>
      <c r="S172" s="84"/>
      <c r="T172" s="84"/>
      <c r="U172" s="82" t="s">
        <v>5348</v>
      </c>
      <c r="V172" s="84" t="s">
        <v>5347</v>
      </c>
      <c r="W172" s="84"/>
      <c r="X172" s="84"/>
      <c r="Y172" s="84"/>
      <c r="Z172" s="84"/>
      <c r="AA172" s="82" t="s">
        <v>5348</v>
      </c>
      <c r="AB172" s="84" t="s">
        <v>5347</v>
      </c>
      <c r="AC172" s="84"/>
      <c r="AD172" s="84"/>
      <c r="AE172" s="84"/>
      <c r="AF172" s="84"/>
      <c r="AG172" s="82" t="s">
        <v>5348</v>
      </c>
      <c r="AH172" s="84" t="s">
        <v>5347</v>
      </c>
      <c r="AI172" s="84"/>
      <c r="AJ172" s="84"/>
      <c r="AK172" s="84"/>
      <c r="AL172" s="84"/>
      <c r="AM172" s="82" t="s">
        <v>5348</v>
      </c>
      <c r="AN172" s="84" t="s">
        <v>5347</v>
      </c>
      <c r="AO172" s="84"/>
      <c r="AP172" s="84"/>
      <c r="AQ172" s="84"/>
      <c r="AR172" s="84"/>
      <c r="AS172" s="82" t="s">
        <v>5348</v>
      </c>
      <c r="AT172" s="84" t="s">
        <v>5347</v>
      </c>
      <c r="AU172" s="84"/>
      <c r="AV172" s="84"/>
      <c r="AW172" s="84"/>
      <c r="AX172" s="84"/>
      <c r="AY172" s="82" t="s">
        <v>5348</v>
      </c>
      <c r="AZ172" s="84" t="s">
        <v>5347</v>
      </c>
      <c r="BA172" s="84"/>
      <c r="BB172" s="84"/>
      <c r="BC172" s="84"/>
      <c r="BD172" s="84"/>
      <c r="BE172" s="82" t="s">
        <v>5348</v>
      </c>
    </row>
    <row r="173" spans="1:57" ht="33.75" hidden="1">
      <c r="A173" s="36"/>
      <c r="B173" s="36"/>
      <c r="C173" s="36"/>
      <c r="D173" s="75" t="s">
        <v>5349</v>
      </c>
      <c r="E173" s="75" t="s">
        <v>5350</v>
      </c>
      <c r="F173" s="75" t="s">
        <v>5351</v>
      </c>
      <c r="G173" s="75" t="s">
        <v>5352</v>
      </c>
      <c r="H173" s="76" t="s">
        <v>5344</v>
      </c>
      <c r="I173" s="83"/>
      <c r="J173" s="75" t="s">
        <v>5349</v>
      </c>
      <c r="K173" s="75" t="s">
        <v>5350</v>
      </c>
      <c r="L173" s="75" t="s">
        <v>5351</v>
      </c>
      <c r="M173" s="75" t="s">
        <v>5352</v>
      </c>
      <c r="N173" s="76" t="s">
        <v>5344</v>
      </c>
      <c r="O173" s="83"/>
      <c r="P173" s="75" t="s">
        <v>5349</v>
      </c>
      <c r="Q173" s="75" t="s">
        <v>5350</v>
      </c>
      <c r="R173" s="75" t="s">
        <v>5351</v>
      </c>
      <c r="S173" s="75" t="s">
        <v>5352</v>
      </c>
      <c r="T173" s="76" t="s">
        <v>5344</v>
      </c>
      <c r="U173" s="83"/>
      <c r="V173" s="75" t="s">
        <v>5349</v>
      </c>
      <c r="W173" s="75" t="s">
        <v>5350</v>
      </c>
      <c r="X173" s="75" t="s">
        <v>5351</v>
      </c>
      <c r="Y173" s="75" t="s">
        <v>5352</v>
      </c>
      <c r="Z173" s="76" t="s">
        <v>5344</v>
      </c>
      <c r="AA173" s="83"/>
      <c r="AB173" s="75" t="s">
        <v>5349</v>
      </c>
      <c r="AC173" s="75" t="s">
        <v>5350</v>
      </c>
      <c r="AD173" s="75" t="s">
        <v>5351</v>
      </c>
      <c r="AE173" s="75" t="s">
        <v>5352</v>
      </c>
      <c r="AF173" s="76" t="s">
        <v>5344</v>
      </c>
      <c r="AG173" s="83"/>
      <c r="AH173" s="75" t="s">
        <v>5349</v>
      </c>
      <c r="AI173" s="75" t="s">
        <v>5350</v>
      </c>
      <c r="AJ173" s="75" t="s">
        <v>5351</v>
      </c>
      <c r="AK173" s="75" t="s">
        <v>5352</v>
      </c>
      <c r="AL173" s="76" t="s">
        <v>5344</v>
      </c>
      <c r="AM173" s="83"/>
      <c r="AN173" s="75" t="s">
        <v>5349</v>
      </c>
      <c r="AO173" s="75" t="s">
        <v>5350</v>
      </c>
      <c r="AP173" s="75" t="s">
        <v>5351</v>
      </c>
      <c r="AQ173" s="75" t="s">
        <v>5352</v>
      </c>
      <c r="AR173" s="76" t="s">
        <v>5344</v>
      </c>
      <c r="AS173" s="83"/>
      <c r="AT173" s="75" t="s">
        <v>5349</v>
      </c>
      <c r="AU173" s="75" t="s">
        <v>5350</v>
      </c>
      <c r="AV173" s="75" t="s">
        <v>5351</v>
      </c>
      <c r="AW173" s="75" t="s">
        <v>5352</v>
      </c>
      <c r="AX173" s="76" t="s">
        <v>5344</v>
      </c>
      <c r="AY173" s="83"/>
      <c r="AZ173" s="75" t="s">
        <v>5349</v>
      </c>
      <c r="BA173" s="75" t="s">
        <v>5350</v>
      </c>
      <c r="BB173" s="75" t="s">
        <v>5351</v>
      </c>
      <c r="BC173" s="75" t="s">
        <v>5352</v>
      </c>
      <c r="BD173" s="76" t="s">
        <v>5344</v>
      </c>
      <c r="BE173" s="83"/>
    </row>
    <row r="174" spans="1:57" hidden="1">
      <c r="A174" s="36"/>
      <c r="B174" s="36"/>
      <c r="C174" s="36"/>
      <c r="D174" s="42" t="s">
        <v>5280</v>
      </c>
      <c r="E174" s="42" t="s">
        <v>5280</v>
      </c>
      <c r="F174" s="42" t="s">
        <v>5280</v>
      </c>
      <c r="G174" s="42" t="s">
        <v>5280</v>
      </c>
      <c r="H174" s="42" t="s">
        <v>5280</v>
      </c>
      <c r="I174" s="42" t="s">
        <v>5346</v>
      </c>
      <c r="J174" s="42" t="s">
        <v>5280</v>
      </c>
      <c r="K174" s="42" t="s">
        <v>5280</v>
      </c>
      <c r="L174" s="42" t="s">
        <v>5280</v>
      </c>
      <c r="M174" s="42" t="s">
        <v>5280</v>
      </c>
      <c r="N174" s="42" t="s">
        <v>5280</v>
      </c>
      <c r="O174" s="42" t="s">
        <v>5346</v>
      </c>
      <c r="P174" s="42" t="s">
        <v>5280</v>
      </c>
      <c r="Q174" s="42" t="s">
        <v>5280</v>
      </c>
      <c r="R174" s="42" t="s">
        <v>5280</v>
      </c>
      <c r="S174" s="42" t="s">
        <v>5280</v>
      </c>
      <c r="T174" s="42" t="s">
        <v>5280</v>
      </c>
      <c r="U174" s="42" t="s">
        <v>5346</v>
      </c>
      <c r="V174" s="42" t="s">
        <v>5280</v>
      </c>
      <c r="W174" s="42" t="s">
        <v>5280</v>
      </c>
      <c r="X174" s="42" t="s">
        <v>5280</v>
      </c>
      <c r="Y174" s="42" t="s">
        <v>5280</v>
      </c>
      <c r="Z174" s="42" t="s">
        <v>5280</v>
      </c>
      <c r="AA174" s="42" t="s">
        <v>5346</v>
      </c>
      <c r="AB174" s="42" t="s">
        <v>5280</v>
      </c>
      <c r="AC174" s="42" t="s">
        <v>5280</v>
      </c>
      <c r="AD174" s="42" t="s">
        <v>5280</v>
      </c>
      <c r="AE174" s="42" t="s">
        <v>5280</v>
      </c>
      <c r="AF174" s="42" t="s">
        <v>5280</v>
      </c>
      <c r="AG174" s="42" t="s">
        <v>5346</v>
      </c>
      <c r="AH174" s="42" t="s">
        <v>5280</v>
      </c>
      <c r="AI174" s="42" t="s">
        <v>5280</v>
      </c>
      <c r="AJ174" s="42" t="s">
        <v>5280</v>
      </c>
      <c r="AK174" s="42" t="s">
        <v>5280</v>
      </c>
      <c r="AL174" s="42" t="s">
        <v>5280</v>
      </c>
      <c r="AM174" s="42" t="s">
        <v>5346</v>
      </c>
      <c r="AN174" s="42" t="s">
        <v>5280</v>
      </c>
      <c r="AO174" s="42" t="s">
        <v>5280</v>
      </c>
      <c r="AP174" s="42" t="s">
        <v>5280</v>
      </c>
      <c r="AQ174" s="42" t="s">
        <v>5280</v>
      </c>
      <c r="AR174" s="42" t="s">
        <v>5280</v>
      </c>
      <c r="AS174" s="42" t="s">
        <v>5346</v>
      </c>
      <c r="AT174" s="42" t="s">
        <v>5280</v>
      </c>
      <c r="AU174" s="42" t="s">
        <v>5280</v>
      </c>
      <c r="AV174" s="42" t="s">
        <v>5280</v>
      </c>
      <c r="AW174" s="42" t="s">
        <v>5280</v>
      </c>
      <c r="AX174" s="42" t="s">
        <v>5280</v>
      </c>
      <c r="AY174" s="42" t="s">
        <v>5346</v>
      </c>
      <c r="AZ174" s="42" t="s">
        <v>5280</v>
      </c>
      <c r="BA174" s="42" t="s">
        <v>5280</v>
      </c>
      <c r="BB174" s="42" t="s">
        <v>5280</v>
      </c>
      <c r="BC174" s="42" t="s">
        <v>5280</v>
      </c>
      <c r="BD174" s="42" t="s">
        <v>5280</v>
      </c>
      <c r="BE174" s="42" t="s">
        <v>5346</v>
      </c>
    </row>
    <row r="175" spans="1:57" hidden="1">
      <c r="A175" s="43" t="s">
        <v>5281</v>
      </c>
      <c r="B175" s="44"/>
      <c r="C175" s="36"/>
      <c r="D175" s="42"/>
      <c r="E175" s="42"/>
      <c r="F175" s="42"/>
      <c r="G175" s="70"/>
      <c r="H175" s="70"/>
      <c r="I175" s="71"/>
      <c r="J175" s="42"/>
      <c r="K175" s="42"/>
      <c r="L175" s="42"/>
      <c r="M175" s="70"/>
      <c r="N175" s="70"/>
      <c r="O175" s="71"/>
      <c r="P175" s="42"/>
      <c r="Q175" s="42"/>
      <c r="R175" s="42"/>
      <c r="S175" s="42"/>
      <c r="T175" s="70"/>
      <c r="U175" s="71"/>
      <c r="V175" s="42"/>
      <c r="W175" s="42"/>
      <c r="X175" s="42"/>
      <c r="Y175" s="42"/>
      <c r="Z175" s="70"/>
      <c r="AA175" s="71"/>
      <c r="AB175" s="42"/>
      <c r="AC175" s="42"/>
      <c r="AD175" s="42"/>
      <c r="AE175" s="42"/>
      <c r="AF175" s="70"/>
      <c r="AG175" s="71"/>
      <c r="AH175" s="42"/>
      <c r="AI175" s="42"/>
      <c r="AJ175" s="42"/>
      <c r="AK175" s="42"/>
      <c r="AL175" s="70"/>
      <c r="AM175" s="71"/>
      <c r="AN175" s="42"/>
      <c r="AO175" s="42"/>
      <c r="AP175" s="42"/>
      <c r="AQ175" s="42"/>
      <c r="AR175" s="70"/>
      <c r="AS175" s="71"/>
      <c r="AT175" s="42"/>
      <c r="AU175" s="42"/>
      <c r="AV175" s="42"/>
      <c r="AW175" s="42"/>
      <c r="AX175" s="70"/>
      <c r="AY175" s="71"/>
      <c r="AZ175" s="42"/>
      <c r="BA175" s="42"/>
      <c r="BB175" s="42"/>
      <c r="BC175" s="70"/>
      <c r="BD175" s="71"/>
    </row>
    <row r="176" spans="1:57" hidden="1">
      <c r="A176" s="47"/>
      <c r="B176" s="48" t="s">
        <v>5282</v>
      </c>
      <c r="C176" s="67">
        <v>1</v>
      </c>
      <c r="D176" s="49" t="s">
        <v>794</v>
      </c>
      <c r="E176" s="49" t="s">
        <v>795</v>
      </c>
      <c r="F176" s="49" t="s">
        <v>796</v>
      </c>
      <c r="G176" s="49" t="s">
        <v>797</v>
      </c>
      <c r="H176" s="49" t="s">
        <v>798</v>
      </c>
      <c r="I176" s="49" t="s">
        <v>799</v>
      </c>
      <c r="J176" s="49" t="s">
        <v>794</v>
      </c>
      <c r="K176" s="49" t="s">
        <v>795</v>
      </c>
      <c r="L176" s="49" t="s">
        <v>796</v>
      </c>
      <c r="M176" s="49" t="s">
        <v>797</v>
      </c>
      <c r="N176" s="49" t="s">
        <v>798</v>
      </c>
      <c r="O176" s="49" t="s">
        <v>799</v>
      </c>
      <c r="AZ176" s="72"/>
      <c r="BA176" s="72"/>
      <c r="BB176" s="72"/>
      <c r="BC176" s="72"/>
      <c r="BD176" s="72"/>
    </row>
    <row r="177" spans="1:57" hidden="1">
      <c r="A177" s="47"/>
      <c r="B177" s="48" t="s">
        <v>5283</v>
      </c>
      <c r="C177" s="67">
        <v>2</v>
      </c>
      <c r="D177" s="49" t="s">
        <v>1338</v>
      </c>
      <c r="E177" s="49" t="s">
        <v>1339</v>
      </c>
      <c r="F177" s="49" t="s">
        <v>1340</v>
      </c>
      <c r="G177" s="49" t="s">
        <v>1341</v>
      </c>
      <c r="H177" s="49" t="s">
        <v>1342</v>
      </c>
      <c r="I177" s="49" t="s">
        <v>1343</v>
      </c>
      <c r="P177" s="49" t="s">
        <v>1338</v>
      </c>
      <c r="Q177" s="49" t="s">
        <v>1339</v>
      </c>
      <c r="R177" s="49" t="s">
        <v>1340</v>
      </c>
      <c r="S177" s="49" t="s">
        <v>1341</v>
      </c>
      <c r="T177" s="49" t="s">
        <v>1342</v>
      </c>
      <c r="U177" s="49" t="s">
        <v>1343</v>
      </c>
      <c r="AT177" s="72"/>
      <c r="AU177" s="72"/>
      <c r="AV177" s="72"/>
      <c r="AW177" s="72"/>
      <c r="AX177" s="72"/>
      <c r="AY177" s="72"/>
      <c r="AZ177" s="72"/>
      <c r="BA177" s="72"/>
      <c r="BB177" s="72"/>
      <c r="BC177" s="72"/>
      <c r="BD177" s="72"/>
    </row>
    <row r="178" spans="1:57" hidden="1">
      <c r="A178" s="47"/>
      <c r="B178" s="48" t="s">
        <v>5284</v>
      </c>
      <c r="C178" s="67">
        <v>3</v>
      </c>
      <c r="D178" s="49" t="s">
        <v>1876</v>
      </c>
      <c r="E178" s="49" t="s">
        <v>1877</v>
      </c>
      <c r="F178" s="49" t="s">
        <v>1878</v>
      </c>
      <c r="G178" s="49" t="s">
        <v>1879</v>
      </c>
      <c r="H178" s="49" t="s">
        <v>1880</v>
      </c>
      <c r="I178" s="49" t="s">
        <v>1881</v>
      </c>
      <c r="V178" s="49" t="s">
        <v>1876</v>
      </c>
      <c r="W178" s="49" t="s">
        <v>1877</v>
      </c>
      <c r="X178" s="49" t="s">
        <v>1878</v>
      </c>
      <c r="Y178" s="49" t="s">
        <v>1879</v>
      </c>
      <c r="Z178" s="49" t="s">
        <v>1880</v>
      </c>
      <c r="AA178" s="49" t="s">
        <v>1881</v>
      </c>
      <c r="AN178" s="72"/>
      <c r="AO178" s="72"/>
      <c r="AP178" s="72"/>
      <c r="AQ178" s="72"/>
      <c r="AR178" s="72"/>
      <c r="AS178" s="72"/>
      <c r="AT178" s="72"/>
      <c r="AU178" s="72"/>
      <c r="AV178" s="72"/>
      <c r="AW178" s="72"/>
      <c r="AX178" s="72"/>
      <c r="AY178" s="72"/>
      <c r="AZ178" s="72"/>
      <c r="BA178" s="72"/>
      <c r="BB178" s="72"/>
      <c r="BC178" s="72"/>
      <c r="BD178" s="72"/>
    </row>
    <row r="179" spans="1:57" hidden="1">
      <c r="A179" s="47"/>
      <c r="B179" s="48" t="s">
        <v>5285</v>
      </c>
      <c r="C179" s="67">
        <v>4</v>
      </c>
      <c r="D179" s="49" t="s">
        <v>2414</v>
      </c>
      <c r="E179" s="49" t="s">
        <v>2415</v>
      </c>
      <c r="F179" s="49" t="s">
        <v>2416</v>
      </c>
      <c r="G179" s="49" t="s">
        <v>2417</v>
      </c>
      <c r="H179" s="49" t="s">
        <v>2418</v>
      </c>
      <c r="I179" s="49" t="s">
        <v>2419</v>
      </c>
      <c r="AB179" s="49" t="s">
        <v>2414</v>
      </c>
      <c r="AC179" s="49" t="s">
        <v>2415</v>
      </c>
      <c r="AD179" s="49" t="s">
        <v>2416</v>
      </c>
      <c r="AE179" s="49" t="s">
        <v>2417</v>
      </c>
      <c r="AF179" s="49" t="s">
        <v>2418</v>
      </c>
      <c r="AG179" s="49" t="s">
        <v>2419</v>
      </c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</row>
    <row r="180" spans="1:57" hidden="1">
      <c r="A180" s="47"/>
      <c r="B180" s="48" t="s">
        <v>5286</v>
      </c>
      <c r="C180" s="67">
        <v>5</v>
      </c>
      <c r="D180" s="49" t="s">
        <v>2952</v>
      </c>
      <c r="E180" s="49" t="s">
        <v>2953</v>
      </c>
      <c r="F180" s="49" t="s">
        <v>2954</v>
      </c>
      <c r="G180" s="49" t="s">
        <v>2955</v>
      </c>
      <c r="H180" s="49" t="s">
        <v>2956</v>
      </c>
      <c r="I180" s="49" t="s">
        <v>2957</v>
      </c>
      <c r="AH180" s="49" t="s">
        <v>2952</v>
      </c>
      <c r="AI180" s="49" t="s">
        <v>2953</v>
      </c>
      <c r="AJ180" s="49" t="s">
        <v>2954</v>
      </c>
      <c r="AK180" s="49" t="s">
        <v>2955</v>
      </c>
      <c r="AL180" s="49" t="s">
        <v>2956</v>
      </c>
      <c r="AM180" s="49" t="s">
        <v>2957</v>
      </c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</row>
    <row r="181" spans="1:57" hidden="1">
      <c r="A181" s="47"/>
      <c r="B181" s="48" t="s">
        <v>5287</v>
      </c>
      <c r="C181" s="67">
        <v>6</v>
      </c>
      <c r="D181" s="49" t="s">
        <v>3734</v>
      </c>
      <c r="E181" s="49" t="s">
        <v>3735</v>
      </c>
      <c r="F181" s="49" t="s">
        <v>3736</v>
      </c>
      <c r="G181" s="49" t="s">
        <v>3737</v>
      </c>
      <c r="H181" s="49" t="s">
        <v>3738</v>
      </c>
      <c r="I181" s="49" t="s">
        <v>3739</v>
      </c>
      <c r="AN181" s="49" t="s">
        <v>3734</v>
      </c>
      <c r="AO181" s="49" t="s">
        <v>3735</v>
      </c>
      <c r="AP181" s="49" t="s">
        <v>3736</v>
      </c>
      <c r="AQ181" s="49" t="s">
        <v>3737</v>
      </c>
      <c r="AR181" s="49" t="s">
        <v>3738</v>
      </c>
      <c r="AS181" s="49" t="s">
        <v>3739</v>
      </c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</row>
    <row r="182" spans="1:57" hidden="1">
      <c r="A182" s="47"/>
      <c r="B182" s="48" t="s">
        <v>5288</v>
      </c>
      <c r="C182" s="67">
        <v>7</v>
      </c>
      <c r="D182" s="49" t="s">
        <v>4278</v>
      </c>
      <c r="E182" s="49" t="s">
        <v>4279</v>
      </c>
      <c r="F182" s="49" t="s">
        <v>4280</v>
      </c>
      <c r="G182" s="49" t="s">
        <v>4281</v>
      </c>
      <c r="H182" s="49" t="s">
        <v>4282</v>
      </c>
      <c r="I182" s="49" t="s">
        <v>4283</v>
      </c>
      <c r="AT182" s="49" t="s">
        <v>4278</v>
      </c>
      <c r="AU182" s="49" t="s">
        <v>4279</v>
      </c>
      <c r="AV182" s="49" t="s">
        <v>4280</v>
      </c>
      <c r="AW182" s="49" t="s">
        <v>4281</v>
      </c>
      <c r="AX182" s="49" t="s">
        <v>4282</v>
      </c>
      <c r="AY182" s="49" t="s">
        <v>4283</v>
      </c>
      <c r="AZ182" s="72"/>
      <c r="BA182" s="72"/>
      <c r="BB182" s="72"/>
      <c r="BC182" s="72"/>
      <c r="BD182" s="72"/>
    </row>
    <row r="183" spans="1:57" hidden="1">
      <c r="A183" s="47"/>
      <c r="B183" s="48" t="s">
        <v>5289</v>
      </c>
      <c r="C183" s="67">
        <v>8</v>
      </c>
      <c r="D183" s="49" t="s">
        <v>4816</v>
      </c>
      <c r="E183" s="49" t="s">
        <v>4817</v>
      </c>
      <c r="F183" s="49" t="s">
        <v>4818</v>
      </c>
      <c r="G183" s="49" t="s">
        <v>4819</v>
      </c>
      <c r="H183" s="49" t="s">
        <v>4820</v>
      </c>
      <c r="I183" s="49" t="s">
        <v>4821</v>
      </c>
      <c r="AZ183" s="49" t="s">
        <v>4816</v>
      </c>
      <c r="BA183" s="49" t="s">
        <v>4817</v>
      </c>
      <c r="BB183" s="49" t="s">
        <v>4818</v>
      </c>
      <c r="BC183" s="49" t="s">
        <v>4819</v>
      </c>
      <c r="BD183" s="49" t="s">
        <v>4820</v>
      </c>
      <c r="BE183" s="49" t="s">
        <v>4821</v>
      </c>
    </row>
    <row r="184" spans="1:57" hidden="1">
      <c r="A184" s="43" t="s">
        <v>5290</v>
      </c>
      <c r="B184" s="50"/>
      <c r="C184" s="67">
        <v>9</v>
      </c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72"/>
      <c r="AO184" s="72"/>
      <c r="AP184" s="72"/>
      <c r="AQ184" s="72"/>
      <c r="AR184" s="72"/>
      <c r="AS184" s="72"/>
      <c r="AT184" s="72"/>
      <c r="AU184" s="72"/>
      <c r="AV184" s="72"/>
      <c r="AW184" s="72"/>
      <c r="AX184" s="72"/>
      <c r="AY184" s="72"/>
      <c r="AZ184" s="72"/>
      <c r="BA184" s="72"/>
      <c r="BB184" s="72"/>
      <c r="BC184" s="72"/>
      <c r="BD184" s="72"/>
    </row>
    <row r="185" spans="1:57" hidden="1">
      <c r="A185" s="43"/>
      <c r="B185" s="48" t="s">
        <v>5291</v>
      </c>
      <c r="C185" s="67">
        <v>10</v>
      </c>
      <c r="D185" s="49" t="s">
        <v>262</v>
      </c>
      <c r="E185" s="49" t="s">
        <v>263</v>
      </c>
      <c r="F185" s="49" t="s">
        <v>264</v>
      </c>
      <c r="G185" s="49" t="s">
        <v>265</v>
      </c>
      <c r="H185" s="49" t="s">
        <v>266</v>
      </c>
      <c r="I185" s="49" t="s">
        <v>267</v>
      </c>
      <c r="J185" s="49" t="s">
        <v>800</v>
      </c>
      <c r="K185" s="49" t="s">
        <v>801</v>
      </c>
      <c r="L185" s="49" t="s">
        <v>802</v>
      </c>
      <c r="M185" s="49" t="s">
        <v>803</v>
      </c>
      <c r="N185" s="49" t="s">
        <v>804</v>
      </c>
      <c r="O185" s="49" t="s">
        <v>805</v>
      </c>
      <c r="P185" s="49" t="s">
        <v>1344</v>
      </c>
      <c r="Q185" s="49" t="s">
        <v>1345</v>
      </c>
      <c r="R185" s="49" t="s">
        <v>1346</v>
      </c>
      <c r="S185" s="49" t="s">
        <v>1347</v>
      </c>
      <c r="T185" s="49" t="s">
        <v>1348</v>
      </c>
      <c r="U185" s="49" t="s">
        <v>1349</v>
      </c>
      <c r="V185" s="49" t="s">
        <v>1882</v>
      </c>
      <c r="W185" s="49" t="s">
        <v>1883</v>
      </c>
      <c r="X185" s="49" t="s">
        <v>1884</v>
      </c>
      <c r="Y185" s="49" t="s">
        <v>1885</v>
      </c>
      <c r="Z185" s="49" t="s">
        <v>1886</v>
      </c>
      <c r="AA185" s="49" t="s">
        <v>1887</v>
      </c>
      <c r="AB185" s="49" t="s">
        <v>2420</v>
      </c>
      <c r="AC185" s="49" t="s">
        <v>2421</v>
      </c>
      <c r="AD185" s="49" t="s">
        <v>2422</v>
      </c>
      <c r="AE185" s="49" t="s">
        <v>2423</v>
      </c>
      <c r="AF185" s="49" t="s">
        <v>2424</v>
      </c>
      <c r="AG185" s="49" t="s">
        <v>2425</v>
      </c>
      <c r="AH185" s="49" t="s">
        <v>2958</v>
      </c>
      <c r="AI185" s="49" t="s">
        <v>2959</v>
      </c>
      <c r="AJ185" s="49" t="s">
        <v>2960</v>
      </c>
      <c r="AK185" s="49" t="s">
        <v>2961</v>
      </c>
      <c r="AL185" s="49" t="s">
        <v>2962</v>
      </c>
      <c r="AM185" s="49" t="s">
        <v>2963</v>
      </c>
      <c r="AN185" s="49" t="s">
        <v>3740</v>
      </c>
      <c r="AO185" s="49" t="s">
        <v>3741</v>
      </c>
      <c r="AP185" s="49" t="s">
        <v>3742</v>
      </c>
      <c r="AQ185" s="49" t="s">
        <v>3743</v>
      </c>
      <c r="AR185" s="49" t="s">
        <v>3744</v>
      </c>
      <c r="AS185" s="49" t="s">
        <v>3745</v>
      </c>
      <c r="AT185" s="49" t="s">
        <v>4284</v>
      </c>
      <c r="AU185" s="49" t="s">
        <v>4285</v>
      </c>
      <c r="AV185" s="49" t="s">
        <v>4286</v>
      </c>
      <c r="AW185" s="49" t="s">
        <v>4287</v>
      </c>
      <c r="AX185" s="49" t="s">
        <v>4288</v>
      </c>
      <c r="AY185" s="49" t="s">
        <v>4289</v>
      </c>
      <c r="AZ185" s="49" t="s">
        <v>4822</v>
      </c>
      <c r="BA185" s="49" t="s">
        <v>4823</v>
      </c>
      <c r="BB185" s="49" t="s">
        <v>4824</v>
      </c>
      <c r="BC185" s="49" t="s">
        <v>4825</v>
      </c>
      <c r="BD185" s="49" t="s">
        <v>4826</v>
      </c>
      <c r="BE185" s="49" t="s">
        <v>4827</v>
      </c>
    </row>
    <row r="186" spans="1:57" hidden="1">
      <c r="A186" s="47"/>
      <c r="B186" s="51" t="s">
        <v>5292</v>
      </c>
      <c r="C186" s="67">
        <v>11</v>
      </c>
      <c r="D186" s="49" t="s">
        <v>268</v>
      </c>
      <c r="E186" s="49" t="s">
        <v>269</v>
      </c>
      <c r="F186" s="49" t="s">
        <v>270</v>
      </c>
      <c r="G186" s="49" t="s">
        <v>271</v>
      </c>
      <c r="H186" s="49" t="s">
        <v>272</v>
      </c>
      <c r="I186" s="49" t="s">
        <v>273</v>
      </c>
      <c r="J186" s="49" t="s">
        <v>806</v>
      </c>
      <c r="K186" s="49" t="s">
        <v>807</v>
      </c>
      <c r="L186" s="49" t="s">
        <v>808</v>
      </c>
      <c r="M186" s="49" t="s">
        <v>809</v>
      </c>
      <c r="N186" s="49" t="s">
        <v>810</v>
      </c>
      <c r="O186" s="49" t="s">
        <v>811</v>
      </c>
      <c r="P186" s="49" t="s">
        <v>1350</v>
      </c>
      <c r="Q186" s="49" t="s">
        <v>1351</v>
      </c>
      <c r="R186" s="49" t="s">
        <v>1352</v>
      </c>
      <c r="S186" s="49" t="s">
        <v>1353</v>
      </c>
      <c r="T186" s="49" t="s">
        <v>1354</v>
      </c>
      <c r="U186" s="49" t="s">
        <v>1355</v>
      </c>
      <c r="V186" s="49" t="s">
        <v>1888</v>
      </c>
      <c r="W186" s="49" t="s">
        <v>1889</v>
      </c>
      <c r="X186" s="49" t="s">
        <v>1890</v>
      </c>
      <c r="Y186" s="49" t="s">
        <v>1891</v>
      </c>
      <c r="Z186" s="49" t="s">
        <v>1892</v>
      </c>
      <c r="AA186" s="49" t="s">
        <v>1893</v>
      </c>
      <c r="AB186" s="49" t="s">
        <v>2426</v>
      </c>
      <c r="AC186" s="49" t="s">
        <v>2427</v>
      </c>
      <c r="AD186" s="49" t="s">
        <v>2428</v>
      </c>
      <c r="AE186" s="49" t="s">
        <v>2429</v>
      </c>
      <c r="AF186" s="49" t="s">
        <v>2430</v>
      </c>
      <c r="AG186" s="49" t="s">
        <v>2431</v>
      </c>
      <c r="AH186" s="49" t="s">
        <v>2964</v>
      </c>
      <c r="AI186" s="49" t="s">
        <v>2965</v>
      </c>
      <c r="AJ186" s="49" t="s">
        <v>2966</v>
      </c>
      <c r="AK186" s="49" t="s">
        <v>2967</v>
      </c>
      <c r="AL186" s="49" t="s">
        <v>2968</v>
      </c>
      <c r="AM186" s="49" t="s">
        <v>2969</v>
      </c>
      <c r="AN186" s="49" t="s">
        <v>3746</v>
      </c>
      <c r="AO186" s="49" t="s">
        <v>3747</v>
      </c>
      <c r="AP186" s="49" t="s">
        <v>3748</v>
      </c>
      <c r="AQ186" s="49" t="s">
        <v>3749</v>
      </c>
      <c r="AR186" s="49" t="s">
        <v>3750</v>
      </c>
      <c r="AS186" s="49" t="s">
        <v>3751</v>
      </c>
      <c r="AT186" s="49" t="s">
        <v>4290</v>
      </c>
      <c r="AU186" s="49" t="s">
        <v>4291</v>
      </c>
      <c r="AV186" s="49" t="s">
        <v>4292</v>
      </c>
      <c r="AW186" s="49" t="s">
        <v>4293</v>
      </c>
      <c r="AX186" s="49" t="s">
        <v>4294</v>
      </c>
      <c r="AY186" s="49" t="s">
        <v>4295</v>
      </c>
      <c r="AZ186" s="49" t="s">
        <v>4828</v>
      </c>
      <c r="BA186" s="49" t="s">
        <v>4829</v>
      </c>
      <c r="BB186" s="49" t="s">
        <v>4830</v>
      </c>
      <c r="BC186" s="49" t="s">
        <v>4831</v>
      </c>
      <c r="BD186" s="49" t="s">
        <v>4832</v>
      </c>
      <c r="BE186" s="49" t="s">
        <v>4833</v>
      </c>
    </row>
    <row r="187" spans="1:57" hidden="1">
      <c r="A187" s="47"/>
      <c r="B187" s="51" t="s">
        <v>5293</v>
      </c>
      <c r="C187" s="67">
        <v>12</v>
      </c>
      <c r="D187" s="49" t="s">
        <v>274</v>
      </c>
      <c r="E187" s="49" t="s">
        <v>275</v>
      </c>
      <c r="F187" s="49" t="s">
        <v>276</v>
      </c>
      <c r="G187" s="49" t="s">
        <v>277</v>
      </c>
      <c r="H187" s="49" t="s">
        <v>278</v>
      </c>
      <c r="I187" s="49" t="s">
        <v>279</v>
      </c>
      <c r="J187" s="49" t="s">
        <v>812</v>
      </c>
      <c r="K187" s="49" t="s">
        <v>813</v>
      </c>
      <c r="L187" s="49" t="s">
        <v>814</v>
      </c>
      <c r="M187" s="49" t="s">
        <v>815</v>
      </c>
      <c r="N187" s="49" t="s">
        <v>816</v>
      </c>
      <c r="O187" s="49" t="s">
        <v>817</v>
      </c>
      <c r="P187" s="49" t="s">
        <v>1356</v>
      </c>
      <c r="Q187" s="49" t="s">
        <v>1357</v>
      </c>
      <c r="R187" s="49" t="s">
        <v>1358</v>
      </c>
      <c r="S187" s="49" t="s">
        <v>1359</v>
      </c>
      <c r="T187" s="49" t="s">
        <v>1360</v>
      </c>
      <c r="U187" s="49" t="s">
        <v>1361</v>
      </c>
      <c r="V187" s="49" t="s">
        <v>1894</v>
      </c>
      <c r="W187" s="49" t="s">
        <v>1895</v>
      </c>
      <c r="X187" s="49" t="s">
        <v>1896</v>
      </c>
      <c r="Y187" s="49" t="s">
        <v>1897</v>
      </c>
      <c r="Z187" s="49" t="s">
        <v>1898</v>
      </c>
      <c r="AA187" s="49" t="s">
        <v>1899</v>
      </c>
      <c r="AB187" s="49" t="s">
        <v>2432</v>
      </c>
      <c r="AC187" s="49" t="s">
        <v>2433</v>
      </c>
      <c r="AD187" s="49" t="s">
        <v>2434</v>
      </c>
      <c r="AE187" s="49" t="s">
        <v>2435</v>
      </c>
      <c r="AF187" s="49" t="s">
        <v>2436</v>
      </c>
      <c r="AG187" s="49" t="s">
        <v>2437</v>
      </c>
      <c r="AH187" s="49" t="s">
        <v>2970</v>
      </c>
      <c r="AI187" s="49" t="s">
        <v>2971</v>
      </c>
      <c r="AJ187" s="49" t="s">
        <v>2972</v>
      </c>
      <c r="AK187" s="49" t="s">
        <v>2973</v>
      </c>
      <c r="AL187" s="49" t="s">
        <v>2974</v>
      </c>
      <c r="AM187" s="49" t="s">
        <v>2975</v>
      </c>
      <c r="AN187" s="49" t="s">
        <v>3752</v>
      </c>
      <c r="AO187" s="49" t="s">
        <v>3753</v>
      </c>
      <c r="AP187" s="49" t="s">
        <v>3754</v>
      </c>
      <c r="AQ187" s="49" t="s">
        <v>3755</v>
      </c>
      <c r="AR187" s="49" t="s">
        <v>3756</v>
      </c>
      <c r="AS187" s="49" t="s">
        <v>3757</v>
      </c>
      <c r="AT187" s="49" t="s">
        <v>4296</v>
      </c>
      <c r="AU187" s="49" t="s">
        <v>4297</v>
      </c>
      <c r="AV187" s="49" t="s">
        <v>4298</v>
      </c>
      <c r="AW187" s="49" t="s">
        <v>4299</v>
      </c>
      <c r="AX187" s="49" t="s">
        <v>4300</v>
      </c>
      <c r="AY187" s="49" t="s">
        <v>4301</v>
      </c>
      <c r="AZ187" s="49" t="s">
        <v>4834</v>
      </c>
      <c r="BA187" s="49" t="s">
        <v>4835</v>
      </c>
      <c r="BB187" s="49" t="s">
        <v>4836</v>
      </c>
      <c r="BC187" s="49" t="s">
        <v>4837</v>
      </c>
      <c r="BD187" s="49" t="s">
        <v>4838</v>
      </c>
      <c r="BE187" s="49" t="s">
        <v>4839</v>
      </c>
    </row>
    <row r="188" spans="1:57" hidden="1">
      <c r="A188" s="47"/>
      <c r="B188" s="52" t="s">
        <v>5294</v>
      </c>
      <c r="C188" s="67">
        <v>13</v>
      </c>
      <c r="D188" s="49" t="s">
        <v>280</v>
      </c>
      <c r="E188" s="49" t="s">
        <v>281</v>
      </c>
      <c r="F188" s="49" t="s">
        <v>282</v>
      </c>
      <c r="G188" s="49" t="s">
        <v>283</v>
      </c>
      <c r="H188" s="49" t="s">
        <v>284</v>
      </c>
      <c r="I188" s="49" t="s">
        <v>285</v>
      </c>
      <c r="J188" s="49" t="s">
        <v>818</v>
      </c>
      <c r="K188" s="49" t="s">
        <v>819</v>
      </c>
      <c r="L188" s="49" t="s">
        <v>820</v>
      </c>
      <c r="M188" s="49" t="s">
        <v>821</v>
      </c>
      <c r="N188" s="49" t="s">
        <v>822</v>
      </c>
      <c r="O188" s="49" t="s">
        <v>823</v>
      </c>
      <c r="P188" s="49" t="s">
        <v>1362</v>
      </c>
      <c r="Q188" s="49" t="s">
        <v>1363</v>
      </c>
      <c r="R188" s="49" t="s">
        <v>1364</v>
      </c>
      <c r="S188" s="49" t="s">
        <v>1365</v>
      </c>
      <c r="T188" s="49" t="s">
        <v>1366</v>
      </c>
      <c r="U188" s="49" t="s">
        <v>1367</v>
      </c>
      <c r="V188" s="49" t="s">
        <v>1900</v>
      </c>
      <c r="W188" s="49" t="s">
        <v>1901</v>
      </c>
      <c r="X188" s="49" t="s">
        <v>1902</v>
      </c>
      <c r="Y188" s="49" t="s">
        <v>1903</v>
      </c>
      <c r="Z188" s="49" t="s">
        <v>1904</v>
      </c>
      <c r="AA188" s="49" t="s">
        <v>1905</v>
      </c>
      <c r="AB188" s="49" t="s">
        <v>2438</v>
      </c>
      <c r="AC188" s="49" t="s">
        <v>2439</v>
      </c>
      <c r="AD188" s="49" t="s">
        <v>2440</v>
      </c>
      <c r="AE188" s="49" t="s">
        <v>2441</v>
      </c>
      <c r="AF188" s="49" t="s">
        <v>2442</v>
      </c>
      <c r="AG188" s="49" t="s">
        <v>2443</v>
      </c>
      <c r="AH188" s="49" t="s">
        <v>2976</v>
      </c>
      <c r="AI188" s="49" t="s">
        <v>2977</v>
      </c>
      <c r="AJ188" s="49" t="s">
        <v>2978</v>
      </c>
      <c r="AK188" s="49" t="s">
        <v>2979</v>
      </c>
      <c r="AL188" s="49" t="s">
        <v>2980</v>
      </c>
      <c r="AM188" s="49" t="s">
        <v>2981</v>
      </c>
      <c r="AN188" s="49" t="s">
        <v>3758</v>
      </c>
      <c r="AO188" s="49" t="s">
        <v>3759</v>
      </c>
      <c r="AP188" s="49" t="s">
        <v>3760</v>
      </c>
      <c r="AQ188" s="49" t="s">
        <v>3761</v>
      </c>
      <c r="AR188" s="49" t="s">
        <v>3762</v>
      </c>
      <c r="AS188" s="49" t="s">
        <v>3763</v>
      </c>
      <c r="AT188" s="49" t="s">
        <v>4302</v>
      </c>
      <c r="AU188" s="49" t="s">
        <v>4303</v>
      </c>
      <c r="AV188" s="49" t="s">
        <v>4304</v>
      </c>
      <c r="AW188" s="49" t="s">
        <v>4305</v>
      </c>
      <c r="AX188" s="49" t="s">
        <v>4306</v>
      </c>
      <c r="AY188" s="49" t="s">
        <v>4307</v>
      </c>
      <c r="AZ188" s="49" t="s">
        <v>4840</v>
      </c>
      <c r="BA188" s="49" t="s">
        <v>4841</v>
      </c>
      <c r="BB188" s="49" t="s">
        <v>4842</v>
      </c>
      <c r="BC188" s="49" t="s">
        <v>4843</v>
      </c>
      <c r="BD188" s="49" t="s">
        <v>4844</v>
      </c>
      <c r="BE188" s="49" t="s">
        <v>4845</v>
      </c>
    </row>
    <row r="189" spans="1:57" hidden="1">
      <c r="A189" s="47"/>
      <c r="B189" s="52" t="s">
        <v>5295</v>
      </c>
      <c r="C189" s="67">
        <v>14</v>
      </c>
      <c r="D189" s="49" t="s">
        <v>286</v>
      </c>
      <c r="E189" s="49" t="s">
        <v>287</v>
      </c>
      <c r="F189" s="49" t="s">
        <v>288</v>
      </c>
      <c r="G189" s="49" t="s">
        <v>289</v>
      </c>
      <c r="H189" s="49" t="s">
        <v>290</v>
      </c>
      <c r="I189" s="49" t="s">
        <v>291</v>
      </c>
      <c r="J189" s="49" t="s">
        <v>824</v>
      </c>
      <c r="K189" s="49" t="s">
        <v>825</v>
      </c>
      <c r="L189" s="49" t="s">
        <v>826</v>
      </c>
      <c r="M189" s="49" t="s">
        <v>827</v>
      </c>
      <c r="N189" s="49" t="s">
        <v>828</v>
      </c>
      <c r="O189" s="49" t="s">
        <v>829</v>
      </c>
      <c r="P189" s="49" t="s">
        <v>1368</v>
      </c>
      <c r="Q189" s="49" t="s">
        <v>1369</v>
      </c>
      <c r="R189" s="49" t="s">
        <v>1370</v>
      </c>
      <c r="S189" s="49" t="s">
        <v>1371</v>
      </c>
      <c r="T189" s="49" t="s">
        <v>1372</v>
      </c>
      <c r="U189" s="49" t="s">
        <v>1373</v>
      </c>
      <c r="V189" s="49" t="s">
        <v>1906</v>
      </c>
      <c r="W189" s="49" t="s">
        <v>1907</v>
      </c>
      <c r="X189" s="49" t="s">
        <v>1908</v>
      </c>
      <c r="Y189" s="49" t="s">
        <v>1909</v>
      </c>
      <c r="Z189" s="49" t="s">
        <v>1910</v>
      </c>
      <c r="AA189" s="49" t="s">
        <v>1911</v>
      </c>
      <c r="AB189" s="49" t="s">
        <v>2444</v>
      </c>
      <c r="AC189" s="49" t="s">
        <v>2445</v>
      </c>
      <c r="AD189" s="49" t="s">
        <v>2446</v>
      </c>
      <c r="AE189" s="49" t="s">
        <v>2447</v>
      </c>
      <c r="AF189" s="49" t="s">
        <v>2448</v>
      </c>
      <c r="AG189" s="49" t="s">
        <v>2449</v>
      </c>
      <c r="AH189" s="49" t="s">
        <v>3226</v>
      </c>
      <c r="AI189" s="49" t="s">
        <v>3227</v>
      </c>
      <c r="AJ189" s="49" t="s">
        <v>3228</v>
      </c>
      <c r="AK189" s="49" t="s">
        <v>3229</v>
      </c>
      <c r="AL189" s="49" t="s">
        <v>3230</v>
      </c>
      <c r="AM189" s="49" t="s">
        <v>3231</v>
      </c>
      <c r="AN189" s="49" t="s">
        <v>3764</v>
      </c>
      <c r="AO189" s="49" t="s">
        <v>3765</v>
      </c>
      <c r="AP189" s="49" t="s">
        <v>3766</v>
      </c>
      <c r="AQ189" s="49" t="s">
        <v>3767</v>
      </c>
      <c r="AR189" s="49" t="s">
        <v>3768</v>
      </c>
      <c r="AS189" s="49" t="s">
        <v>3769</v>
      </c>
      <c r="AT189" s="49" t="s">
        <v>4308</v>
      </c>
      <c r="AU189" s="49" t="s">
        <v>4309</v>
      </c>
      <c r="AV189" s="49" t="s">
        <v>4310</v>
      </c>
      <c r="AW189" s="49" t="s">
        <v>4311</v>
      </c>
      <c r="AX189" s="49" t="s">
        <v>4312</v>
      </c>
      <c r="AY189" s="49" t="s">
        <v>4313</v>
      </c>
      <c r="AZ189" s="49" t="s">
        <v>4846</v>
      </c>
      <c r="BA189" s="49" t="s">
        <v>4847</v>
      </c>
      <c r="BB189" s="49" t="s">
        <v>4848</v>
      </c>
      <c r="BC189" s="49" t="s">
        <v>4849</v>
      </c>
      <c r="BD189" s="49" t="s">
        <v>4850</v>
      </c>
      <c r="BE189" s="49" t="s">
        <v>4851</v>
      </c>
    </row>
    <row r="190" spans="1:57" hidden="1">
      <c r="A190" s="47"/>
      <c r="B190" s="51" t="s">
        <v>5296</v>
      </c>
      <c r="C190" s="67">
        <v>15</v>
      </c>
      <c r="D190" s="49" t="s">
        <v>292</v>
      </c>
      <c r="E190" s="49" t="s">
        <v>293</v>
      </c>
      <c r="F190" s="49" t="s">
        <v>294</v>
      </c>
      <c r="G190" s="49" t="s">
        <v>295</v>
      </c>
      <c r="H190" s="49" t="s">
        <v>296</v>
      </c>
      <c r="I190" s="49" t="s">
        <v>297</v>
      </c>
      <c r="J190" s="49" t="s">
        <v>830</v>
      </c>
      <c r="K190" s="49" t="s">
        <v>831</v>
      </c>
      <c r="L190" s="49" t="s">
        <v>832</v>
      </c>
      <c r="M190" s="49" t="s">
        <v>833</v>
      </c>
      <c r="N190" s="49" t="s">
        <v>834</v>
      </c>
      <c r="O190" s="49" t="s">
        <v>835</v>
      </c>
      <c r="P190" s="49" t="s">
        <v>1374</v>
      </c>
      <c r="Q190" s="49" t="s">
        <v>1375</v>
      </c>
      <c r="R190" s="49" t="s">
        <v>1376</v>
      </c>
      <c r="S190" s="49" t="s">
        <v>1377</v>
      </c>
      <c r="T190" s="49" t="s">
        <v>1378</v>
      </c>
      <c r="U190" s="49" t="s">
        <v>1379</v>
      </c>
      <c r="V190" s="49" t="s">
        <v>1912</v>
      </c>
      <c r="W190" s="49" t="s">
        <v>1913</v>
      </c>
      <c r="X190" s="49" t="s">
        <v>1914</v>
      </c>
      <c r="Y190" s="49" t="s">
        <v>1915</v>
      </c>
      <c r="Z190" s="49" t="s">
        <v>1916</v>
      </c>
      <c r="AA190" s="49" t="s">
        <v>1917</v>
      </c>
      <c r="AB190" s="49" t="s">
        <v>2450</v>
      </c>
      <c r="AC190" s="49" t="s">
        <v>2451</v>
      </c>
      <c r="AD190" s="49" t="s">
        <v>2452</v>
      </c>
      <c r="AE190" s="49" t="s">
        <v>2453</v>
      </c>
      <c r="AF190" s="49" t="s">
        <v>2454</v>
      </c>
      <c r="AG190" s="49" t="s">
        <v>2455</v>
      </c>
      <c r="AH190" s="49" t="s">
        <v>3232</v>
      </c>
      <c r="AI190" s="49" t="s">
        <v>3233</v>
      </c>
      <c r="AJ190" s="49" t="s">
        <v>3234</v>
      </c>
      <c r="AK190" s="49" t="s">
        <v>3235</v>
      </c>
      <c r="AL190" s="49" t="s">
        <v>3236</v>
      </c>
      <c r="AM190" s="49" t="s">
        <v>3237</v>
      </c>
      <c r="AN190" s="49" t="s">
        <v>3770</v>
      </c>
      <c r="AO190" s="49" t="s">
        <v>3771</v>
      </c>
      <c r="AP190" s="49" t="s">
        <v>3772</v>
      </c>
      <c r="AQ190" s="49" t="s">
        <v>3773</v>
      </c>
      <c r="AR190" s="49" t="s">
        <v>3774</v>
      </c>
      <c r="AS190" s="49" t="s">
        <v>3775</v>
      </c>
      <c r="AT190" s="49" t="s">
        <v>4314</v>
      </c>
      <c r="AU190" s="49" t="s">
        <v>4315</v>
      </c>
      <c r="AV190" s="49" t="s">
        <v>4316</v>
      </c>
      <c r="AW190" s="49" t="s">
        <v>4317</v>
      </c>
      <c r="AX190" s="49" t="s">
        <v>4318</v>
      </c>
      <c r="AY190" s="49" t="s">
        <v>4319</v>
      </c>
      <c r="AZ190" s="49" t="s">
        <v>4852</v>
      </c>
      <c r="BA190" s="49" t="s">
        <v>4853</v>
      </c>
      <c r="BB190" s="49" t="s">
        <v>4854</v>
      </c>
      <c r="BC190" s="49" t="s">
        <v>4855</v>
      </c>
      <c r="BD190" s="49" t="s">
        <v>4856</v>
      </c>
      <c r="BE190" s="49" t="s">
        <v>4857</v>
      </c>
    </row>
    <row r="191" spans="1:57" hidden="1">
      <c r="A191" s="47"/>
      <c r="B191" s="52" t="s">
        <v>5297</v>
      </c>
      <c r="C191" s="67">
        <v>16</v>
      </c>
      <c r="D191" s="49" t="s">
        <v>298</v>
      </c>
      <c r="E191" s="49" t="s">
        <v>299</v>
      </c>
      <c r="F191" s="49" t="s">
        <v>300</v>
      </c>
      <c r="G191" s="49" t="s">
        <v>301</v>
      </c>
      <c r="H191" s="49" t="s">
        <v>302</v>
      </c>
      <c r="I191" s="49" t="s">
        <v>303</v>
      </c>
      <c r="J191" s="49" t="s">
        <v>836</v>
      </c>
      <c r="K191" s="49" t="s">
        <v>837</v>
      </c>
      <c r="L191" s="49" t="s">
        <v>838</v>
      </c>
      <c r="M191" s="49" t="s">
        <v>839</v>
      </c>
      <c r="N191" s="49" t="s">
        <v>840</v>
      </c>
      <c r="O191" s="49" t="s">
        <v>841</v>
      </c>
      <c r="P191" s="49" t="s">
        <v>1380</v>
      </c>
      <c r="Q191" s="49" t="s">
        <v>1381</v>
      </c>
      <c r="R191" s="49" t="s">
        <v>1382</v>
      </c>
      <c r="S191" s="49" t="s">
        <v>1383</v>
      </c>
      <c r="T191" s="49" t="s">
        <v>1384</v>
      </c>
      <c r="U191" s="49" t="s">
        <v>1385</v>
      </c>
      <c r="V191" s="49" t="s">
        <v>1918</v>
      </c>
      <c r="W191" s="49" t="s">
        <v>1919</v>
      </c>
      <c r="X191" s="49" t="s">
        <v>1920</v>
      </c>
      <c r="Y191" s="49" t="s">
        <v>1921</v>
      </c>
      <c r="Z191" s="49" t="s">
        <v>1922</v>
      </c>
      <c r="AA191" s="49" t="s">
        <v>1923</v>
      </c>
      <c r="AB191" s="49" t="s">
        <v>2456</v>
      </c>
      <c r="AC191" s="49" t="s">
        <v>2457</v>
      </c>
      <c r="AD191" s="49" t="s">
        <v>2458</v>
      </c>
      <c r="AE191" s="49" t="s">
        <v>2459</v>
      </c>
      <c r="AF191" s="49" t="s">
        <v>2460</v>
      </c>
      <c r="AG191" s="49" t="s">
        <v>2461</v>
      </c>
      <c r="AH191" s="49" t="s">
        <v>3238</v>
      </c>
      <c r="AI191" s="49" t="s">
        <v>3239</v>
      </c>
      <c r="AJ191" s="49" t="s">
        <v>3240</v>
      </c>
      <c r="AK191" s="49" t="s">
        <v>3241</v>
      </c>
      <c r="AL191" s="49" t="s">
        <v>3242</v>
      </c>
      <c r="AM191" s="49" t="s">
        <v>3243</v>
      </c>
      <c r="AN191" s="49" t="s">
        <v>3776</v>
      </c>
      <c r="AO191" s="49" t="s">
        <v>3777</v>
      </c>
      <c r="AP191" s="49" t="s">
        <v>3778</v>
      </c>
      <c r="AQ191" s="49" t="s">
        <v>3779</v>
      </c>
      <c r="AR191" s="49" t="s">
        <v>3780</v>
      </c>
      <c r="AS191" s="49" t="s">
        <v>3781</v>
      </c>
      <c r="AT191" s="49" t="s">
        <v>4320</v>
      </c>
      <c r="AU191" s="49" t="s">
        <v>4321</v>
      </c>
      <c r="AV191" s="49" t="s">
        <v>4322</v>
      </c>
      <c r="AW191" s="49" t="s">
        <v>4323</v>
      </c>
      <c r="AX191" s="49" t="s">
        <v>4324</v>
      </c>
      <c r="AY191" s="49" t="s">
        <v>4325</v>
      </c>
      <c r="AZ191" s="49" t="s">
        <v>4858</v>
      </c>
      <c r="BA191" s="49" t="s">
        <v>4859</v>
      </c>
      <c r="BB191" s="49" t="s">
        <v>4860</v>
      </c>
      <c r="BC191" s="49" t="s">
        <v>4861</v>
      </c>
      <c r="BD191" s="49" t="s">
        <v>4862</v>
      </c>
      <c r="BE191" s="49" t="s">
        <v>4863</v>
      </c>
    </row>
    <row r="192" spans="1:57" hidden="1">
      <c r="A192" s="47"/>
      <c r="B192" s="52" t="s">
        <v>5298</v>
      </c>
      <c r="C192" s="67">
        <v>17</v>
      </c>
      <c r="D192" s="49" t="s">
        <v>304</v>
      </c>
      <c r="E192" s="49" t="s">
        <v>305</v>
      </c>
      <c r="F192" s="49" t="s">
        <v>306</v>
      </c>
      <c r="G192" s="49" t="s">
        <v>307</v>
      </c>
      <c r="H192" s="49" t="s">
        <v>308</v>
      </c>
      <c r="I192" s="49" t="s">
        <v>309</v>
      </c>
      <c r="J192" s="49" t="s">
        <v>842</v>
      </c>
      <c r="K192" s="49" t="s">
        <v>843</v>
      </c>
      <c r="L192" s="49" t="s">
        <v>844</v>
      </c>
      <c r="M192" s="49" t="s">
        <v>845</v>
      </c>
      <c r="N192" s="49" t="s">
        <v>846</v>
      </c>
      <c r="O192" s="49" t="s">
        <v>847</v>
      </c>
      <c r="P192" s="49" t="s">
        <v>1386</v>
      </c>
      <c r="Q192" s="49" t="s">
        <v>1387</v>
      </c>
      <c r="R192" s="49" t="s">
        <v>1388</v>
      </c>
      <c r="S192" s="49" t="s">
        <v>1389</v>
      </c>
      <c r="T192" s="49" t="s">
        <v>1390</v>
      </c>
      <c r="U192" s="49" t="s">
        <v>1391</v>
      </c>
      <c r="V192" s="49" t="s">
        <v>1924</v>
      </c>
      <c r="W192" s="49" t="s">
        <v>1925</v>
      </c>
      <c r="X192" s="49" t="s">
        <v>1926</v>
      </c>
      <c r="Y192" s="49" t="s">
        <v>1927</v>
      </c>
      <c r="Z192" s="49" t="s">
        <v>1928</v>
      </c>
      <c r="AA192" s="49" t="s">
        <v>1929</v>
      </c>
      <c r="AB192" s="49" t="s">
        <v>2462</v>
      </c>
      <c r="AC192" s="49" t="s">
        <v>2463</v>
      </c>
      <c r="AD192" s="49" t="s">
        <v>2464</v>
      </c>
      <c r="AE192" s="49" t="s">
        <v>2465</v>
      </c>
      <c r="AF192" s="49" t="s">
        <v>2466</v>
      </c>
      <c r="AG192" s="49" t="s">
        <v>2467</v>
      </c>
      <c r="AH192" s="49" t="s">
        <v>3244</v>
      </c>
      <c r="AI192" s="49" t="s">
        <v>3245</v>
      </c>
      <c r="AJ192" s="49" t="s">
        <v>3246</v>
      </c>
      <c r="AK192" s="49" t="s">
        <v>3247</v>
      </c>
      <c r="AL192" s="49" t="s">
        <v>3248</v>
      </c>
      <c r="AM192" s="49" t="s">
        <v>3249</v>
      </c>
      <c r="AN192" s="49" t="s">
        <v>3782</v>
      </c>
      <c r="AO192" s="49" t="s">
        <v>3783</v>
      </c>
      <c r="AP192" s="49" t="s">
        <v>3784</v>
      </c>
      <c r="AQ192" s="49" t="s">
        <v>3785</v>
      </c>
      <c r="AR192" s="49" t="s">
        <v>3786</v>
      </c>
      <c r="AS192" s="49" t="s">
        <v>3787</v>
      </c>
      <c r="AT192" s="49" t="s">
        <v>4326</v>
      </c>
      <c r="AU192" s="49" t="s">
        <v>4327</v>
      </c>
      <c r="AV192" s="49" t="s">
        <v>4328</v>
      </c>
      <c r="AW192" s="49" t="s">
        <v>4329</v>
      </c>
      <c r="AX192" s="49" t="s">
        <v>4330</v>
      </c>
      <c r="AY192" s="49" t="s">
        <v>4331</v>
      </c>
      <c r="AZ192" s="49" t="s">
        <v>4864</v>
      </c>
      <c r="BA192" s="49" t="s">
        <v>4865</v>
      </c>
      <c r="BB192" s="49" t="s">
        <v>4866</v>
      </c>
      <c r="BC192" s="49" t="s">
        <v>4867</v>
      </c>
      <c r="BD192" s="49" t="s">
        <v>4868</v>
      </c>
      <c r="BE192" s="49" t="s">
        <v>4869</v>
      </c>
    </row>
    <row r="193" spans="1:57" hidden="1">
      <c r="A193" s="47"/>
      <c r="B193" s="48" t="s">
        <v>5299</v>
      </c>
      <c r="C193" s="67">
        <v>18</v>
      </c>
      <c r="D193" s="49" t="s">
        <v>310</v>
      </c>
      <c r="E193" s="49" t="s">
        <v>311</v>
      </c>
      <c r="F193" s="49" t="s">
        <v>312</v>
      </c>
      <c r="G193" s="49" t="s">
        <v>313</v>
      </c>
      <c r="H193" s="49" t="s">
        <v>314</v>
      </c>
      <c r="I193" s="49" t="s">
        <v>315</v>
      </c>
      <c r="J193" s="49" t="s">
        <v>848</v>
      </c>
      <c r="K193" s="49" t="s">
        <v>849</v>
      </c>
      <c r="L193" s="49" t="s">
        <v>850</v>
      </c>
      <c r="M193" s="49" t="s">
        <v>851</v>
      </c>
      <c r="N193" s="49" t="s">
        <v>852</v>
      </c>
      <c r="O193" s="49" t="s">
        <v>853</v>
      </c>
      <c r="P193" s="49" t="s">
        <v>1392</v>
      </c>
      <c r="Q193" s="49" t="s">
        <v>1393</v>
      </c>
      <c r="R193" s="49" t="s">
        <v>1394</v>
      </c>
      <c r="S193" s="49" t="s">
        <v>1395</v>
      </c>
      <c r="T193" s="49" t="s">
        <v>1396</v>
      </c>
      <c r="U193" s="49" t="s">
        <v>1397</v>
      </c>
      <c r="V193" s="49" t="s">
        <v>1930</v>
      </c>
      <c r="W193" s="49" t="s">
        <v>1931</v>
      </c>
      <c r="X193" s="49" t="s">
        <v>1932</v>
      </c>
      <c r="Y193" s="49" t="s">
        <v>1933</v>
      </c>
      <c r="Z193" s="49" t="s">
        <v>1934</v>
      </c>
      <c r="AA193" s="49" t="s">
        <v>1935</v>
      </c>
      <c r="AB193" s="49" t="s">
        <v>2468</v>
      </c>
      <c r="AC193" s="49" t="s">
        <v>2469</v>
      </c>
      <c r="AD193" s="49" t="s">
        <v>2470</v>
      </c>
      <c r="AE193" s="49" t="s">
        <v>2471</v>
      </c>
      <c r="AF193" s="49" t="s">
        <v>2472</v>
      </c>
      <c r="AG193" s="49" t="s">
        <v>2473</v>
      </c>
      <c r="AH193" s="49" t="s">
        <v>3250</v>
      </c>
      <c r="AI193" s="49" t="s">
        <v>3251</v>
      </c>
      <c r="AJ193" s="49" t="s">
        <v>3252</v>
      </c>
      <c r="AK193" s="49" t="s">
        <v>3253</v>
      </c>
      <c r="AL193" s="49" t="s">
        <v>3254</v>
      </c>
      <c r="AM193" s="49" t="s">
        <v>3255</v>
      </c>
      <c r="AN193" s="49" t="s">
        <v>3788</v>
      </c>
      <c r="AO193" s="49" t="s">
        <v>3789</v>
      </c>
      <c r="AP193" s="49" t="s">
        <v>3790</v>
      </c>
      <c r="AQ193" s="49" t="s">
        <v>3791</v>
      </c>
      <c r="AR193" s="49" t="s">
        <v>3792</v>
      </c>
      <c r="AS193" s="49" t="s">
        <v>3793</v>
      </c>
      <c r="AT193" s="49" t="s">
        <v>4332</v>
      </c>
      <c r="AU193" s="49" t="s">
        <v>4333</v>
      </c>
      <c r="AV193" s="49" t="s">
        <v>4334</v>
      </c>
      <c r="AW193" s="49" t="s">
        <v>4335</v>
      </c>
      <c r="AX193" s="49" t="s">
        <v>4336</v>
      </c>
      <c r="AY193" s="49" t="s">
        <v>4337</v>
      </c>
      <c r="AZ193" s="49" t="s">
        <v>4870</v>
      </c>
      <c r="BA193" s="49" t="s">
        <v>4871</v>
      </c>
      <c r="BB193" s="49" t="s">
        <v>4872</v>
      </c>
      <c r="BC193" s="49" t="s">
        <v>4873</v>
      </c>
      <c r="BD193" s="49" t="s">
        <v>4874</v>
      </c>
      <c r="BE193" s="49" t="s">
        <v>4875</v>
      </c>
    </row>
    <row r="194" spans="1:57" hidden="1">
      <c r="A194" s="43" t="s">
        <v>5300</v>
      </c>
      <c r="B194" s="53"/>
      <c r="C194" s="67">
        <v>19</v>
      </c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</row>
    <row r="195" spans="1:57" hidden="1">
      <c r="A195" s="54"/>
      <c r="B195" s="48" t="s">
        <v>5301</v>
      </c>
      <c r="C195" s="67">
        <v>20</v>
      </c>
      <c r="D195" s="49" t="s">
        <v>316</v>
      </c>
      <c r="E195" s="49" t="s">
        <v>317</v>
      </c>
      <c r="F195" s="49" t="s">
        <v>318</v>
      </c>
      <c r="G195" s="49" t="s">
        <v>319</v>
      </c>
      <c r="H195" s="49" t="s">
        <v>320</v>
      </c>
      <c r="I195" s="49" t="s">
        <v>321</v>
      </c>
      <c r="J195" s="49" t="s">
        <v>854</v>
      </c>
      <c r="K195" s="49" t="s">
        <v>855</v>
      </c>
      <c r="L195" s="49" t="s">
        <v>856</v>
      </c>
      <c r="M195" s="49" t="s">
        <v>857</v>
      </c>
      <c r="N195" s="49" t="s">
        <v>858</v>
      </c>
      <c r="O195" s="49" t="s">
        <v>859</v>
      </c>
      <c r="P195" s="49" t="s">
        <v>1398</v>
      </c>
      <c r="Q195" s="49" t="s">
        <v>1399</v>
      </c>
      <c r="R195" s="49" t="s">
        <v>1400</v>
      </c>
      <c r="S195" s="49" t="s">
        <v>1401</v>
      </c>
      <c r="T195" s="49" t="s">
        <v>1402</v>
      </c>
      <c r="U195" s="49" t="s">
        <v>1403</v>
      </c>
      <c r="V195" s="49" t="s">
        <v>1936</v>
      </c>
      <c r="W195" s="49" t="s">
        <v>1937</v>
      </c>
      <c r="X195" s="49" t="s">
        <v>1938</v>
      </c>
      <c r="Y195" s="49" t="s">
        <v>1939</v>
      </c>
      <c r="Z195" s="49" t="s">
        <v>1940</v>
      </c>
      <c r="AA195" s="49" t="s">
        <v>1941</v>
      </c>
      <c r="AB195" s="49" t="s">
        <v>2474</v>
      </c>
      <c r="AC195" s="49" t="s">
        <v>2475</v>
      </c>
      <c r="AD195" s="49" t="s">
        <v>2476</v>
      </c>
      <c r="AE195" s="49" t="s">
        <v>2477</v>
      </c>
      <c r="AF195" s="49" t="s">
        <v>2478</v>
      </c>
      <c r="AG195" s="49" t="s">
        <v>2479</v>
      </c>
      <c r="AH195" s="49" t="s">
        <v>3256</v>
      </c>
      <c r="AI195" s="49" t="s">
        <v>3257</v>
      </c>
      <c r="AJ195" s="49" t="s">
        <v>3258</v>
      </c>
      <c r="AK195" s="49" t="s">
        <v>3259</v>
      </c>
      <c r="AL195" s="49" t="s">
        <v>3260</v>
      </c>
      <c r="AM195" s="49" t="s">
        <v>3261</v>
      </c>
      <c r="AN195" s="49" t="s">
        <v>3794</v>
      </c>
      <c r="AO195" s="49" t="s">
        <v>3795</v>
      </c>
      <c r="AP195" s="49" t="s">
        <v>3796</v>
      </c>
      <c r="AQ195" s="49" t="s">
        <v>3797</v>
      </c>
      <c r="AR195" s="49" t="s">
        <v>3798</v>
      </c>
      <c r="AS195" s="49" t="s">
        <v>3799</v>
      </c>
      <c r="AT195" s="49" t="s">
        <v>4338</v>
      </c>
      <c r="AU195" s="49" t="s">
        <v>4339</v>
      </c>
      <c r="AV195" s="49" t="s">
        <v>4340</v>
      </c>
      <c r="AW195" s="49" t="s">
        <v>4341</v>
      </c>
      <c r="AX195" s="49" t="s">
        <v>4342</v>
      </c>
      <c r="AY195" s="49" t="s">
        <v>4343</v>
      </c>
      <c r="AZ195" s="49" t="s">
        <v>4876</v>
      </c>
      <c r="BA195" s="49" t="s">
        <v>4877</v>
      </c>
      <c r="BB195" s="49" t="s">
        <v>4878</v>
      </c>
      <c r="BC195" s="49" t="s">
        <v>4879</v>
      </c>
      <c r="BD195" s="49" t="s">
        <v>4880</v>
      </c>
      <c r="BE195" s="49" t="s">
        <v>4881</v>
      </c>
    </row>
    <row r="196" spans="1:57" hidden="1">
      <c r="A196" s="54"/>
      <c r="B196" s="51" t="s">
        <v>5302</v>
      </c>
      <c r="C196" s="67">
        <v>21</v>
      </c>
      <c r="D196" s="49" t="s">
        <v>322</v>
      </c>
      <c r="E196" s="49" t="s">
        <v>323</v>
      </c>
      <c r="F196" s="49" t="s">
        <v>324</v>
      </c>
      <c r="G196" s="49" t="s">
        <v>325</v>
      </c>
      <c r="H196" s="49" t="s">
        <v>326</v>
      </c>
      <c r="I196" s="49" t="s">
        <v>327</v>
      </c>
      <c r="J196" s="49" t="s">
        <v>860</v>
      </c>
      <c r="K196" s="49" t="s">
        <v>861</v>
      </c>
      <c r="L196" s="49" t="s">
        <v>862</v>
      </c>
      <c r="M196" s="49" t="s">
        <v>863</v>
      </c>
      <c r="N196" s="49" t="s">
        <v>864</v>
      </c>
      <c r="O196" s="49" t="s">
        <v>865</v>
      </c>
      <c r="P196" s="49" t="s">
        <v>1404</v>
      </c>
      <c r="Q196" s="49" t="s">
        <v>1405</v>
      </c>
      <c r="R196" s="49" t="s">
        <v>1406</v>
      </c>
      <c r="S196" s="49" t="s">
        <v>1407</v>
      </c>
      <c r="T196" s="49" t="s">
        <v>1408</v>
      </c>
      <c r="U196" s="49" t="s">
        <v>1409</v>
      </c>
      <c r="V196" s="49" t="s">
        <v>1942</v>
      </c>
      <c r="W196" s="49" t="s">
        <v>1943</v>
      </c>
      <c r="X196" s="49" t="s">
        <v>1944</v>
      </c>
      <c r="Y196" s="49" t="s">
        <v>1945</v>
      </c>
      <c r="Z196" s="49" t="s">
        <v>1946</v>
      </c>
      <c r="AA196" s="49" t="s">
        <v>1947</v>
      </c>
      <c r="AB196" s="49" t="s">
        <v>2480</v>
      </c>
      <c r="AC196" s="49" t="s">
        <v>2481</v>
      </c>
      <c r="AD196" s="49" t="s">
        <v>2482</v>
      </c>
      <c r="AE196" s="49" t="s">
        <v>2483</v>
      </c>
      <c r="AF196" s="49" t="s">
        <v>2484</v>
      </c>
      <c r="AG196" s="49" t="s">
        <v>2485</v>
      </c>
      <c r="AH196" s="49" t="s">
        <v>3262</v>
      </c>
      <c r="AI196" s="49" t="s">
        <v>3263</v>
      </c>
      <c r="AJ196" s="49" t="s">
        <v>3264</v>
      </c>
      <c r="AK196" s="49" t="s">
        <v>3265</v>
      </c>
      <c r="AL196" s="49" t="s">
        <v>3266</v>
      </c>
      <c r="AM196" s="49" t="s">
        <v>3267</v>
      </c>
      <c r="AN196" s="49" t="s">
        <v>3800</v>
      </c>
      <c r="AO196" s="49" t="s">
        <v>3801</v>
      </c>
      <c r="AP196" s="49" t="s">
        <v>3802</v>
      </c>
      <c r="AQ196" s="49" t="s">
        <v>3803</v>
      </c>
      <c r="AR196" s="49" t="s">
        <v>3804</v>
      </c>
      <c r="AS196" s="49" t="s">
        <v>3805</v>
      </c>
      <c r="AT196" s="49" t="s">
        <v>4344</v>
      </c>
      <c r="AU196" s="49" t="s">
        <v>4345</v>
      </c>
      <c r="AV196" s="49" t="s">
        <v>4346</v>
      </c>
      <c r="AW196" s="49" t="s">
        <v>4347</v>
      </c>
      <c r="AX196" s="49" t="s">
        <v>4348</v>
      </c>
      <c r="AY196" s="49" t="s">
        <v>4349</v>
      </c>
      <c r="AZ196" s="49" t="s">
        <v>4882</v>
      </c>
      <c r="BA196" s="49" t="s">
        <v>4883</v>
      </c>
      <c r="BB196" s="49" t="s">
        <v>4884</v>
      </c>
      <c r="BC196" s="49" t="s">
        <v>4885</v>
      </c>
      <c r="BD196" s="49" t="s">
        <v>4886</v>
      </c>
      <c r="BE196" s="49" t="s">
        <v>4887</v>
      </c>
    </row>
    <row r="197" spans="1:57" hidden="1">
      <c r="A197" s="54"/>
      <c r="B197" s="52" t="s">
        <v>5303</v>
      </c>
      <c r="C197" s="67">
        <v>22</v>
      </c>
      <c r="D197" s="49" t="s">
        <v>328</v>
      </c>
      <c r="E197" s="49" t="s">
        <v>329</v>
      </c>
      <c r="F197" s="49" t="s">
        <v>330</v>
      </c>
      <c r="G197" s="49" t="s">
        <v>331</v>
      </c>
      <c r="H197" s="49" t="s">
        <v>332</v>
      </c>
      <c r="I197" s="49" t="s">
        <v>333</v>
      </c>
      <c r="J197" s="49" t="s">
        <v>866</v>
      </c>
      <c r="K197" s="49" t="s">
        <v>867</v>
      </c>
      <c r="L197" s="49" t="s">
        <v>868</v>
      </c>
      <c r="M197" s="49" t="s">
        <v>869</v>
      </c>
      <c r="N197" s="49" t="s">
        <v>870</v>
      </c>
      <c r="O197" s="49" t="s">
        <v>871</v>
      </c>
      <c r="P197" s="49" t="s">
        <v>1410</v>
      </c>
      <c r="Q197" s="49" t="s">
        <v>1411</v>
      </c>
      <c r="R197" s="49" t="s">
        <v>1412</v>
      </c>
      <c r="S197" s="49" t="s">
        <v>1413</v>
      </c>
      <c r="T197" s="49" t="s">
        <v>1414</v>
      </c>
      <c r="U197" s="49" t="s">
        <v>1415</v>
      </c>
      <c r="V197" s="49" t="s">
        <v>1948</v>
      </c>
      <c r="W197" s="49" t="s">
        <v>1949</v>
      </c>
      <c r="X197" s="49" t="s">
        <v>1950</v>
      </c>
      <c r="Y197" s="49" t="s">
        <v>1951</v>
      </c>
      <c r="Z197" s="49" t="s">
        <v>1952</v>
      </c>
      <c r="AA197" s="49" t="s">
        <v>1953</v>
      </c>
      <c r="AB197" s="49" t="s">
        <v>2486</v>
      </c>
      <c r="AC197" s="49" t="s">
        <v>2487</v>
      </c>
      <c r="AD197" s="49" t="s">
        <v>2732</v>
      </c>
      <c r="AE197" s="49" t="s">
        <v>2733</v>
      </c>
      <c r="AF197" s="49" t="s">
        <v>2734</v>
      </c>
      <c r="AG197" s="49" t="s">
        <v>2735</v>
      </c>
      <c r="AH197" s="49" t="s">
        <v>3268</v>
      </c>
      <c r="AI197" s="49" t="s">
        <v>3269</v>
      </c>
      <c r="AJ197" s="49" t="s">
        <v>3270</v>
      </c>
      <c r="AK197" s="49" t="s">
        <v>3271</v>
      </c>
      <c r="AL197" s="49" t="s">
        <v>3272</v>
      </c>
      <c r="AM197" s="49" t="s">
        <v>3273</v>
      </c>
      <c r="AN197" s="49" t="s">
        <v>3806</v>
      </c>
      <c r="AO197" s="49" t="s">
        <v>3807</v>
      </c>
      <c r="AP197" s="49" t="s">
        <v>3808</v>
      </c>
      <c r="AQ197" s="49" t="s">
        <v>3809</v>
      </c>
      <c r="AR197" s="49" t="s">
        <v>3810</v>
      </c>
      <c r="AS197" s="49" t="s">
        <v>3811</v>
      </c>
      <c r="AT197" s="49" t="s">
        <v>4350</v>
      </c>
      <c r="AU197" s="49" t="s">
        <v>4351</v>
      </c>
      <c r="AV197" s="49" t="s">
        <v>4352</v>
      </c>
      <c r="AW197" s="49" t="s">
        <v>4353</v>
      </c>
      <c r="AX197" s="49" t="s">
        <v>4354</v>
      </c>
      <c r="AY197" s="49" t="s">
        <v>4355</v>
      </c>
      <c r="AZ197" s="49" t="s">
        <v>4888</v>
      </c>
      <c r="BA197" s="49" t="s">
        <v>4889</v>
      </c>
      <c r="BB197" s="49" t="s">
        <v>4890</v>
      </c>
      <c r="BC197" s="49" t="s">
        <v>4891</v>
      </c>
      <c r="BD197" s="49" t="s">
        <v>4892</v>
      </c>
      <c r="BE197" s="49" t="s">
        <v>4893</v>
      </c>
    </row>
    <row r="198" spans="1:57" hidden="1">
      <c r="A198" s="54"/>
      <c r="B198" s="52" t="s">
        <v>5304</v>
      </c>
      <c r="C198" s="67">
        <v>23</v>
      </c>
      <c r="D198" s="49" t="s">
        <v>334</v>
      </c>
      <c r="E198" s="49" t="s">
        <v>335</v>
      </c>
      <c r="F198" s="49" t="s">
        <v>336</v>
      </c>
      <c r="G198" s="49" t="s">
        <v>337</v>
      </c>
      <c r="H198" s="49" t="s">
        <v>338</v>
      </c>
      <c r="I198" s="49" t="s">
        <v>339</v>
      </c>
      <c r="J198" s="49" t="s">
        <v>872</v>
      </c>
      <c r="K198" s="49" t="s">
        <v>873</v>
      </c>
      <c r="L198" s="49" t="s">
        <v>874</v>
      </c>
      <c r="M198" s="49" t="s">
        <v>875</v>
      </c>
      <c r="N198" s="49" t="s">
        <v>876</v>
      </c>
      <c r="O198" s="49" t="s">
        <v>877</v>
      </c>
      <c r="P198" s="49" t="s">
        <v>1416</v>
      </c>
      <c r="Q198" s="49" t="s">
        <v>1417</v>
      </c>
      <c r="R198" s="49" t="s">
        <v>1418</v>
      </c>
      <c r="S198" s="49" t="s">
        <v>1419</v>
      </c>
      <c r="T198" s="49" t="s">
        <v>1420</v>
      </c>
      <c r="U198" s="49" t="s">
        <v>1421</v>
      </c>
      <c r="V198" s="49" t="s">
        <v>1954</v>
      </c>
      <c r="W198" s="49" t="s">
        <v>1955</v>
      </c>
      <c r="X198" s="49" t="s">
        <v>1956</v>
      </c>
      <c r="Y198" s="49" t="s">
        <v>1957</v>
      </c>
      <c r="Z198" s="49" t="s">
        <v>1958</v>
      </c>
      <c r="AA198" s="49" t="s">
        <v>1959</v>
      </c>
      <c r="AB198" s="49" t="s">
        <v>2736</v>
      </c>
      <c r="AC198" s="49" t="s">
        <v>2737</v>
      </c>
      <c r="AD198" s="49" t="s">
        <v>2738</v>
      </c>
      <c r="AE198" s="49" t="s">
        <v>2739</v>
      </c>
      <c r="AF198" s="49" t="s">
        <v>2740</v>
      </c>
      <c r="AG198" s="49" t="s">
        <v>2741</v>
      </c>
      <c r="AH198" s="49" t="s">
        <v>3274</v>
      </c>
      <c r="AI198" s="49" t="s">
        <v>3275</v>
      </c>
      <c r="AJ198" s="49" t="s">
        <v>3276</v>
      </c>
      <c r="AK198" s="49" t="s">
        <v>3277</v>
      </c>
      <c r="AL198" s="49" t="s">
        <v>3278</v>
      </c>
      <c r="AM198" s="49" t="s">
        <v>3279</v>
      </c>
      <c r="AN198" s="49" t="s">
        <v>3812</v>
      </c>
      <c r="AO198" s="49" t="s">
        <v>3813</v>
      </c>
      <c r="AP198" s="49" t="s">
        <v>3814</v>
      </c>
      <c r="AQ198" s="49" t="s">
        <v>3815</v>
      </c>
      <c r="AR198" s="49" t="s">
        <v>3816</v>
      </c>
      <c r="AS198" s="49" t="s">
        <v>3817</v>
      </c>
      <c r="AT198" s="49" t="s">
        <v>4356</v>
      </c>
      <c r="AU198" s="49" t="s">
        <v>4357</v>
      </c>
      <c r="AV198" s="49" t="s">
        <v>4358</v>
      </c>
      <c r="AW198" s="49" t="s">
        <v>4359</v>
      </c>
      <c r="AX198" s="49" t="s">
        <v>4360</v>
      </c>
      <c r="AY198" s="49" t="s">
        <v>4361</v>
      </c>
      <c r="AZ198" s="49" t="s">
        <v>4894</v>
      </c>
      <c r="BA198" s="49" t="s">
        <v>4895</v>
      </c>
      <c r="BB198" s="49" t="s">
        <v>4896</v>
      </c>
      <c r="BC198" s="49" t="s">
        <v>4897</v>
      </c>
      <c r="BD198" s="49" t="s">
        <v>4898</v>
      </c>
      <c r="BE198" s="49" t="s">
        <v>4899</v>
      </c>
    </row>
    <row r="199" spans="1:57" hidden="1">
      <c r="A199" s="54"/>
      <c r="B199" s="51" t="s">
        <v>5305</v>
      </c>
      <c r="C199" s="67">
        <v>24</v>
      </c>
      <c r="D199" s="49" t="s">
        <v>340</v>
      </c>
      <c r="E199" s="49" t="s">
        <v>341</v>
      </c>
      <c r="F199" s="49" t="s">
        <v>342</v>
      </c>
      <c r="G199" s="49" t="s">
        <v>343</v>
      </c>
      <c r="H199" s="49" t="s">
        <v>344</v>
      </c>
      <c r="I199" s="49" t="s">
        <v>345</v>
      </c>
      <c r="J199" s="49" t="s">
        <v>878</v>
      </c>
      <c r="K199" s="49" t="s">
        <v>879</v>
      </c>
      <c r="L199" s="49" t="s">
        <v>880</v>
      </c>
      <c r="M199" s="49" t="s">
        <v>881</v>
      </c>
      <c r="N199" s="49" t="s">
        <v>882</v>
      </c>
      <c r="O199" s="49" t="s">
        <v>883</v>
      </c>
      <c r="P199" s="49" t="s">
        <v>1422</v>
      </c>
      <c r="Q199" s="49" t="s">
        <v>1423</v>
      </c>
      <c r="R199" s="49" t="s">
        <v>1424</v>
      </c>
      <c r="S199" s="49" t="s">
        <v>1425</v>
      </c>
      <c r="T199" s="49" t="s">
        <v>1426</v>
      </c>
      <c r="U199" s="49" t="s">
        <v>1427</v>
      </c>
      <c r="V199" s="49" t="s">
        <v>1960</v>
      </c>
      <c r="W199" s="49" t="s">
        <v>1961</v>
      </c>
      <c r="X199" s="49" t="s">
        <v>1962</v>
      </c>
      <c r="Y199" s="49" t="s">
        <v>1963</v>
      </c>
      <c r="Z199" s="49" t="s">
        <v>1964</v>
      </c>
      <c r="AA199" s="49" t="s">
        <v>1965</v>
      </c>
      <c r="AB199" s="49" t="s">
        <v>2742</v>
      </c>
      <c r="AC199" s="49" t="s">
        <v>2743</v>
      </c>
      <c r="AD199" s="49" t="s">
        <v>2744</v>
      </c>
      <c r="AE199" s="49" t="s">
        <v>2745</v>
      </c>
      <c r="AF199" s="49" t="s">
        <v>2746</v>
      </c>
      <c r="AG199" s="49" t="s">
        <v>2747</v>
      </c>
      <c r="AH199" s="49" t="s">
        <v>3280</v>
      </c>
      <c r="AI199" s="49" t="s">
        <v>3281</v>
      </c>
      <c r="AJ199" s="49" t="s">
        <v>3282</v>
      </c>
      <c r="AK199" s="49" t="s">
        <v>3283</v>
      </c>
      <c r="AL199" s="49" t="s">
        <v>3284</v>
      </c>
      <c r="AM199" s="49" t="s">
        <v>3285</v>
      </c>
      <c r="AN199" s="49" t="s">
        <v>3818</v>
      </c>
      <c r="AO199" s="49" t="s">
        <v>3819</v>
      </c>
      <c r="AP199" s="49" t="s">
        <v>3820</v>
      </c>
      <c r="AQ199" s="49" t="s">
        <v>3821</v>
      </c>
      <c r="AR199" s="49" t="s">
        <v>3822</v>
      </c>
      <c r="AS199" s="49" t="s">
        <v>3823</v>
      </c>
      <c r="AT199" s="49" t="s">
        <v>4362</v>
      </c>
      <c r="AU199" s="49" t="s">
        <v>4363</v>
      </c>
      <c r="AV199" s="49" t="s">
        <v>4364</v>
      </c>
      <c r="AW199" s="49" t="s">
        <v>4365</v>
      </c>
      <c r="AX199" s="49" t="s">
        <v>4366</v>
      </c>
      <c r="AY199" s="49" t="s">
        <v>4367</v>
      </c>
      <c r="AZ199" s="49" t="s">
        <v>4900</v>
      </c>
      <c r="BA199" s="49" t="s">
        <v>4901</v>
      </c>
      <c r="BB199" s="49" t="s">
        <v>4902</v>
      </c>
      <c r="BC199" s="49" t="s">
        <v>4903</v>
      </c>
      <c r="BD199" s="49" t="s">
        <v>4904</v>
      </c>
      <c r="BE199" s="49" t="s">
        <v>4905</v>
      </c>
    </row>
    <row r="200" spans="1:57" hidden="1">
      <c r="A200" s="54"/>
      <c r="B200" s="51" t="s">
        <v>5306</v>
      </c>
      <c r="C200" s="67">
        <v>25</v>
      </c>
      <c r="D200" s="49" t="s">
        <v>346</v>
      </c>
      <c r="E200" s="49" t="s">
        <v>347</v>
      </c>
      <c r="F200" s="49" t="s">
        <v>348</v>
      </c>
      <c r="G200" s="49" t="s">
        <v>349</v>
      </c>
      <c r="H200" s="49" t="s">
        <v>350</v>
      </c>
      <c r="I200" s="49" t="s">
        <v>351</v>
      </c>
      <c r="J200" s="49" t="s">
        <v>884</v>
      </c>
      <c r="K200" s="49" t="s">
        <v>885</v>
      </c>
      <c r="L200" s="49" t="s">
        <v>886</v>
      </c>
      <c r="M200" s="49" t="s">
        <v>887</v>
      </c>
      <c r="N200" s="49" t="s">
        <v>888</v>
      </c>
      <c r="O200" s="49" t="s">
        <v>889</v>
      </c>
      <c r="P200" s="49" t="s">
        <v>1428</v>
      </c>
      <c r="Q200" s="49" t="s">
        <v>1429</v>
      </c>
      <c r="R200" s="49" t="s">
        <v>1430</v>
      </c>
      <c r="S200" s="49" t="s">
        <v>1431</v>
      </c>
      <c r="T200" s="49" t="s">
        <v>1432</v>
      </c>
      <c r="U200" s="49" t="s">
        <v>1433</v>
      </c>
      <c r="V200" s="49" t="s">
        <v>1966</v>
      </c>
      <c r="W200" s="49" t="s">
        <v>1967</v>
      </c>
      <c r="X200" s="49" t="s">
        <v>1968</v>
      </c>
      <c r="Y200" s="49" t="s">
        <v>1969</v>
      </c>
      <c r="Z200" s="49" t="s">
        <v>1970</v>
      </c>
      <c r="AA200" s="49" t="s">
        <v>1971</v>
      </c>
      <c r="AB200" s="49" t="s">
        <v>2748</v>
      </c>
      <c r="AC200" s="49" t="s">
        <v>2749</v>
      </c>
      <c r="AD200" s="49" t="s">
        <v>2750</v>
      </c>
      <c r="AE200" s="49" t="s">
        <v>2751</v>
      </c>
      <c r="AF200" s="49" t="s">
        <v>2752</v>
      </c>
      <c r="AG200" s="49" t="s">
        <v>2753</v>
      </c>
      <c r="AH200" s="49" t="s">
        <v>3286</v>
      </c>
      <c r="AI200" s="49" t="s">
        <v>3287</v>
      </c>
      <c r="AJ200" s="49" t="s">
        <v>3288</v>
      </c>
      <c r="AK200" s="49" t="s">
        <v>3289</v>
      </c>
      <c r="AL200" s="49" t="s">
        <v>3290</v>
      </c>
      <c r="AM200" s="49" t="s">
        <v>3291</v>
      </c>
      <c r="AN200" s="49" t="s">
        <v>3824</v>
      </c>
      <c r="AO200" s="49" t="s">
        <v>3825</v>
      </c>
      <c r="AP200" s="49" t="s">
        <v>3826</v>
      </c>
      <c r="AQ200" s="49" t="s">
        <v>3827</v>
      </c>
      <c r="AR200" s="49" t="s">
        <v>3828</v>
      </c>
      <c r="AS200" s="49" t="s">
        <v>3829</v>
      </c>
      <c r="AT200" s="49" t="s">
        <v>4368</v>
      </c>
      <c r="AU200" s="49" t="s">
        <v>4369</v>
      </c>
      <c r="AV200" s="49" t="s">
        <v>4370</v>
      </c>
      <c r="AW200" s="49" t="s">
        <v>4371</v>
      </c>
      <c r="AX200" s="49" t="s">
        <v>4372</v>
      </c>
      <c r="AY200" s="49" t="s">
        <v>4373</v>
      </c>
      <c r="AZ200" s="49" t="s">
        <v>4906</v>
      </c>
      <c r="BA200" s="49" t="s">
        <v>4907</v>
      </c>
      <c r="BB200" s="49" t="s">
        <v>4908</v>
      </c>
      <c r="BC200" s="49" t="s">
        <v>4909</v>
      </c>
      <c r="BD200" s="49" t="s">
        <v>4910</v>
      </c>
      <c r="BE200" s="49" t="s">
        <v>4911</v>
      </c>
    </row>
    <row r="201" spans="1:57" hidden="1">
      <c r="A201" s="55"/>
      <c r="B201" s="51" t="s">
        <v>5307</v>
      </c>
      <c r="C201" s="67">
        <v>26</v>
      </c>
      <c r="D201" s="49" t="s">
        <v>352</v>
      </c>
      <c r="E201" s="49" t="s">
        <v>353</v>
      </c>
      <c r="F201" s="49" t="s">
        <v>354</v>
      </c>
      <c r="G201" s="49" t="s">
        <v>355</v>
      </c>
      <c r="H201" s="49" t="s">
        <v>356</v>
      </c>
      <c r="I201" s="49" t="s">
        <v>357</v>
      </c>
      <c r="J201" s="49" t="s">
        <v>890</v>
      </c>
      <c r="K201" s="49" t="s">
        <v>891</v>
      </c>
      <c r="L201" s="49" t="s">
        <v>892</v>
      </c>
      <c r="M201" s="49" t="s">
        <v>893</v>
      </c>
      <c r="N201" s="49" t="s">
        <v>894</v>
      </c>
      <c r="O201" s="49" t="s">
        <v>895</v>
      </c>
      <c r="P201" s="49" t="s">
        <v>1434</v>
      </c>
      <c r="Q201" s="49" t="s">
        <v>1435</v>
      </c>
      <c r="R201" s="49" t="s">
        <v>1436</v>
      </c>
      <c r="S201" s="49" t="s">
        <v>1437</v>
      </c>
      <c r="T201" s="49" t="s">
        <v>1438</v>
      </c>
      <c r="U201" s="49" t="s">
        <v>1439</v>
      </c>
      <c r="V201" s="49" t="s">
        <v>1972</v>
      </c>
      <c r="W201" s="49" t="s">
        <v>1973</v>
      </c>
      <c r="X201" s="49" t="s">
        <v>1974</v>
      </c>
      <c r="Y201" s="49" t="s">
        <v>1975</v>
      </c>
      <c r="Z201" s="49" t="s">
        <v>1976</v>
      </c>
      <c r="AA201" s="49" t="s">
        <v>1977</v>
      </c>
      <c r="AB201" s="49" t="s">
        <v>2754</v>
      </c>
      <c r="AC201" s="49" t="s">
        <v>2755</v>
      </c>
      <c r="AD201" s="49" t="s">
        <v>2756</v>
      </c>
      <c r="AE201" s="49" t="s">
        <v>2757</v>
      </c>
      <c r="AF201" s="49" t="s">
        <v>2758</v>
      </c>
      <c r="AG201" s="49" t="s">
        <v>2759</v>
      </c>
      <c r="AH201" s="49" t="s">
        <v>3292</v>
      </c>
      <c r="AI201" s="49" t="s">
        <v>3293</v>
      </c>
      <c r="AJ201" s="49" t="s">
        <v>3294</v>
      </c>
      <c r="AK201" s="49" t="s">
        <v>3295</v>
      </c>
      <c r="AL201" s="49" t="s">
        <v>3296</v>
      </c>
      <c r="AM201" s="49" t="s">
        <v>3297</v>
      </c>
      <c r="AN201" s="49" t="s">
        <v>3830</v>
      </c>
      <c r="AO201" s="49" t="s">
        <v>3831</v>
      </c>
      <c r="AP201" s="49" t="s">
        <v>3832</v>
      </c>
      <c r="AQ201" s="49" t="s">
        <v>3833</v>
      </c>
      <c r="AR201" s="49" t="s">
        <v>3834</v>
      </c>
      <c r="AS201" s="49" t="s">
        <v>3835</v>
      </c>
      <c r="AT201" s="49" t="s">
        <v>4374</v>
      </c>
      <c r="AU201" s="49" t="s">
        <v>4375</v>
      </c>
      <c r="AV201" s="49" t="s">
        <v>4376</v>
      </c>
      <c r="AW201" s="49" t="s">
        <v>4377</v>
      </c>
      <c r="AX201" s="49" t="s">
        <v>4378</v>
      </c>
      <c r="AY201" s="49" t="s">
        <v>4379</v>
      </c>
      <c r="AZ201" s="49" t="s">
        <v>4912</v>
      </c>
      <c r="BA201" s="49" t="s">
        <v>4913</v>
      </c>
      <c r="BB201" s="49" t="s">
        <v>4914</v>
      </c>
      <c r="BC201" s="49" t="s">
        <v>4915</v>
      </c>
      <c r="BD201" s="49" t="s">
        <v>4916</v>
      </c>
      <c r="BE201" s="49" t="s">
        <v>4917</v>
      </c>
    </row>
    <row r="202" spans="1:57" hidden="1">
      <c r="A202" s="54"/>
      <c r="B202" s="51" t="s">
        <v>5308</v>
      </c>
      <c r="C202" s="67">
        <v>27</v>
      </c>
      <c r="D202" s="49" t="s">
        <v>358</v>
      </c>
      <c r="E202" s="49" t="s">
        <v>359</v>
      </c>
      <c r="F202" s="49" t="s">
        <v>360</v>
      </c>
      <c r="G202" s="49" t="s">
        <v>361</v>
      </c>
      <c r="H202" s="49" t="s">
        <v>362</v>
      </c>
      <c r="I202" s="49" t="s">
        <v>363</v>
      </c>
      <c r="J202" s="49" t="s">
        <v>896</v>
      </c>
      <c r="K202" s="49" t="s">
        <v>897</v>
      </c>
      <c r="L202" s="49" t="s">
        <v>898</v>
      </c>
      <c r="M202" s="49" t="s">
        <v>899</v>
      </c>
      <c r="N202" s="49" t="s">
        <v>900</v>
      </c>
      <c r="O202" s="49" t="s">
        <v>901</v>
      </c>
      <c r="P202" s="49" t="s">
        <v>1440</v>
      </c>
      <c r="Q202" s="49" t="s">
        <v>1441</v>
      </c>
      <c r="R202" s="49" t="s">
        <v>1442</v>
      </c>
      <c r="S202" s="49" t="s">
        <v>1443</v>
      </c>
      <c r="T202" s="49" t="s">
        <v>1444</v>
      </c>
      <c r="U202" s="49" t="s">
        <v>1445</v>
      </c>
      <c r="V202" s="49" t="s">
        <v>1978</v>
      </c>
      <c r="W202" s="49" t="s">
        <v>1979</v>
      </c>
      <c r="X202" s="49" t="s">
        <v>1980</v>
      </c>
      <c r="Y202" s="49" t="s">
        <v>1981</v>
      </c>
      <c r="Z202" s="49" t="s">
        <v>1982</v>
      </c>
      <c r="AA202" s="49" t="s">
        <v>1983</v>
      </c>
      <c r="AB202" s="49" t="s">
        <v>2760</v>
      </c>
      <c r="AC202" s="49" t="s">
        <v>2761</v>
      </c>
      <c r="AD202" s="49" t="s">
        <v>2762</v>
      </c>
      <c r="AE202" s="49" t="s">
        <v>2763</v>
      </c>
      <c r="AF202" s="49" t="s">
        <v>2764</v>
      </c>
      <c r="AG202" s="49" t="s">
        <v>2765</v>
      </c>
      <c r="AH202" s="49" t="s">
        <v>3298</v>
      </c>
      <c r="AI202" s="49" t="s">
        <v>3299</v>
      </c>
      <c r="AJ202" s="49" t="s">
        <v>3300</v>
      </c>
      <c r="AK202" s="49" t="s">
        <v>3301</v>
      </c>
      <c r="AL202" s="49" t="s">
        <v>3302</v>
      </c>
      <c r="AM202" s="49" t="s">
        <v>3303</v>
      </c>
      <c r="AN202" s="49" t="s">
        <v>3836</v>
      </c>
      <c r="AO202" s="49" t="s">
        <v>3837</v>
      </c>
      <c r="AP202" s="49" t="s">
        <v>3838</v>
      </c>
      <c r="AQ202" s="49" t="s">
        <v>3839</v>
      </c>
      <c r="AR202" s="49" t="s">
        <v>3840</v>
      </c>
      <c r="AS202" s="49" t="s">
        <v>3841</v>
      </c>
      <c r="AT202" s="49" t="s">
        <v>4380</v>
      </c>
      <c r="AU202" s="49" t="s">
        <v>4381</v>
      </c>
      <c r="AV202" s="49" t="s">
        <v>4382</v>
      </c>
      <c r="AW202" s="49" t="s">
        <v>4383</v>
      </c>
      <c r="AX202" s="49" t="s">
        <v>4384</v>
      </c>
      <c r="AY202" s="49" t="s">
        <v>4385</v>
      </c>
      <c r="AZ202" s="49" t="s">
        <v>4918</v>
      </c>
      <c r="BA202" s="49" t="s">
        <v>4919</v>
      </c>
      <c r="BB202" s="49" t="s">
        <v>4920</v>
      </c>
      <c r="BC202" s="49" t="s">
        <v>4921</v>
      </c>
      <c r="BD202" s="49" t="s">
        <v>4922</v>
      </c>
      <c r="BE202" s="49" t="s">
        <v>4923</v>
      </c>
    </row>
    <row r="203" spans="1:57" hidden="1">
      <c r="A203" s="54"/>
      <c r="B203" s="48" t="s">
        <v>5309</v>
      </c>
      <c r="C203" s="67">
        <v>28</v>
      </c>
      <c r="D203" s="49" t="s">
        <v>364</v>
      </c>
      <c r="E203" s="49" t="s">
        <v>365</v>
      </c>
      <c r="F203" s="49" t="s">
        <v>366</v>
      </c>
      <c r="G203" s="49" t="s">
        <v>367</v>
      </c>
      <c r="H203" s="49" t="s">
        <v>368</v>
      </c>
      <c r="I203" s="49" t="s">
        <v>369</v>
      </c>
      <c r="J203" s="49" t="s">
        <v>902</v>
      </c>
      <c r="K203" s="49" t="s">
        <v>903</v>
      </c>
      <c r="L203" s="49" t="s">
        <v>904</v>
      </c>
      <c r="M203" s="49" t="s">
        <v>905</v>
      </c>
      <c r="N203" s="49" t="s">
        <v>906</v>
      </c>
      <c r="O203" s="49" t="s">
        <v>907</v>
      </c>
      <c r="P203" s="49" t="s">
        <v>1446</v>
      </c>
      <c r="Q203" s="49" t="s">
        <v>1447</v>
      </c>
      <c r="R203" s="49" t="s">
        <v>1448</v>
      </c>
      <c r="S203" s="49" t="s">
        <v>1449</v>
      </c>
      <c r="T203" s="49" t="s">
        <v>1450</v>
      </c>
      <c r="U203" s="49" t="s">
        <v>1451</v>
      </c>
      <c r="V203" s="49" t="s">
        <v>1984</v>
      </c>
      <c r="W203" s="49" t="s">
        <v>1985</v>
      </c>
      <c r="X203" s="49" t="s">
        <v>1986</v>
      </c>
      <c r="Y203" s="49" t="s">
        <v>1987</v>
      </c>
      <c r="Z203" s="49" t="s">
        <v>1988</v>
      </c>
      <c r="AA203" s="49" t="s">
        <v>1989</v>
      </c>
      <c r="AB203" s="49" t="s">
        <v>2766</v>
      </c>
      <c r="AC203" s="49" t="s">
        <v>2767</v>
      </c>
      <c r="AD203" s="49" t="s">
        <v>2768</v>
      </c>
      <c r="AE203" s="49" t="s">
        <v>2769</v>
      </c>
      <c r="AF203" s="49" t="s">
        <v>2770</v>
      </c>
      <c r="AG203" s="49" t="s">
        <v>2771</v>
      </c>
      <c r="AH203" s="49" t="s">
        <v>3304</v>
      </c>
      <c r="AI203" s="49" t="s">
        <v>3305</v>
      </c>
      <c r="AJ203" s="49" t="s">
        <v>3306</v>
      </c>
      <c r="AK203" s="49" t="s">
        <v>3307</v>
      </c>
      <c r="AL203" s="49" t="s">
        <v>3308</v>
      </c>
      <c r="AM203" s="49" t="s">
        <v>3309</v>
      </c>
      <c r="AN203" s="49" t="s">
        <v>3842</v>
      </c>
      <c r="AO203" s="49" t="s">
        <v>3843</v>
      </c>
      <c r="AP203" s="49" t="s">
        <v>3844</v>
      </c>
      <c r="AQ203" s="49" t="s">
        <v>3845</v>
      </c>
      <c r="AR203" s="49" t="s">
        <v>3846</v>
      </c>
      <c r="AS203" s="49" t="s">
        <v>3847</v>
      </c>
      <c r="AT203" s="49" t="s">
        <v>4386</v>
      </c>
      <c r="AU203" s="49" t="s">
        <v>4387</v>
      </c>
      <c r="AV203" s="49" t="s">
        <v>4388</v>
      </c>
      <c r="AW203" s="49" t="s">
        <v>4389</v>
      </c>
      <c r="AX203" s="49" t="s">
        <v>4390</v>
      </c>
      <c r="AY203" s="49" t="s">
        <v>4391</v>
      </c>
      <c r="AZ203" s="49" t="s">
        <v>4924</v>
      </c>
      <c r="BA203" s="49" t="s">
        <v>4925</v>
      </c>
      <c r="BB203" s="49" t="s">
        <v>4926</v>
      </c>
      <c r="BC203" s="49" t="s">
        <v>4927</v>
      </c>
      <c r="BD203" s="49" t="s">
        <v>4928</v>
      </c>
      <c r="BE203" s="49" t="s">
        <v>4929</v>
      </c>
    </row>
    <row r="204" spans="1:57" hidden="1">
      <c r="A204" s="54"/>
      <c r="B204" s="51" t="s">
        <v>5310</v>
      </c>
      <c r="C204" s="67">
        <v>29</v>
      </c>
      <c r="D204" s="49" t="s">
        <v>370</v>
      </c>
      <c r="E204" s="49" t="s">
        <v>371</v>
      </c>
      <c r="F204" s="49" t="s">
        <v>372</v>
      </c>
      <c r="G204" s="49" t="s">
        <v>373</v>
      </c>
      <c r="H204" s="49" t="s">
        <v>374</v>
      </c>
      <c r="I204" s="49" t="s">
        <v>375</v>
      </c>
      <c r="J204" s="49" t="s">
        <v>908</v>
      </c>
      <c r="K204" s="49" t="s">
        <v>909</v>
      </c>
      <c r="L204" s="49" t="s">
        <v>910</v>
      </c>
      <c r="M204" s="49" t="s">
        <v>911</v>
      </c>
      <c r="N204" s="49" t="s">
        <v>912</v>
      </c>
      <c r="O204" s="49" t="s">
        <v>913</v>
      </c>
      <c r="P204" s="49" t="s">
        <v>1452</v>
      </c>
      <c r="Q204" s="49" t="s">
        <v>1453</v>
      </c>
      <c r="R204" s="49" t="s">
        <v>1454</v>
      </c>
      <c r="S204" s="49" t="s">
        <v>1455</v>
      </c>
      <c r="T204" s="49" t="s">
        <v>1456</v>
      </c>
      <c r="U204" s="49" t="s">
        <v>1457</v>
      </c>
      <c r="V204" s="49" t="s">
        <v>1990</v>
      </c>
      <c r="W204" s="49" t="s">
        <v>1991</v>
      </c>
      <c r="X204" s="49" t="s">
        <v>1992</v>
      </c>
      <c r="Y204" s="49" t="s">
        <v>1993</v>
      </c>
      <c r="Z204" s="49" t="s">
        <v>2238</v>
      </c>
      <c r="AA204" s="49" t="s">
        <v>2239</v>
      </c>
      <c r="AB204" s="49" t="s">
        <v>2772</v>
      </c>
      <c r="AC204" s="49" t="s">
        <v>2773</v>
      </c>
      <c r="AD204" s="49" t="s">
        <v>2774</v>
      </c>
      <c r="AE204" s="49" t="s">
        <v>2775</v>
      </c>
      <c r="AF204" s="49" t="s">
        <v>2776</v>
      </c>
      <c r="AG204" s="49" t="s">
        <v>2777</v>
      </c>
      <c r="AH204" s="49" t="s">
        <v>3310</v>
      </c>
      <c r="AI204" s="49" t="s">
        <v>3311</v>
      </c>
      <c r="AJ204" s="49" t="s">
        <v>3312</v>
      </c>
      <c r="AK204" s="49" t="s">
        <v>3313</v>
      </c>
      <c r="AL204" s="49" t="s">
        <v>3314</v>
      </c>
      <c r="AM204" s="49" t="s">
        <v>3315</v>
      </c>
      <c r="AN204" s="49" t="s">
        <v>3848</v>
      </c>
      <c r="AO204" s="49" t="s">
        <v>3849</v>
      </c>
      <c r="AP204" s="49" t="s">
        <v>3850</v>
      </c>
      <c r="AQ204" s="49" t="s">
        <v>3851</v>
      </c>
      <c r="AR204" s="49" t="s">
        <v>3852</v>
      </c>
      <c r="AS204" s="49" t="s">
        <v>3853</v>
      </c>
      <c r="AT204" s="49" t="s">
        <v>4392</v>
      </c>
      <c r="AU204" s="49" t="s">
        <v>4393</v>
      </c>
      <c r="AV204" s="49" t="s">
        <v>4394</v>
      </c>
      <c r="AW204" s="49" t="s">
        <v>4395</v>
      </c>
      <c r="AX204" s="49" t="s">
        <v>4396</v>
      </c>
      <c r="AY204" s="49" t="s">
        <v>4397</v>
      </c>
      <c r="AZ204" s="49" t="s">
        <v>4930</v>
      </c>
      <c r="BA204" s="49" t="s">
        <v>4931</v>
      </c>
      <c r="BB204" s="49" t="s">
        <v>4932</v>
      </c>
      <c r="BC204" s="49" t="s">
        <v>4933</v>
      </c>
      <c r="BD204" s="49" t="s">
        <v>4934</v>
      </c>
      <c r="BE204" s="49" t="s">
        <v>4935</v>
      </c>
    </row>
    <row r="205" spans="1:57" hidden="1">
      <c r="A205" s="54"/>
      <c r="B205" s="51" t="s">
        <v>5311</v>
      </c>
      <c r="C205" s="67">
        <v>30</v>
      </c>
      <c r="D205" s="49" t="s">
        <v>376</v>
      </c>
      <c r="E205" s="49" t="s">
        <v>377</v>
      </c>
      <c r="F205" s="49" t="s">
        <v>378</v>
      </c>
      <c r="G205" s="49" t="s">
        <v>379</v>
      </c>
      <c r="H205" s="49" t="s">
        <v>380</v>
      </c>
      <c r="I205" s="49" t="s">
        <v>381</v>
      </c>
      <c r="J205" s="49" t="s">
        <v>914</v>
      </c>
      <c r="K205" s="49" t="s">
        <v>915</v>
      </c>
      <c r="L205" s="49" t="s">
        <v>916</v>
      </c>
      <c r="M205" s="49" t="s">
        <v>917</v>
      </c>
      <c r="N205" s="49" t="s">
        <v>918</v>
      </c>
      <c r="O205" s="49" t="s">
        <v>919</v>
      </c>
      <c r="P205" s="49" t="s">
        <v>1458</v>
      </c>
      <c r="Q205" s="49" t="s">
        <v>1459</v>
      </c>
      <c r="R205" s="49" t="s">
        <v>1460</v>
      </c>
      <c r="S205" s="49" t="s">
        <v>1461</v>
      </c>
      <c r="T205" s="49" t="s">
        <v>1462</v>
      </c>
      <c r="U205" s="49" t="s">
        <v>1463</v>
      </c>
      <c r="V205" s="49" t="s">
        <v>2240</v>
      </c>
      <c r="W205" s="49" t="s">
        <v>2241</v>
      </c>
      <c r="X205" s="49" t="s">
        <v>2242</v>
      </c>
      <c r="Y205" s="49" t="s">
        <v>2243</v>
      </c>
      <c r="Z205" s="49" t="s">
        <v>2244</v>
      </c>
      <c r="AA205" s="49" t="s">
        <v>2245</v>
      </c>
      <c r="AB205" s="49" t="s">
        <v>2778</v>
      </c>
      <c r="AC205" s="49" t="s">
        <v>2779</v>
      </c>
      <c r="AD205" s="49" t="s">
        <v>2780</v>
      </c>
      <c r="AE205" s="49" t="s">
        <v>2781</v>
      </c>
      <c r="AF205" s="49" t="s">
        <v>2782</v>
      </c>
      <c r="AG205" s="49" t="s">
        <v>2783</v>
      </c>
      <c r="AH205" s="49" t="s">
        <v>3316</v>
      </c>
      <c r="AI205" s="49" t="s">
        <v>3317</v>
      </c>
      <c r="AJ205" s="49" t="s">
        <v>3318</v>
      </c>
      <c r="AK205" s="49" t="s">
        <v>3319</v>
      </c>
      <c r="AL205" s="49" t="s">
        <v>3320</v>
      </c>
      <c r="AM205" s="49" t="s">
        <v>3321</v>
      </c>
      <c r="AN205" s="49" t="s">
        <v>3854</v>
      </c>
      <c r="AO205" s="49" t="s">
        <v>3855</v>
      </c>
      <c r="AP205" s="49" t="s">
        <v>3856</v>
      </c>
      <c r="AQ205" s="49" t="s">
        <v>3857</v>
      </c>
      <c r="AR205" s="49" t="s">
        <v>3858</v>
      </c>
      <c r="AS205" s="49" t="s">
        <v>3859</v>
      </c>
      <c r="AT205" s="49" t="s">
        <v>4398</v>
      </c>
      <c r="AU205" s="49" t="s">
        <v>4399</v>
      </c>
      <c r="AV205" s="49" t="s">
        <v>4400</v>
      </c>
      <c r="AW205" s="49" t="s">
        <v>4401</v>
      </c>
      <c r="AX205" s="49" t="s">
        <v>4402</v>
      </c>
      <c r="AY205" s="49" t="s">
        <v>4403</v>
      </c>
      <c r="AZ205" s="49" t="s">
        <v>4936</v>
      </c>
      <c r="BA205" s="49" t="s">
        <v>4937</v>
      </c>
      <c r="BB205" s="49" t="s">
        <v>4938</v>
      </c>
      <c r="BC205" s="49" t="s">
        <v>4939</v>
      </c>
      <c r="BD205" s="49" t="s">
        <v>4940</v>
      </c>
      <c r="BE205" s="49" t="s">
        <v>4941</v>
      </c>
    </row>
    <row r="206" spans="1:57" hidden="1">
      <c r="A206" s="54"/>
      <c r="B206" s="48" t="s">
        <v>5312</v>
      </c>
      <c r="C206" s="67">
        <v>31</v>
      </c>
      <c r="D206" s="49" t="s">
        <v>382</v>
      </c>
      <c r="E206" s="49" t="s">
        <v>383</v>
      </c>
      <c r="F206" s="49" t="s">
        <v>384</v>
      </c>
      <c r="G206" s="49" t="s">
        <v>385</v>
      </c>
      <c r="H206" s="49" t="s">
        <v>386</v>
      </c>
      <c r="I206" s="49" t="s">
        <v>387</v>
      </c>
      <c r="J206" s="49" t="s">
        <v>920</v>
      </c>
      <c r="K206" s="49" t="s">
        <v>921</v>
      </c>
      <c r="L206" s="49" t="s">
        <v>922</v>
      </c>
      <c r="M206" s="49" t="s">
        <v>923</v>
      </c>
      <c r="N206" s="49" t="s">
        <v>924</v>
      </c>
      <c r="O206" s="49" t="s">
        <v>925</v>
      </c>
      <c r="P206" s="49" t="s">
        <v>1464</v>
      </c>
      <c r="Q206" s="49" t="s">
        <v>1465</v>
      </c>
      <c r="R206" s="49" t="s">
        <v>1466</v>
      </c>
      <c r="S206" s="49" t="s">
        <v>1467</v>
      </c>
      <c r="T206" s="49" t="s">
        <v>1468</v>
      </c>
      <c r="U206" s="49" t="s">
        <v>1469</v>
      </c>
      <c r="V206" s="49" t="s">
        <v>2246</v>
      </c>
      <c r="W206" s="49" t="s">
        <v>2247</v>
      </c>
      <c r="X206" s="49" t="s">
        <v>2248</v>
      </c>
      <c r="Y206" s="49" t="s">
        <v>2249</v>
      </c>
      <c r="Z206" s="49" t="s">
        <v>2250</v>
      </c>
      <c r="AA206" s="49" t="s">
        <v>2251</v>
      </c>
      <c r="AB206" s="49" t="s">
        <v>2784</v>
      </c>
      <c r="AC206" s="49" t="s">
        <v>2785</v>
      </c>
      <c r="AD206" s="49" t="s">
        <v>2786</v>
      </c>
      <c r="AE206" s="49" t="s">
        <v>2787</v>
      </c>
      <c r="AF206" s="49" t="s">
        <v>2788</v>
      </c>
      <c r="AG206" s="49" t="s">
        <v>2789</v>
      </c>
      <c r="AH206" s="49" t="s">
        <v>3322</v>
      </c>
      <c r="AI206" s="49" t="s">
        <v>3323</v>
      </c>
      <c r="AJ206" s="49" t="s">
        <v>3324</v>
      </c>
      <c r="AK206" s="49" t="s">
        <v>3325</v>
      </c>
      <c r="AL206" s="49" t="s">
        <v>3326</v>
      </c>
      <c r="AM206" s="49" t="s">
        <v>3327</v>
      </c>
      <c r="AN206" s="49" t="s">
        <v>3860</v>
      </c>
      <c r="AO206" s="49" t="s">
        <v>3861</v>
      </c>
      <c r="AP206" s="49" t="s">
        <v>3862</v>
      </c>
      <c r="AQ206" s="49" t="s">
        <v>3863</v>
      </c>
      <c r="AR206" s="49" t="s">
        <v>3864</v>
      </c>
      <c r="AS206" s="49" t="s">
        <v>3865</v>
      </c>
      <c r="AT206" s="49" t="s">
        <v>4404</v>
      </c>
      <c r="AU206" s="49" t="s">
        <v>4405</v>
      </c>
      <c r="AV206" s="49" t="s">
        <v>4406</v>
      </c>
      <c r="AW206" s="49" t="s">
        <v>4407</v>
      </c>
      <c r="AX206" s="49" t="s">
        <v>4408</v>
      </c>
      <c r="AY206" s="49" t="s">
        <v>4409</v>
      </c>
      <c r="AZ206" s="49" t="s">
        <v>4942</v>
      </c>
      <c r="BA206" s="49" t="s">
        <v>4943</v>
      </c>
      <c r="BB206" s="49" t="s">
        <v>4944</v>
      </c>
      <c r="BC206" s="49" t="s">
        <v>4945</v>
      </c>
      <c r="BD206" s="49" t="s">
        <v>4946</v>
      </c>
      <c r="BE206" s="49" t="s">
        <v>4947</v>
      </c>
    </row>
    <row r="207" spans="1:57" hidden="1">
      <c r="A207" s="56" t="s">
        <v>5313</v>
      </c>
      <c r="B207" s="53"/>
      <c r="C207" s="67">
        <v>32</v>
      </c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</row>
    <row r="208" spans="1:57" hidden="1">
      <c r="A208" s="53"/>
      <c r="B208" s="57" t="s">
        <v>5314</v>
      </c>
      <c r="C208" s="67">
        <v>33</v>
      </c>
      <c r="D208" s="49" t="s">
        <v>388</v>
      </c>
      <c r="E208" s="49" t="s">
        <v>389</v>
      </c>
      <c r="F208" s="49" t="s">
        <v>390</v>
      </c>
      <c r="G208" s="49"/>
      <c r="H208" s="49"/>
      <c r="I208" s="49"/>
      <c r="J208" s="49" t="s">
        <v>926</v>
      </c>
      <c r="K208" s="49" t="s">
        <v>927</v>
      </c>
      <c r="L208" s="49" t="s">
        <v>928</v>
      </c>
      <c r="M208" s="49"/>
      <c r="N208" s="49"/>
      <c r="O208" s="49"/>
      <c r="P208" s="49" t="s">
        <v>1470</v>
      </c>
      <c r="Q208" s="49" t="s">
        <v>1471</v>
      </c>
      <c r="R208" s="49" t="s">
        <v>1472</v>
      </c>
      <c r="S208" s="49"/>
      <c r="T208" s="49"/>
      <c r="U208" s="49"/>
      <c r="V208" s="49" t="s">
        <v>2252</v>
      </c>
      <c r="W208" s="49" t="s">
        <v>2253</v>
      </c>
      <c r="X208" s="49" t="s">
        <v>2254</v>
      </c>
      <c r="Y208" s="49"/>
      <c r="Z208" s="49"/>
      <c r="AA208" s="49"/>
      <c r="AB208" s="49" t="s">
        <v>2790</v>
      </c>
      <c r="AC208" s="49" t="s">
        <v>2791</v>
      </c>
      <c r="AD208" s="49" t="s">
        <v>2792</v>
      </c>
      <c r="AE208" s="49"/>
      <c r="AF208" s="49"/>
      <c r="AG208" s="49"/>
      <c r="AH208" s="49" t="s">
        <v>3328</v>
      </c>
      <c r="AI208" s="49" t="s">
        <v>3329</v>
      </c>
      <c r="AJ208" s="49" t="s">
        <v>3330</v>
      </c>
      <c r="AK208" s="49"/>
      <c r="AL208" s="49"/>
      <c r="AM208" s="49"/>
      <c r="AN208" s="49" t="s">
        <v>3866</v>
      </c>
      <c r="AO208" s="49" t="s">
        <v>3867</v>
      </c>
      <c r="AP208" s="49" t="s">
        <v>3868</v>
      </c>
      <c r="AQ208" s="49"/>
      <c r="AR208" s="49"/>
      <c r="AS208" s="49"/>
      <c r="AT208" s="49" t="s">
        <v>4410</v>
      </c>
      <c r="AU208" s="49" t="s">
        <v>4411</v>
      </c>
      <c r="AV208" s="49" t="s">
        <v>4412</v>
      </c>
      <c r="AW208" s="49"/>
      <c r="AX208" s="49"/>
      <c r="AY208" s="49"/>
      <c r="AZ208" s="49" t="s">
        <v>4948</v>
      </c>
      <c r="BA208" s="49" t="s">
        <v>4949</v>
      </c>
      <c r="BB208" s="49" t="s">
        <v>4950</v>
      </c>
      <c r="BC208" s="49"/>
      <c r="BD208" s="49"/>
      <c r="BE208" s="49"/>
    </row>
    <row r="209" spans="1:57" hidden="1">
      <c r="A209" s="53"/>
      <c r="B209" s="57" t="s">
        <v>5316</v>
      </c>
      <c r="C209" s="67">
        <v>34</v>
      </c>
      <c r="D209" s="49" t="s">
        <v>391</v>
      </c>
      <c r="E209" s="49" t="s">
        <v>392</v>
      </c>
      <c r="F209" s="49" t="s">
        <v>393</v>
      </c>
      <c r="G209" s="49" t="s">
        <v>394</v>
      </c>
      <c r="H209" s="49" t="s">
        <v>395</v>
      </c>
      <c r="I209" s="49" t="s">
        <v>396</v>
      </c>
      <c r="J209" s="49" t="s">
        <v>929</v>
      </c>
      <c r="K209" s="49" t="s">
        <v>930</v>
      </c>
      <c r="L209" s="49" t="s">
        <v>931</v>
      </c>
      <c r="M209" s="49" t="s">
        <v>932</v>
      </c>
      <c r="N209" s="49" t="s">
        <v>933</v>
      </c>
      <c r="O209" s="49" t="s">
        <v>934</v>
      </c>
      <c r="P209" s="49" t="s">
        <v>1473</v>
      </c>
      <c r="Q209" s="49" t="s">
        <v>1474</v>
      </c>
      <c r="R209" s="49" t="s">
        <v>1475</v>
      </c>
      <c r="S209" s="49" t="s">
        <v>1476</v>
      </c>
      <c r="T209" s="49" t="s">
        <v>1477</v>
      </c>
      <c r="U209" s="49" t="s">
        <v>1478</v>
      </c>
      <c r="V209" s="49" t="s">
        <v>2255</v>
      </c>
      <c r="W209" s="49" t="s">
        <v>2256</v>
      </c>
      <c r="X209" s="49" t="s">
        <v>2257</v>
      </c>
      <c r="Y209" s="49" t="s">
        <v>2258</v>
      </c>
      <c r="Z209" s="49" t="s">
        <v>2259</v>
      </c>
      <c r="AA209" s="49" t="s">
        <v>2260</v>
      </c>
      <c r="AB209" s="49" t="s">
        <v>2793</v>
      </c>
      <c r="AC209" s="49" t="s">
        <v>2794</v>
      </c>
      <c r="AD209" s="49" t="s">
        <v>2795</v>
      </c>
      <c r="AE209" s="49" t="s">
        <v>2796</v>
      </c>
      <c r="AF209" s="49" t="s">
        <v>2797</v>
      </c>
      <c r="AG209" s="49" t="s">
        <v>2798</v>
      </c>
      <c r="AH209" s="49" t="s">
        <v>3331</v>
      </c>
      <c r="AI209" s="49" t="s">
        <v>3332</v>
      </c>
      <c r="AJ209" s="49" t="s">
        <v>3333</v>
      </c>
      <c r="AK209" s="49" t="s">
        <v>3334</v>
      </c>
      <c r="AL209" s="49" t="s">
        <v>3335</v>
      </c>
      <c r="AM209" s="49" t="s">
        <v>3336</v>
      </c>
      <c r="AN209" s="49" t="s">
        <v>3869</v>
      </c>
      <c r="AO209" s="49" t="s">
        <v>3870</v>
      </c>
      <c r="AP209" s="49" t="s">
        <v>3871</v>
      </c>
      <c r="AQ209" s="49" t="s">
        <v>3872</v>
      </c>
      <c r="AR209" s="49" t="s">
        <v>3873</v>
      </c>
      <c r="AS209" s="49" t="s">
        <v>3874</v>
      </c>
      <c r="AT209" s="49" t="s">
        <v>4413</v>
      </c>
      <c r="AU209" s="49" t="s">
        <v>4414</v>
      </c>
      <c r="AV209" s="49" t="s">
        <v>4415</v>
      </c>
      <c r="AW209" s="49" t="s">
        <v>4416</v>
      </c>
      <c r="AX209" s="49" t="s">
        <v>4417</v>
      </c>
      <c r="AY209" s="49" t="s">
        <v>4418</v>
      </c>
      <c r="AZ209" s="49" t="s">
        <v>4951</v>
      </c>
      <c r="BA209" s="49" t="s">
        <v>4952</v>
      </c>
      <c r="BB209" s="49" t="s">
        <v>4953</v>
      </c>
      <c r="BC209" s="49" t="s">
        <v>4954</v>
      </c>
      <c r="BD209" s="49" t="s">
        <v>4955</v>
      </c>
      <c r="BE209" s="49" t="s">
        <v>4956</v>
      </c>
    </row>
    <row r="210" spans="1:57" hidden="1">
      <c r="A210" s="53"/>
      <c r="B210" s="57" t="s">
        <v>5317</v>
      </c>
      <c r="C210" s="67">
        <v>35</v>
      </c>
      <c r="D210" s="49" t="s">
        <v>397</v>
      </c>
      <c r="E210" s="49" t="s">
        <v>398</v>
      </c>
      <c r="F210" s="49" t="s">
        <v>399</v>
      </c>
      <c r="G210" s="49" t="s">
        <v>400</v>
      </c>
      <c r="H210" s="49" t="s">
        <v>401</v>
      </c>
      <c r="I210" s="49" t="s">
        <v>402</v>
      </c>
      <c r="J210" s="49" t="s">
        <v>935</v>
      </c>
      <c r="K210" s="49" t="s">
        <v>936</v>
      </c>
      <c r="L210" s="49" t="s">
        <v>937</v>
      </c>
      <c r="M210" s="49" t="s">
        <v>938</v>
      </c>
      <c r="N210" s="49" t="s">
        <v>939</v>
      </c>
      <c r="O210" s="49" t="s">
        <v>940</v>
      </c>
      <c r="P210" s="49" t="s">
        <v>1479</v>
      </c>
      <c r="Q210" s="49" t="s">
        <v>1480</v>
      </c>
      <c r="R210" s="49" t="s">
        <v>1481</v>
      </c>
      <c r="S210" s="49" t="s">
        <v>1482</v>
      </c>
      <c r="T210" s="49" t="s">
        <v>1483</v>
      </c>
      <c r="U210" s="49" t="s">
        <v>1484</v>
      </c>
      <c r="V210" s="49" t="s">
        <v>2261</v>
      </c>
      <c r="W210" s="49" t="s">
        <v>2262</v>
      </c>
      <c r="X210" s="49" t="s">
        <v>2263</v>
      </c>
      <c r="Y210" s="49" t="s">
        <v>2264</v>
      </c>
      <c r="Z210" s="49" t="s">
        <v>2265</v>
      </c>
      <c r="AA210" s="49" t="s">
        <v>2266</v>
      </c>
      <c r="AB210" s="49" t="s">
        <v>2799</v>
      </c>
      <c r="AC210" s="49" t="s">
        <v>2800</v>
      </c>
      <c r="AD210" s="49" t="s">
        <v>2801</v>
      </c>
      <c r="AE210" s="49" t="s">
        <v>2802</v>
      </c>
      <c r="AF210" s="49" t="s">
        <v>2803</v>
      </c>
      <c r="AG210" s="49" t="s">
        <v>2804</v>
      </c>
      <c r="AH210" s="49" t="s">
        <v>3337</v>
      </c>
      <c r="AI210" s="49" t="s">
        <v>3338</v>
      </c>
      <c r="AJ210" s="49" t="s">
        <v>3339</v>
      </c>
      <c r="AK210" s="49" t="s">
        <v>3340</v>
      </c>
      <c r="AL210" s="49" t="s">
        <v>3341</v>
      </c>
      <c r="AM210" s="49" t="s">
        <v>3342</v>
      </c>
      <c r="AN210" s="49" t="s">
        <v>3875</v>
      </c>
      <c r="AO210" s="49" t="s">
        <v>3876</v>
      </c>
      <c r="AP210" s="49" t="s">
        <v>3877</v>
      </c>
      <c r="AQ210" s="49" t="s">
        <v>3878</v>
      </c>
      <c r="AR210" s="49" t="s">
        <v>3879</v>
      </c>
      <c r="AS210" s="49" t="s">
        <v>3880</v>
      </c>
      <c r="AT210" s="49" t="s">
        <v>4419</v>
      </c>
      <c r="AU210" s="49" t="s">
        <v>4420</v>
      </c>
      <c r="AV210" s="49" t="s">
        <v>4421</v>
      </c>
      <c r="AW210" s="49" t="s">
        <v>4422</v>
      </c>
      <c r="AX210" s="49" t="s">
        <v>4423</v>
      </c>
      <c r="AY210" s="49" t="s">
        <v>4424</v>
      </c>
      <c r="AZ210" s="49" t="s">
        <v>4957</v>
      </c>
      <c r="BA210" s="49" t="s">
        <v>4958</v>
      </c>
      <c r="BB210" s="49" t="s">
        <v>4959</v>
      </c>
      <c r="BC210" s="49" t="s">
        <v>4960</v>
      </c>
      <c r="BD210" s="49" t="s">
        <v>4961</v>
      </c>
      <c r="BE210" s="49" t="s">
        <v>4962</v>
      </c>
    </row>
    <row r="211" spans="1:57" hidden="1">
      <c r="A211" s="53"/>
      <c r="B211" s="57" t="s">
        <v>5318</v>
      </c>
      <c r="C211" s="67">
        <v>36</v>
      </c>
      <c r="D211" s="49" t="s">
        <v>403</v>
      </c>
      <c r="E211" s="49" t="s">
        <v>404</v>
      </c>
      <c r="F211" s="49" t="s">
        <v>405</v>
      </c>
      <c r="G211" s="49" t="s">
        <v>406</v>
      </c>
      <c r="H211" s="49" t="s">
        <v>407</v>
      </c>
      <c r="I211" s="49" t="s">
        <v>408</v>
      </c>
      <c r="J211" s="49" t="s">
        <v>941</v>
      </c>
      <c r="K211" s="49" t="s">
        <v>942</v>
      </c>
      <c r="L211" s="49" t="s">
        <v>943</v>
      </c>
      <c r="M211" s="49" t="s">
        <v>944</v>
      </c>
      <c r="N211" s="49" t="s">
        <v>945</v>
      </c>
      <c r="O211" s="49" t="s">
        <v>946</v>
      </c>
      <c r="P211" s="49" t="s">
        <v>1485</v>
      </c>
      <c r="Q211" s="49" t="s">
        <v>1486</v>
      </c>
      <c r="R211" s="49" t="s">
        <v>1487</v>
      </c>
      <c r="S211" s="49" t="s">
        <v>1488</v>
      </c>
      <c r="T211" s="49" t="s">
        <v>1489</v>
      </c>
      <c r="U211" s="49" t="s">
        <v>1490</v>
      </c>
      <c r="V211" s="49" t="s">
        <v>2267</v>
      </c>
      <c r="W211" s="49" t="s">
        <v>2268</v>
      </c>
      <c r="X211" s="49" t="s">
        <v>2269</v>
      </c>
      <c r="Y211" s="49" t="s">
        <v>2270</v>
      </c>
      <c r="Z211" s="49" t="s">
        <v>2271</v>
      </c>
      <c r="AA211" s="49" t="s">
        <v>2272</v>
      </c>
      <c r="AB211" s="49" t="s">
        <v>2805</v>
      </c>
      <c r="AC211" s="49" t="s">
        <v>2806</v>
      </c>
      <c r="AD211" s="49" t="s">
        <v>2807</v>
      </c>
      <c r="AE211" s="49" t="s">
        <v>2808</v>
      </c>
      <c r="AF211" s="49" t="s">
        <v>2809</v>
      </c>
      <c r="AG211" s="49" t="s">
        <v>2810</v>
      </c>
      <c r="AH211" s="49" t="s">
        <v>3343</v>
      </c>
      <c r="AI211" s="49" t="s">
        <v>3344</v>
      </c>
      <c r="AJ211" s="49" t="s">
        <v>3345</v>
      </c>
      <c r="AK211" s="49" t="s">
        <v>3346</v>
      </c>
      <c r="AL211" s="49" t="s">
        <v>3347</v>
      </c>
      <c r="AM211" s="49" t="s">
        <v>3348</v>
      </c>
      <c r="AN211" s="49" t="s">
        <v>3881</v>
      </c>
      <c r="AO211" s="49" t="s">
        <v>3882</v>
      </c>
      <c r="AP211" s="49" t="s">
        <v>3883</v>
      </c>
      <c r="AQ211" s="49" t="s">
        <v>3884</v>
      </c>
      <c r="AR211" s="49" t="s">
        <v>3885</v>
      </c>
      <c r="AS211" s="49" t="s">
        <v>3886</v>
      </c>
      <c r="AT211" s="49" t="s">
        <v>4425</v>
      </c>
      <c r="AU211" s="49" t="s">
        <v>4426</v>
      </c>
      <c r="AV211" s="49" t="s">
        <v>4427</v>
      </c>
      <c r="AW211" s="49" t="s">
        <v>4428</v>
      </c>
      <c r="AX211" s="49" t="s">
        <v>4429</v>
      </c>
      <c r="AY211" s="49" t="s">
        <v>4430</v>
      </c>
      <c r="AZ211" s="49" t="s">
        <v>4963</v>
      </c>
      <c r="BA211" s="49" t="s">
        <v>5104</v>
      </c>
      <c r="BB211" s="49" t="s">
        <v>5105</v>
      </c>
      <c r="BC211" s="49" t="s">
        <v>5106</v>
      </c>
      <c r="BD211" s="49" t="s">
        <v>5107</v>
      </c>
      <c r="BE211" s="49" t="s">
        <v>5108</v>
      </c>
    </row>
    <row r="212" spans="1:57" hidden="1">
      <c r="A212" s="53"/>
      <c r="B212" s="57" t="s">
        <v>5319</v>
      </c>
      <c r="C212" s="67">
        <v>37</v>
      </c>
      <c r="D212" s="49" t="s">
        <v>409</v>
      </c>
      <c r="E212" s="49" t="s">
        <v>410</v>
      </c>
      <c r="F212" s="49" t="s">
        <v>411</v>
      </c>
      <c r="G212" s="49" t="s">
        <v>412</v>
      </c>
      <c r="H212" s="49" t="s">
        <v>413</v>
      </c>
      <c r="I212" s="49" t="s">
        <v>414</v>
      </c>
      <c r="J212" s="49" t="s">
        <v>947</v>
      </c>
      <c r="K212" s="49" t="s">
        <v>948</v>
      </c>
      <c r="L212" s="49" t="s">
        <v>949</v>
      </c>
      <c r="M212" s="49" t="s">
        <v>950</v>
      </c>
      <c r="N212" s="49" t="s">
        <v>951</v>
      </c>
      <c r="O212" s="49" t="s">
        <v>952</v>
      </c>
      <c r="P212" s="49" t="s">
        <v>1491</v>
      </c>
      <c r="Q212" s="49" t="s">
        <v>1492</v>
      </c>
      <c r="R212" s="49" t="s">
        <v>1493</v>
      </c>
      <c r="S212" s="49" t="s">
        <v>1494</v>
      </c>
      <c r="T212" s="49" t="s">
        <v>1495</v>
      </c>
      <c r="U212" s="49" t="s">
        <v>1496</v>
      </c>
      <c r="V212" s="49" t="s">
        <v>2273</v>
      </c>
      <c r="W212" s="49" t="s">
        <v>2274</v>
      </c>
      <c r="X212" s="49" t="s">
        <v>2275</v>
      </c>
      <c r="Y212" s="49" t="s">
        <v>2276</v>
      </c>
      <c r="Z212" s="49" t="s">
        <v>2277</v>
      </c>
      <c r="AA212" s="49" t="s">
        <v>2278</v>
      </c>
      <c r="AB212" s="49" t="s">
        <v>2811</v>
      </c>
      <c r="AC212" s="49" t="s">
        <v>2812</v>
      </c>
      <c r="AD212" s="49" t="s">
        <v>2813</v>
      </c>
      <c r="AE212" s="49" t="s">
        <v>2814</v>
      </c>
      <c r="AF212" s="49" t="s">
        <v>2815</v>
      </c>
      <c r="AG212" s="49" t="s">
        <v>2816</v>
      </c>
      <c r="AH212" s="49" t="s">
        <v>3349</v>
      </c>
      <c r="AI212" s="49" t="s">
        <v>3350</v>
      </c>
      <c r="AJ212" s="49" t="s">
        <v>3351</v>
      </c>
      <c r="AK212" s="49" t="s">
        <v>3352</v>
      </c>
      <c r="AL212" s="49" t="s">
        <v>3353</v>
      </c>
      <c r="AM212" s="49" t="s">
        <v>3354</v>
      </c>
      <c r="AN212" s="49" t="s">
        <v>3887</v>
      </c>
      <c r="AO212" s="49" t="s">
        <v>3888</v>
      </c>
      <c r="AP212" s="49" t="s">
        <v>3889</v>
      </c>
      <c r="AQ212" s="49" t="s">
        <v>3890</v>
      </c>
      <c r="AR212" s="49" t="s">
        <v>3891</v>
      </c>
      <c r="AS212" s="49" t="s">
        <v>3892</v>
      </c>
      <c r="AT212" s="49" t="s">
        <v>4431</v>
      </c>
      <c r="AU212" s="49" t="s">
        <v>4432</v>
      </c>
      <c r="AV212" s="49" t="s">
        <v>4433</v>
      </c>
      <c r="AW212" s="49" t="s">
        <v>4434</v>
      </c>
      <c r="AX212" s="49" t="s">
        <v>4435</v>
      </c>
      <c r="AY212" s="49" t="s">
        <v>4436</v>
      </c>
      <c r="AZ212" s="49" t="s">
        <v>5109</v>
      </c>
      <c r="BA212" s="49" t="s">
        <v>5110</v>
      </c>
      <c r="BB212" s="49" t="s">
        <v>5111</v>
      </c>
      <c r="BC212" s="49" t="s">
        <v>5112</v>
      </c>
      <c r="BD212" s="49" t="s">
        <v>5113</v>
      </c>
      <c r="BE212" s="49" t="s">
        <v>5114</v>
      </c>
    </row>
    <row r="213" spans="1:57" hidden="1">
      <c r="A213" s="43" t="s">
        <v>5320</v>
      </c>
      <c r="B213" s="58"/>
      <c r="C213" s="67">
        <v>38</v>
      </c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</row>
    <row r="214" spans="1:57" hidden="1">
      <c r="A214" s="59"/>
      <c r="B214" s="48" t="s">
        <v>5321</v>
      </c>
      <c r="C214" s="67">
        <v>39</v>
      </c>
      <c r="D214" s="49"/>
      <c r="E214" s="49"/>
      <c r="F214" s="49"/>
      <c r="G214" s="49" t="s">
        <v>415</v>
      </c>
      <c r="H214" s="49" t="s">
        <v>416</v>
      </c>
      <c r="I214" s="49" t="s">
        <v>417</v>
      </c>
      <c r="J214" s="49"/>
      <c r="K214" s="49"/>
      <c r="L214" s="49"/>
      <c r="M214" s="49" t="s">
        <v>953</v>
      </c>
      <c r="N214" s="49" t="s">
        <v>954</v>
      </c>
      <c r="O214" s="49" t="s">
        <v>955</v>
      </c>
      <c r="P214" s="49"/>
      <c r="Q214" s="49"/>
      <c r="R214" s="49"/>
      <c r="S214" s="49" t="s">
        <v>1497</v>
      </c>
      <c r="T214" s="49" t="s">
        <v>1498</v>
      </c>
      <c r="U214" s="49" t="s">
        <v>1499</v>
      </c>
      <c r="V214" s="49"/>
      <c r="W214" s="49"/>
      <c r="X214" s="49"/>
      <c r="Y214" s="49" t="s">
        <v>2279</v>
      </c>
      <c r="Z214" s="49" t="s">
        <v>2280</v>
      </c>
      <c r="AA214" s="49" t="s">
        <v>2281</v>
      </c>
      <c r="AB214" s="49"/>
      <c r="AC214" s="49"/>
      <c r="AD214" s="49"/>
      <c r="AE214" s="49" t="s">
        <v>2817</v>
      </c>
      <c r="AF214" s="49" t="s">
        <v>2818</v>
      </c>
      <c r="AG214" s="49" t="s">
        <v>2819</v>
      </c>
      <c r="AH214" s="49"/>
      <c r="AI214" s="49"/>
      <c r="AJ214" s="49"/>
      <c r="AK214" s="49" t="s">
        <v>3355</v>
      </c>
      <c r="AL214" s="49" t="s">
        <v>3356</v>
      </c>
      <c r="AM214" s="49" t="s">
        <v>3357</v>
      </c>
      <c r="AN214" s="49"/>
      <c r="AO214" s="49"/>
      <c r="AP214" s="49"/>
      <c r="AQ214" s="49" t="s">
        <v>3893</v>
      </c>
      <c r="AR214" s="49" t="s">
        <v>3894</v>
      </c>
      <c r="AS214" s="49" t="s">
        <v>3895</v>
      </c>
      <c r="AT214" s="49"/>
      <c r="AU214" s="49"/>
      <c r="AV214" s="49"/>
      <c r="AW214" s="49" t="s">
        <v>4437</v>
      </c>
      <c r="AX214" s="49" t="s">
        <v>4438</v>
      </c>
      <c r="AY214" s="49" t="s">
        <v>4439</v>
      </c>
      <c r="AZ214" s="49"/>
      <c r="BA214" s="49"/>
      <c r="BB214" s="49"/>
      <c r="BC214" s="49" t="s">
        <v>5115</v>
      </c>
      <c r="BD214" s="49" t="s">
        <v>5116</v>
      </c>
      <c r="BE214" s="49" t="s">
        <v>5117</v>
      </c>
    </row>
    <row r="215" spans="1:57" hidden="1">
      <c r="A215" s="59"/>
      <c r="B215" s="48" t="s">
        <v>5322</v>
      </c>
      <c r="C215" s="67">
        <v>40</v>
      </c>
      <c r="D215" s="49" t="s">
        <v>418</v>
      </c>
      <c r="E215" s="49" t="s">
        <v>419</v>
      </c>
      <c r="F215" s="49" t="s">
        <v>420</v>
      </c>
      <c r="G215" s="49" t="s">
        <v>421</v>
      </c>
      <c r="H215" s="49" t="s">
        <v>422</v>
      </c>
      <c r="I215" s="49" t="s">
        <v>423</v>
      </c>
      <c r="J215" s="49" t="s">
        <v>956</v>
      </c>
      <c r="K215" s="49" t="s">
        <v>957</v>
      </c>
      <c r="L215" s="49" t="s">
        <v>958</v>
      </c>
      <c r="M215" s="49" t="s">
        <v>959</v>
      </c>
      <c r="N215" s="49" t="s">
        <v>960</v>
      </c>
      <c r="O215" s="49" t="s">
        <v>961</v>
      </c>
      <c r="P215" s="49" t="s">
        <v>1744</v>
      </c>
      <c r="Q215" s="49" t="s">
        <v>1745</v>
      </c>
      <c r="R215" s="49" t="s">
        <v>1746</v>
      </c>
      <c r="S215" s="49" t="s">
        <v>1747</v>
      </c>
      <c r="T215" s="49" t="s">
        <v>1748</v>
      </c>
      <c r="U215" s="49" t="s">
        <v>1749</v>
      </c>
      <c r="V215" s="49" t="s">
        <v>2282</v>
      </c>
      <c r="W215" s="49" t="s">
        <v>2283</v>
      </c>
      <c r="X215" s="49" t="s">
        <v>2284</v>
      </c>
      <c r="Y215" s="49" t="s">
        <v>2285</v>
      </c>
      <c r="Z215" s="49" t="s">
        <v>2286</v>
      </c>
      <c r="AA215" s="49" t="s">
        <v>2287</v>
      </c>
      <c r="AB215" s="49" t="s">
        <v>2820</v>
      </c>
      <c r="AC215" s="49" t="s">
        <v>2821</v>
      </c>
      <c r="AD215" s="49" t="s">
        <v>2822</v>
      </c>
      <c r="AE215" s="49" t="s">
        <v>2823</v>
      </c>
      <c r="AF215" s="49" t="s">
        <v>2824</v>
      </c>
      <c r="AG215" s="49" t="s">
        <v>2825</v>
      </c>
      <c r="AH215" s="49" t="s">
        <v>3358</v>
      </c>
      <c r="AI215" s="49" t="s">
        <v>3359</v>
      </c>
      <c r="AJ215" s="49" t="s">
        <v>3360</v>
      </c>
      <c r="AK215" s="49" t="s">
        <v>3361</v>
      </c>
      <c r="AL215" s="49" t="s">
        <v>3362</v>
      </c>
      <c r="AM215" s="49" t="s">
        <v>3363</v>
      </c>
      <c r="AN215" s="49" t="s">
        <v>3896</v>
      </c>
      <c r="AO215" s="49" t="s">
        <v>3897</v>
      </c>
      <c r="AP215" s="49" t="s">
        <v>3898</v>
      </c>
      <c r="AQ215" s="49" t="s">
        <v>3899</v>
      </c>
      <c r="AR215" s="49" t="s">
        <v>3900</v>
      </c>
      <c r="AS215" s="49" t="s">
        <v>3901</v>
      </c>
      <c r="AT215" s="49" t="s">
        <v>4440</v>
      </c>
      <c r="AU215" s="49" t="s">
        <v>4441</v>
      </c>
      <c r="AV215" s="49" t="s">
        <v>4442</v>
      </c>
      <c r="AW215" s="49" t="s">
        <v>4443</v>
      </c>
      <c r="AX215" s="49" t="s">
        <v>4444</v>
      </c>
      <c r="AY215" s="49" t="s">
        <v>4445</v>
      </c>
      <c r="AZ215" s="49" t="s">
        <v>5118</v>
      </c>
      <c r="BA215" s="49" t="s">
        <v>5119</v>
      </c>
      <c r="BB215" s="49" t="s">
        <v>5120</v>
      </c>
      <c r="BC215" s="49" t="s">
        <v>5121</v>
      </c>
      <c r="BD215" s="49" t="s">
        <v>5122</v>
      </c>
      <c r="BE215" s="49" t="s">
        <v>5123</v>
      </c>
    </row>
    <row r="216" spans="1:57" hidden="1">
      <c r="A216" s="59"/>
      <c r="B216" s="48" t="s">
        <v>5323</v>
      </c>
      <c r="C216" s="67">
        <v>41</v>
      </c>
      <c r="D216" s="49" t="s">
        <v>424</v>
      </c>
      <c r="E216" s="49" t="s">
        <v>425</v>
      </c>
      <c r="F216" s="49" t="s">
        <v>426</v>
      </c>
      <c r="G216" s="49" t="s">
        <v>427</v>
      </c>
      <c r="H216" s="49" t="s">
        <v>428</v>
      </c>
      <c r="I216" s="49" t="s">
        <v>429</v>
      </c>
      <c r="J216" s="49" t="s">
        <v>962</v>
      </c>
      <c r="K216" s="49" t="s">
        <v>963</v>
      </c>
      <c r="L216" s="49" t="s">
        <v>964</v>
      </c>
      <c r="M216" s="49" t="s">
        <v>965</v>
      </c>
      <c r="N216" s="49" t="s">
        <v>966</v>
      </c>
      <c r="O216" s="49" t="s">
        <v>967</v>
      </c>
      <c r="P216" s="49" t="s">
        <v>1750</v>
      </c>
      <c r="Q216" s="49" t="s">
        <v>1751</v>
      </c>
      <c r="R216" s="49" t="s">
        <v>1752</v>
      </c>
      <c r="S216" s="49" t="s">
        <v>1753</v>
      </c>
      <c r="T216" s="49" t="s">
        <v>1754</v>
      </c>
      <c r="U216" s="49" t="s">
        <v>1755</v>
      </c>
      <c r="V216" s="49" t="s">
        <v>2288</v>
      </c>
      <c r="W216" s="49" t="s">
        <v>2289</v>
      </c>
      <c r="X216" s="49" t="s">
        <v>2290</v>
      </c>
      <c r="Y216" s="49" t="s">
        <v>2291</v>
      </c>
      <c r="Z216" s="49" t="s">
        <v>2292</v>
      </c>
      <c r="AA216" s="49" t="s">
        <v>2293</v>
      </c>
      <c r="AB216" s="49" t="s">
        <v>2826</v>
      </c>
      <c r="AC216" s="49" t="s">
        <v>2827</v>
      </c>
      <c r="AD216" s="49" t="s">
        <v>2828</v>
      </c>
      <c r="AE216" s="49" t="s">
        <v>2829</v>
      </c>
      <c r="AF216" s="49" t="s">
        <v>2830</v>
      </c>
      <c r="AG216" s="49" t="s">
        <v>2831</v>
      </c>
      <c r="AH216" s="49" t="s">
        <v>3364</v>
      </c>
      <c r="AI216" s="49" t="s">
        <v>3365</v>
      </c>
      <c r="AJ216" s="49" t="s">
        <v>3366</v>
      </c>
      <c r="AK216" s="49" t="s">
        <v>3367</v>
      </c>
      <c r="AL216" s="49" t="s">
        <v>3368</v>
      </c>
      <c r="AM216" s="49" t="s">
        <v>3369</v>
      </c>
      <c r="AN216" s="49" t="s">
        <v>3902</v>
      </c>
      <c r="AO216" s="49" t="s">
        <v>3903</v>
      </c>
      <c r="AP216" s="49" t="s">
        <v>3904</v>
      </c>
      <c r="AQ216" s="49" t="s">
        <v>3905</v>
      </c>
      <c r="AR216" s="49" t="s">
        <v>3906</v>
      </c>
      <c r="AS216" s="49" t="s">
        <v>3907</v>
      </c>
      <c r="AT216" s="49" t="s">
        <v>4446</v>
      </c>
      <c r="AU216" s="49" t="s">
        <v>4447</v>
      </c>
      <c r="AV216" s="49" t="s">
        <v>4448</v>
      </c>
      <c r="AW216" s="49" t="s">
        <v>4449</v>
      </c>
      <c r="AX216" s="49" t="s">
        <v>4450</v>
      </c>
      <c r="AY216" s="49" t="s">
        <v>4451</v>
      </c>
      <c r="AZ216" s="49" t="s">
        <v>5124</v>
      </c>
      <c r="BA216" s="49" t="s">
        <v>5125</v>
      </c>
      <c r="BB216" s="49" t="s">
        <v>5126</v>
      </c>
      <c r="BC216" s="49" t="s">
        <v>5127</v>
      </c>
      <c r="BD216" s="49" t="s">
        <v>5128</v>
      </c>
      <c r="BE216" s="49" t="s">
        <v>5129</v>
      </c>
    </row>
    <row r="217" spans="1:57" hidden="1">
      <c r="A217" s="59"/>
      <c r="B217" s="48" t="s">
        <v>5324</v>
      </c>
      <c r="C217" s="67">
        <v>42</v>
      </c>
      <c r="D217" s="49" t="s">
        <v>430</v>
      </c>
      <c r="E217" s="49" t="s">
        <v>431</v>
      </c>
      <c r="F217" s="49" t="s">
        <v>432</v>
      </c>
      <c r="G217" s="49" t="s">
        <v>433</v>
      </c>
      <c r="H217" s="49" t="s">
        <v>434</v>
      </c>
      <c r="I217" s="49" t="s">
        <v>435</v>
      </c>
      <c r="J217" s="49" t="s">
        <v>968</v>
      </c>
      <c r="K217" s="49" t="s">
        <v>969</v>
      </c>
      <c r="L217" s="49" t="s">
        <v>970</v>
      </c>
      <c r="M217" s="49" t="s">
        <v>971</v>
      </c>
      <c r="N217" s="49" t="s">
        <v>972</v>
      </c>
      <c r="O217" s="49" t="s">
        <v>973</v>
      </c>
      <c r="P217" s="49" t="s">
        <v>1756</v>
      </c>
      <c r="Q217" s="49" t="s">
        <v>1757</v>
      </c>
      <c r="R217" s="49" t="s">
        <v>1758</v>
      </c>
      <c r="S217" s="49" t="s">
        <v>1759</v>
      </c>
      <c r="T217" s="49" t="s">
        <v>1760</v>
      </c>
      <c r="U217" s="49" t="s">
        <v>1761</v>
      </c>
      <c r="V217" s="49" t="s">
        <v>2294</v>
      </c>
      <c r="W217" s="49" t="s">
        <v>2295</v>
      </c>
      <c r="X217" s="49" t="s">
        <v>2296</v>
      </c>
      <c r="Y217" s="49" t="s">
        <v>2297</v>
      </c>
      <c r="Z217" s="49" t="s">
        <v>2298</v>
      </c>
      <c r="AA217" s="49" t="s">
        <v>2299</v>
      </c>
      <c r="AB217" s="49" t="s">
        <v>2832</v>
      </c>
      <c r="AC217" s="49" t="s">
        <v>2833</v>
      </c>
      <c r="AD217" s="49" t="s">
        <v>2834</v>
      </c>
      <c r="AE217" s="49" t="s">
        <v>2835</v>
      </c>
      <c r="AF217" s="49" t="s">
        <v>2836</v>
      </c>
      <c r="AG217" s="49" t="s">
        <v>2837</v>
      </c>
      <c r="AH217" s="49" t="s">
        <v>3370</v>
      </c>
      <c r="AI217" s="49" t="s">
        <v>3371</v>
      </c>
      <c r="AJ217" s="49" t="s">
        <v>3372</v>
      </c>
      <c r="AK217" s="49" t="s">
        <v>3373</v>
      </c>
      <c r="AL217" s="49" t="s">
        <v>3374</v>
      </c>
      <c r="AM217" s="49" t="s">
        <v>3375</v>
      </c>
      <c r="AN217" s="49" t="s">
        <v>3908</v>
      </c>
      <c r="AO217" s="49" t="s">
        <v>3909</v>
      </c>
      <c r="AP217" s="49" t="s">
        <v>3910</v>
      </c>
      <c r="AQ217" s="49" t="s">
        <v>3911</v>
      </c>
      <c r="AR217" s="49" t="s">
        <v>3912</v>
      </c>
      <c r="AS217" s="49" t="s">
        <v>3913</v>
      </c>
      <c r="AT217" s="49" t="s">
        <v>4452</v>
      </c>
      <c r="AU217" s="49" t="s">
        <v>4453</v>
      </c>
      <c r="AV217" s="49" t="s">
        <v>4454</v>
      </c>
      <c r="AW217" s="49" t="s">
        <v>4455</v>
      </c>
      <c r="AX217" s="49" t="s">
        <v>4456</v>
      </c>
      <c r="AY217" s="49" t="s">
        <v>4457</v>
      </c>
      <c r="AZ217" s="49" t="s">
        <v>5130</v>
      </c>
      <c r="BA217" s="49" t="s">
        <v>5131</v>
      </c>
      <c r="BB217" s="49" t="s">
        <v>5132</v>
      </c>
      <c r="BC217" s="49" t="s">
        <v>5133</v>
      </c>
      <c r="BD217" s="49" t="s">
        <v>5134</v>
      </c>
      <c r="BE217" s="49" t="s">
        <v>5135</v>
      </c>
    </row>
    <row r="218" spans="1:57" hidden="1">
      <c r="A218" s="59"/>
      <c r="B218" s="48" t="s">
        <v>5325</v>
      </c>
      <c r="C218" s="67">
        <v>43</v>
      </c>
      <c r="D218" s="49" t="s">
        <v>436</v>
      </c>
      <c r="E218" s="49" t="s">
        <v>437</v>
      </c>
      <c r="F218" s="49" t="s">
        <v>438</v>
      </c>
      <c r="G218" s="49" t="s">
        <v>439</v>
      </c>
      <c r="H218" s="49" t="s">
        <v>440</v>
      </c>
      <c r="I218" s="49" t="s">
        <v>441</v>
      </c>
      <c r="J218" s="49" t="s">
        <v>974</v>
      </c>
      <c r="K218" s="49" t="s">
        <v>975</v>
      </c>
      <c r="L218" s="49" t="s">
        <v>976</v>
      </c>
      <c r="M218" s="49" t="s">
        <v>977</v>
      </c>
      <c r="N218" s="49" t="s">
        <v>978</v>
      </c>
      <c r="O218" s="49" t="s">
        <v>979</v>
      </c>
      <c r="P218" s="49" t="s">
        <v>1762</v>
      </c>
      <c r="Q218" s="49" t="s">
        <v>1763</v>
      </c>
      <c r="R218" s="49" t="s">
        <v>1764</v>
      </c>
      <c r="S218" s="49" t="s">
        <v>1765</v>
      </c>
      <c r="T218" s="49" t="s">
        <v>1766</v>
      </c>
      <c r="U218" s="49" t="s">
        <v>1767</v>
      </c>
      <c r="V218" s="49" t="s">
        <v>2300</v>
      </c>
      <c r="W218" s="49" t="s">
        <v>2301</v>
      </c>
      <c r="X218" s="49" t="s">
        <v>2302</v>
      </c>
      <c r="Y218" s="49" t="s">
        <v>2303</v>
      </c>
      <c r="Z218" s="49" t="s">
        <v>2304</v>
      </c>
      <c r="AA218" s="49" t="s">
        <v>2305</v>
      </c>
      <c r="AB218" s="49" t="s">
        <v>2838</v>
      </c>
      <c r="AC218" s="49" t="s">
        <v>2839</v>
      </c>
      <c r="AD218" s="49" t="s">
        <v>2840</v>
      </c>
      <c r="AE218" s="49" t="s">
        <v>2841</v>
      </c>
      <c r="AF218" s="49" t="s">
        <v>2842</v>
      </c>
      <c r="AG218" s="49" t="s">
        <v>2843</v>
      </c>
      <c r="AH218" s="49" t="s">
        <v>3376</v>
      </c>
      <c r="AI218" s="49" t="s">
        <v>3377</v>
      </c>
      <c r="AJ218" s="49" t="s">
        <v>3378</v>
      </c>
      <c r="AK218" s="49" t="s">
        <v>3379</v>
      </c>
      <c r="AL218" s="49" t="s">
        <v>3380</v>
      </c>
      <c r="AM218" s="49" t="s">
        <v>3381</v>
      </c>
      <c r="AN218" s="49" t="s">
        <v>3914</v>
      </c>
      <c r="AO218" s="49" t="s">
        <v>3915</v>
      </c>
      <c r="AP218" s="49" t="s">
        <v>3916</v>
      </c>
      <c r="AQ218" s="49" t="s">
        <v>3917</v>
      </c>
      <c r="AR218" s="49" t="s">
        <v>3918</v>
      </c>
      <c r="AS218" s="49" t="s">
        <v>3919</v>
      </c>
      <c r="AT218" s="49" t="s">
        <v>4458</v>
      </c>
      <c r="AU218" s="49" t="s">
        <v>4459</v>
      </c>
      <c r="AV218" s="49" t="s">
        <v>4460</v>
      </c>
      <c r="AW218" s="49" t="s">
        <v>4461</v>
      </c>
      <c r="AX218" s="49" t="s">
        <v>4462</v>
      </c>
      <c r="AY218" s="49" t="s">
        <v>4463</v>
      </c>
      <c r="AZ218" s="49" t="s">
        <v>5136</v>
      </c>
      <c r="BA218" s="49" t="s">
        <v>5137</v>
      </c>
      <c r="BB218" s="49" t="s">
        <v>5138</v>
      </c>
      <c r="BC218" s="49" t="s">
        <v>5139</v>
      </c>
      <c r="BD218" s="49" t="s">
        <v>5140</v>
      </c>
      <c r="BE218" s="49" t="s">
        <v>5141</v>
      </c>
    </row>
    <row r="219" spans="1:57" hidden="1">
      <c r="A219" s="59"/>
      <c r="B219" s="48" t="s">
        <v>5326</v>
      </c>
      <c r="C219" s="67">
        <v>44</v>
      </c>
      <c r="D219" s="49" t="s">
        <v>442</v>
      </c>
      <c r="E219" s="49" t="s">
        <v>443</v>
      </c>
      <c r="F219" s="49" t="s">
        <v>444</v>
      </c>
      <c r="G219" s="49" t="s">
        <v>445</v>
      </c>
      <c r="H219" s="49" t="s">
        <v>446</v>
      </c>
      <c r="I219" s="49" t="s">
        <v>447</v>
      </c>
      <c r="J219" s="49" t="s">
        <v>980</v>
      </c>
      <c r="K219" s="49" t="s">
        <v>981</v>
      </c>
      <c r="L219" s="49" t="s">
        <v>982</v>
      </c>
      <c r="M219" s="49" t="s">
        <v>983</v>
      </c>
      <c r="N219" s="49" t="s">
        <v>984</v>
      </c>
      <c r="O219" s="49" t="s">
        <v>985</v>
      </c>
      <c r="P219" s="49" t="s">
        <v>1768</v>
      </c>
      <c r="Q219" s="49" t="s">
        <v>1769</v>
      </c>
      <c r="R219" s="49" t="s">
        <v>1770</v>
      </c>
      <c r="S219" s="49" t="s">
        <v>1771</v>
      </c>
      <c r="T219" s="49" t="s">
        <v>1772</v>
      </c>
      <c r="U219" s="49" t="s">
        <v>1773</v>
      </c>
      <c r="V219" s="49" t="s">
        <v>2306</v>
      </c>
      <c r="W219" s="49" t="s">
        <v>2307</v>
      </c>
      <c r="X219" s="49" t="s">
        <v>2308</v>
      </c>
      <c r="Y219" s="49" t="s">
        <v>2309</v>
      </c>
      <c r="Z219" s="49" t="s">
        <v>2310</v>
      </c>
      <c r="AA219" s="49" t="s">
        <v>2311</v>
      </c>
      <c r="AB219" s="49" t="s">
        <v>2844</v>
      </c>
      <c r="AC219" s="49" t="s">
        <v>2845</v>
      </c>
      <c r="AD219" s="49" t="s">
        <v>2846</v>
      </c>
      <c r="AE219" s="49" t="s">
        <v>2847</v>
      </c>
      <c r="AF219" s="49" t="s">
        <v>2848</v>
      </c>
      <c r="AG219" s="49" t="s">
        <v>2849</v>
      </c>
      <c r="AH219" s="49" t="s">
        <v>3382</v>
      </c>
      <c r="AI219" s="49" t="s">
        <v>3383</v>
      </c>
      <c r="AJ219" s="49" t="s">
        <v>3384</v>
      </c>
      <c r="AK219" s="49" t="s">
        <v>3385</v>
      </c>
      <c r="AL219" s="49" t="s">
        <v>3386</v>
      </c>
      <c r="AM219" s="49" t="s">
        <v>3387</v>
      </c>
      <c r="AN219" s="49" t="s">
        <v>3920</v>
      </c>
      <c r="AO219" s="49" t="s">
        <v>3921</v>
      </c>
      <c r="AP219" s="49" t="s">
        <v>3922</v>
      </c>
      <c r="AQ219" s="49" t="s">
        <v>3923</v>
      </c>
      <c r="AR219" s="49" t="s">
        <v>3924</v>
      </c>
      <c r="AS219" s="49" t="s">
        <v>3925</v>
      </c>
      <c r="AT219" s="49" t="s">
        <v>4464</v>
      </c>
      <c r="AU219" s="49" t="s">
        <v>4465</v>
      </c>
      <c r="AV219" s="49" t="s">
        <v>4466</v>
      </c>
      <c r="AW219" s="49" t="s">
        <v>4467</v>
      </c>
      <c r="AX219" s="49" t="s">
        <v>4468</v>
      </c>
      <c r="AY219" s="49" t="s">
        <v>4469</v>
      </c>
      <c r="AZ219" s="49" t="s">
        <v>5142</v>
      </c>
      <c r="BA219" s="49" t="s">
        <v>5143</v>
      </c>
      <c r="BB219" s="49" t="s">
        <v>5144</v>
      </c>
      <c r="BC219" s="49" t="s">
        <v>5145</v>
      </c>
      <c r="BD219" s="49" t="s">
        <v>5146</v>
      </c>
      <c r="BE219" s="49" t="s">
        <v>5147</v>
      </c>
    </row>
    <row r="220" spans="1:57" hidden="1">
      <c r="A220" s="59"/>
      <c r="B220" s="48" t="s">
        <v>5327</v>
      </c>
      <c r="C220" s="67">
        <v>45</v>
      </c>
      <c r="D220" s="49" t="s">
        <v>448</v>
      </c>
      <c r="E220" s="49" t="s">
        <v>449</v>
      </c>
      <c r="F220" s="49" t="s">
        <v>450</v>
      </c>
      <c r="G220" s="49" t="s">
        <v>451</v>
      </c>
      <c r="H220" s="49" t="s">
        <v>452</v>
      </c>
      <c r="I220" s="49" t="s">
        <v>453</v>
      </c>
      <c r="J220" s="49" t="s">
        <v>986</v>
      </c>
      <c r="K220" s="49" t="s">
        <v>987</v>
      </c>
      <c r="L220" s="49" t="s">
        <v>988</v>
      </c>
      <c r="M220" s="49" t="s">
        <v>989</v>
      </c>
      <c r="N220" s="49" t="s">
        <v>990</v>
      </c>
      <c r="O220" s="49" t="s">
        <v>991</v>
      </c>
      <c r="P220" s="49" t="s">
        <v>1774</v>
      </c>
      <c r="Q220" s="49" t="s">
        <v>1775</v>
      </c>
      <c r="R220" s="49" t="s">
        <v>1776</v>
      </c>
      <c r="S220" s="49" t="s">
        <v>1777</v>
      </c>
      <c r="T220" s="49" t="s">
        <v>1778</v>
      </c>
      <c r="U220" s="49" t="s">
        <v>1779</v>
      </c>
      <c r="V220" s="49" t="s">
        <v>2312</v>
      </c>
      <c r="W220" s="49" t="s">
        <v>2313</v>
      </c>
      <c r="X220" s="49" t="s">
        <v>2314</v>
      </c>
      <c r="Y220" s="49" t="s">
        <v>2315</v>
      </c>
      <c r="Z220" s="49" t="s">
        <v>2316</v>
      </c>
      <c r="AA220" s="49" t="s">
        <v>2317</v>
      </c>
      <c r="AB220" s="49" t="s">
        <v>2850</v>
      </c>
      <c r="AC220" s="49" t="s">
        <v>2851</v>
      </c>
      <c r="AD220" s="49" t="s">
        <v>2852</v>
      </c>
      <c r="AE220" s="49" t="s">
        <v>2853</v>
      </c>
      <c r="AF220" s="49" t="s">
        <v>2854</v>
      </c>
      <c r="AG220" s="49" t="s">
        <v>2855</v>
      </c>
      <c r="AH220" s="49" t="s">
        <v>3388</v>
      </c>
      <c r="AI220" s="49" t="s">
        <v>3389</v>
      </c>
      <c r="AJ220" s="49" t="s">
        <v>3390</v>
      </c>
      <c r="AK220" s="49" t="s">
        <v>3391</v>
      </c>
      <c r="AL220" s="49" t="s">
        <v>3392</v>
      </c>
      <c r="AM220" s="49" t="s">
        <v>3393</v>
      </c>
      <c r="AN220" s="49" t="s">
        <v>3926</v>
      </c>
      <c r="AO220" s="49" t="s">
        <v>3927</v>
      </c>
      <c r="AP220" s="49" t="s">
        <v>3928</v>
      </c>
      <c r="AQ220" s="49" t="s">
        <v>3929</v>
      </c>
      <c r="AR220" s="49" t="s">
        <v>3930</v>
      </c>
      <c r="AS220" s="49" t="s">
        <v>3931</v>
      </c>
      <c r="AT220" s="49" t="s">
        <v>4714</v>
      </c>
      <c r="AU220" s="49" t="s">
        <v>4715</v>
      </c>
      <c r="AV220" s="49" t="s">
        <v>4716</v>
      </c>
      <c r="AW220" s="49" t="s">
        <v>4717</v>
      </c>
      <c r="AX220" s="49" t="s">
        <v>4718</v>
      </c>
      <c r="AY220" s="49" t="s">
        <v>4719</v>
      </c>
      <c r="AZ220" s="49" t="s">
        <v>5148</v>
      </c>
      <c r="BA220" s="49" t="s">
        <v>5149</v>
      </c>
      <c r="BB220" s="49" t="s">
        <v>5150</v>
      </c>
      <c r="BC220" s="49" t="s">
        <v>5151</v>
      </c>
      <c r="BD220" s="49" t="s">
        <v>5152</v>
      </c>
      <c r="BE220" s="49" t="s">
        <v>5153</v>
      </c>
    </row>
    <row r="221" spans="1:57" hidden="1">
      <c r="A221" s="59"/>
      <c r="B221" s="48" t="s">
        <v>5353</v>
      </c>
      <c r="C221" s="67">
        <v>46</v>
      </c>
      <c r="D221" s="49" t="s">
        <v>454</v>
      </c>
      <c r="E221" s="49" t="s">
        <v>455</v>
      </c>
      <c r="F221" s="49" t="s">
        <v>456</v>
      </c>
      <c r="G221" s="49" t="s">
        <v>457</v>
      </c>
      <c r="H221" s="49" t="s">
        <v>458</v>
      </c>
      <c r="I221" s="49" t="s">
        <v>459</v>
      </c>
      <c r="J221" s="49" t="s">
        <v>992</v>
      </c>
      <c r="K221" s="49" t="s">
        <v>993</v>
      </c>
      <c r="L221" s="49" t="s">
        <v>994</v>
      </c>
      <c r="M221" s="49" t="s">
        <v>995</v>
      </c>
      <c r="N221" s="49" t="s">
        <v>996</v>
      </c>
      <c r="O221" s="49" t="s">
        <v>997</v>
      </c>
      <c r="P221" s="49" t="s">
        <v>1780</v>
      </c>
      <c r="Q221" s="49" t="s">
        <v>1781</v>
      </c>
      <c r="R221" s="49" t="s">
        <v>1782</v>
      </c>
      <c r="S221" s="49" t="s">
        <v>1783</v>
      </c>
      <c r="T221" s="49" t="s">
        <v>1784</v>
      </c>
      <c r="U221" s="49" t="s">
        <v>1785</v>
      </c>
      <c r="V221" s="49" t="s">
        <v>2318</v>
      </c>
      <c r="W221" s="49" t="s">
        <v>2319</v>
      </c>
      <c r="X221" s="49" t="s">
        <v>2320</v>
      </c>
      <c r="Y221" s="49" t="s">
        <v>2321</v>
      </c>
      <c r="Z221" s="49" t="s">
        <v>2322</v>
      </c>
      <c r="AA221" s="49" t="s">
        <v>2323</v>
      </c>
      <c r="AB221" s="49" t="s">
        <v>2856</v>
      </c>
      <c r="AC221" s="49" t="s">
        <v>2857</v>
      </c>
      <c r="AD221" s="49" t="s">
        <v>2858</v>
      </c>
      <c r="AE221" s="49" t="s">
        <v>2859</v>
      </c>
      <c r="AF221" s="49" t="s">
        <v>2860</v>
      </c>
      <c r="AG221" s="49" t="s">
        <v>2861</v>
      </c>
      <c r="AH221" s="49" t="s">
        <v>3394</v>
      </c>
      <c r="AI221" s="49" t="s">
        <v>3395</v>
      </c>
      <c r="AJ221" s="49" t="s">
        <v>3396</v>
      </c>
      <c r="AK221" s="49" t="s">
        <v>3397</v>
      </c>
      <c r="AL221" s="49" t="s">
        <v>3398</v>
      </c>
      <c r="AM221" s="49" t="s">
        <v>3399</v>
      </c>
      <c r="AN221" s="49" t="s">
        <v>3932</v>
      </c>
      <c r="AO221" s="49" t="s">
        <v>3933</v>
      </c>
      <c r="AP221" s="49" t="s">
        <v>3934</v>
      </c>
      <c r="AQ221" s="49" t="s">
        <v>3935</v>
      </c>
      <c r="AR221" s="49" t="s">
        <v>3936</v>
      </c>
      <c r="AS221" s="49" t="s">
        <v>3937</v>
      </c>
      <c r="AT221" s="49" t="s">
        <v>4720</v>
      </c>
      <c r="AU221" s="49" t="s">
        <v>4721</v>
      </c>
      <c r="AV221" s="49" t="s">
        <v>4722</v>
      </c>
      <c r="AW221" s="49" t="s">
        <v>4723</v>
      </c>
      <c r="AX221" s="49" t="s">
        <v>4724</v>
      </c>
      <c r="AY221" s="49" t="s">
        <v>4725</v>
      </c>
      <c r="AZ221" s="49" t="s">
        <v>5154</v>
      </c>
      <c r="BA221" s="49" t="s">
        <v>5155</v>
      </c>
      <c r="BB221" s="49" t="s">
        <v>5156</v>
      </c>
      <c r="BC221" s="49" t="s">
        <v>5157</v>
      </c>
      <c r="BD221" s="49" t="s">
        <v>5158</v>
      </c>
      <c r="BE221" s="49" t="s">
        <v>5159</v>
      </c>
    </row>
    <row r="222" spans="1:57" hidden="1">
      <c r="A222" s="55"/>
      <c r="B222" s="48" t="s">
        <v>5328</v>
      </c>
      <c r="C222" s="67">
        <v>47</v>
      </c>
      <c r="D222" s="49" t="s">
        <v>460</v>
      </c>
      <c r="E222" s="49" t="s">
        <v>461</v>
      </c>
      <c r="F222" s="49" t="s">
        <v>462</v>
      </c>
      <c r="G222" s="49" t="s">
        <v>463</v>
      </c>
      <c r="H222" s="49" t="s">
        <v>464</v>
      </c>
      <c r="I222" s="49" t="s">
        <v>465</v>
      </c>
      <c r="J222" s="49" t="s">
        <v>998</v>
      </c>
      <c r="K222" s="49" t="s">
        <v>999</v>
      </c>
      <c r="L222" s="49" t="s">
        <v>1250</v>
      </c>
      <c r="M222" s="49" t="s">
        <v>1251</v>
      </c>
      <c r="N222" s="49" t="s">
        <v>1252</v>
      </c>
      <c r="O222" s="49" t="s">
        <v>1253</v>
      </c>
      <c r="P222" s="49" t="s">
        <v>1786</v>
      </c>
      <c r="Q222" s="49" t="s">
        <v>1787</v>
      </c>
      <c r="R222" s="49" t="s">
        <v>1788</v>
      </c>
      <c r="S222" s="49" t="s">
        <v>1789</v>
      </c>
      <c r="T222" s="49" t="s">
        <v>1790</v>
      </c>
      <c r="U222" s="49" t="s">
        <v>1791</v>
      </c>
      <c r="V222" s="49" t="s">
        <v>2324</v>
      </c>
      <c r="W222" s="49" t="s">
        <v>2325</v>
      </c>
      <c r="X222" s="49" t="s">
        <v>2326</v>
      </c>
      <c r="Y222" s="49" t="s">
        <v>2327</v>
      </c>
      <c r="Z222" s="49" t="s">
        <v>2328</v>
      </c>
      <c r="AA222" s="49" t="s">
        <v>2329</v>
      </c>
      <c r="AB222" s="49" t="s">
        <v>2862</v>
      </c>
      <c r="AC222" s="49" t="s">
        <v>2863</v>
      </c>
      <c r="AD222" s="49" t="s">
        <v>2864</v>
      </c>
      <c r="AE222" s="49" t="s">
        <v>2865</v>
      </c>
      <c r="AF222" s="49" t="s">
        <v>2866</v>
      </c>
      <c r="AG222" s="49" t="s">
        <v>2867</v>
      </c>
      <c r="AH222" s="49" t="s">
        <v>3400</v>
      </c>
      <c r="AI222" s="49" t="s">
        <v>3401</v>
      </c>
      <c r="AJ222" s="49" t="s">
        <v>3402</v>
      </c>
      <c r="AK222" s="49" t="s">
        <v>3403</v>
      </c>
      <c r="AL222" s="49" t="s">
        <v>3404</v>
      </c>
      <c r="AM222" s="49" t="s">
        <v>3405</v>
      </c>
      <c r="AN222" s="49" t="s">
        <v>3938</v>
      </c>
      <c r="AO222" s="49" t="s">
        <v>3939</v>
      </c>
      <c r="AP222" s="49" t="s">
        <v>3940</v>
      </c>
      <c r="AQ222" s="49" t="s">
        <v>3941</v>
      </c>
      <c r="AR222" s="49" t="s">
        <v>3942</v>
      </c>
      <c r="AS222" s="49" t="s">
        <v>3943</v>
      </c>
      <c r="AT222" s="49" t="s">
        <v>4726</v>
      </c>
      <c r="AU222" s="49" t="s">
        <v>4727</v>
      </c>
      <c r="AV222" s="49" t="s">
        <v>4728</v>
      </c>
      <c r="AW222" s="49" t="s">
        <v>4729</v>
      </c>
      <c r="AX222" s="49" t="s">
        <v>4730</v>
      </c>
      <c r="AY222" s="49" t="s">
        <v>4731</v>
      </c>
      <c r="AZ222" s="49" t="s">
        <v>5160</v>
      </c>
      <c r="BA222" s="49" t="s">
        <v>5161</v>
      </c>
      <c r="BB222" s="49" t="s">
        <v>5162</v>
      </c>
      <c r="BC222" s="49" t="s">
        <v>5163</v>
      </c>
      <c r="BD222" s="49" t="s">
        <v>5164</v>
      </c>
      <c r="BE222" s="49" t="s">
        <v>5165</v>
      </c>
    </row>
    <row r="223" spans="1:57" hidden="1">
      <c r="A223" s="59"/>
      <c r="B223" s="48" t="s">
        <v>5329</v>
      </c>
      <c r="C223" s="67">
        <v>48</v>
      </c>
      <c r="D223" s="49" t="s">
        <v>466</v>
      </c>
      <c r="E223" s="49" t="s">
        <v>467</v>
      </c>
      <c r="F223" s="49" t="s">
        <v>468</v>
      </c>
      <c r="G223" s="49" t="s">
        <v>469</v>
      </c>
      <c r="H223" s="49" t="s">
        <v>470</v>
      </c>
      <c r="I223" s="49" t="s">
        <v>471</v>
      </c>
      <c r="J223" s="49" t="s">
        <v>1254</v>
      </c>
      <c r="K223" s="49" t="s">
        <v>1255</v>
      </c>
      <c r="L223" s="49" t="s">
        <v>1256</v>
      </c>
      <c r="M223" s="49" t="s">
        <v>1257</v>
      </c>
      <c r="N223" s="49" t="s">
        <v>1258</v>
      </c>
      <c r="O223" s="49" t="s">
        <v>1259</v>
      </c>
      <c r="P223" s="49" t="s">
        <v>1792</v>
      </c>
      <c r="Q223" s="49" t="s">
        <v>1793</v>
      </c>
      <c r="R223" s="49" t="s">
        <v>1794</v>
      </c>
      <c r="S223" s="49" t="s">
        <v>1795</v>
      </c>
      <c r="T223" s="49" t="s">
        <v>1796</v>
      </c>
      <c r="U223" s="49" t="s">
        <v>1797</v>
      </c>
      <c r="V223" s="49" t="s">
        <v>2330</v>
      </c>
      <c r="W223" s="49" t="s">
        <v>2331</v>
      </c>
      <c r="X223" s="49" t="s">
        <v>2332</v>
      </c>
      <c r="Y223" s="49" t="s">
        <v>2333</v>
      </c>
      <c r="Z223" s="49" t="s">
        <v>2334</v>
      </c>
      <c r="AA223" s="49" t="s">
        <v>2335</v>
      </c>
      <c r="AB223" s="49" t="s">
        <v>2868</v>
      </c>
      <c r="AC223" s="49" t="s">
        <v>2869</v>
      </c>
      <c r="AD223" s="49" t="s">
        <v>2870</v>
      </c>
      <c r="AE223" s="49" t="s">
        <v>2871</v>
      </c>
      <c r="AF223" s="49" t="s">
        <v>2872</v>
      </c>
      <c r="AG223" s="49" t="s">
        <v>2873</v>
      </c>
      <c r="AH223" s="49" t="s">
        <v>3406</v>
      </c>
      <c r="AI223" s="49" t="s">
        <v>3407</v>
      </c>
      <c r="AJ223" s="49" t="s">
        <v>3408</v>
      </c>
      <c r="AK223" s="49" t="s">
        <v>3409</v>
      </c>
      <c r="AL223" s="49" t="s">
        <v>3410</v>
      </c>
      <c r="AM223" s="49" t="s">
        <v>3411</v>
      </c>
      <c r="AN223" s="49" t="s">
        <v>3944</v>
      </c>
      <c r="AO223" s="49" t="s">
        <v>3945</v>
      </c>
      <c r="AP223" s="49" t="s">
        <v>3946</v>
      </c>
      <c r="AQ223" s="49" t="s">
        <v>3947</v>
      </c>
      <c r="AR223" s="49" t="s">
        <v>3948</v>
      </c>
      <c r="AS223" s="49" t="s">
        <v>3949</v>
      </c>
      <c r="AT223" s="49" t="s">
        <v>4732</v>
      </c>
      <c r="AU223" s="49" t="s">
        <v>4733</v>
      </c>
      <c r="AV223" s="49" t="s">
        <v>4734</v>
      </c>
      <c r="AW223" s="49" t="s">
        <v>4735</v>
      </c>
      <c r="AX223" s="49" t="s">
        <v>4736</v>
      </c>
      <c r="AY223" s="49" t="s">
        <v>4737</v>
      </c>
      <c r="AZ223" s="49" t="s">
        <v>5166</v>
      </c>
      <c r="BA223" s="49" t="s">
        <v>5167</v>
      </c>
      <c r="BB223" s="49" t="s">
        <v>5168</v>
      </c>
      <c r="BC223" s="49" t="s">
        <v>5169</v>
      </c>
      <c r="BD223" s="49" t="s">
        <v>5170</v>
      </c>
      <c r="BE223" s="49" t="s">
        <v>5171</v>
      </c>
    </row>
    <row r="224" spans="1:57" hidden="1">
      <c r="A224" s="59"/>
      <c r="B224" s="48" t="s">
        <v>5330</v>
      </c>
      <c r="C224" s="67">
        <v>49</v>
      </c>
      <c r="D224" s="49" t="s">
        <v>472</v>
      </c>
      <c r="E224" s="49" t="s">
        <v>473</v>
      </c>
      <c r="F224" s="49" t="s">
        <v>474</v>
      </c>
      <c r="G224" s="49" t="s">
        <v>475</v>
      </c>
      <c r="H224" s="49" t="s">
        <v>476</v>
      </c>
      <c r="I224" s="49" t="s">
        <v>477</v>
      </c>
      <c r="J224" s="49" t="s">
        <v>1260</v>
      </c>
      <c r="K224" s="49" t="s">
        <v>1261</v>
      </c>
      <c r="L224" s="49" t="s">
        <v>1262</v>
      </c>
      <c r="M224" s="49" t="s">
        <v>1263</v>
      </c>
      <c r="N224" s="49" t="s">
        <v>1264</v>
      </c>
      <c r="O224" s="49" t="s">
        <v>1265</v>
      </c>
      <c r="P224" s="49" t="s">
        <v>1798</v>
      </c>
      <c r="Q224" s="49" t="s">
        <v>1799</v>
      </c>
      <c r="R224" s="49" t="s">
        <v>1800</v>
      </c>
      <c r="S224" s="49" t="s">
        <v>1801</v>
      </c>
      <c r="T224" s="49" t="s">
        <v>1802</v>
      </c>
      <c r="U224" s="49" t="s">
        <v>1803</v>
      </c>
      <c r="V224" s="49" t="s">
        <v>2336</v>
      </c>
      <c r="W224" s="49" t="s">
        <v>2337</v>
      </c>
      <c r="X224" s="49" t="s">
        <v>2338</v>
      </c>
      <c r="Y224" s="49" t="s">
        <v>2339</v>
      </c>
      <c r="Z224" s="49" t="s">
        <v>2340</v>
      </c>
      <c r="AA224" s="49" t="s">
        <v>2341</v>
      </c>
      <c r="AB224" s="49" t="s">
        <v>2874</v>
      </c>
      <c r="AC224" s="49" t="s">
        <v>2875</v>
      </c>
      <c r="AD224" s="49" t="s">
        <v>2876</v>
      </c>
      <c r="AE224" s="49" t="s">
        <v>2877</v>
      </c>
      <c r="AF224" s="49" t="s">
        <v>2878</v>
      </c>
      <c r="AG224" s="49" t="s">
        <v>2879</v>
      </c>
      <c r="AH224" s="49" t="s">
        <v>3412</v>
      </c>
      <c r="AI224" s="49" t="s">
        <v>3413</v>
      </c>
      <c r="AJ224" s="49" t="s">
        <v>3414</v>
      </c>
      <c r="AK224" s="49" t="s">
        <v>3415</v>
      </c>
      <c r="AL224" s="49" t="s">
        <v>3416</v>
      </c>
      <c r="AM224" s="49" t="s">
        <v>3417</v>
      </c>
      <c r="AN224" s="49" t="s">
        <v>3950</v>
      </c>
      <c r="AO224" s="49" t="s">
        <v>3951</v>
      </c>
      <c r="AP224" s="49" t="s">
        <v>3952</v>
      </c>
      <c r="AQ224" s="49" t="s">
        <v>3953</v>
      </c>
      <c r="AR224" s="49" t="s">
        <v>3954</v>
      </c>
      <c r="AS224" s="49" t="s">
        <v>3955</v>
      </c>
      <c r="AT224" s="49" t="s">
        <v>4738</v>
      </c>
      <c r="AU224" s="49" t="s">
        <v>4739</v>
      </c>
      <c r="AV224" s="49" t="s">
        <v>4740</v>
      </c>
      <c r="AW224" s="49" t="s">
        <v>4741</v>
      </c>
      <c r="AX224" s="49" t="s">
        <v>4742</v>
      </c>
      <c r="AY224" s="49" t="s">
        <v>4743</v>
      </c>
      <c r="AZ224" s="49" t="s">
        <v>5172</v>
      </c>
      <c r="BA224" s="49" t="s">
        <v>5173</v>
      </c>
      <c r="BB224" s="49" t="s">
        <v>5174</v>
      </c>
      <c r="BC224" s="49" t="s">
        <v>5175</v>
      </c>
      <c r="BD224" s="49" t="s">
        <v>5176</v>
      </c>
      <c r="BE224" s="49" t="s">
        <v>5177</v>
      </c>
    </row>
    <row r="225" spans="1:57" hidden="1">
      <c r="A225" s="59"/>
      <c r="B225" s="48" t="s">
        <v>5331</v>
      </c>
      <c r="C225" s="67">
        <v>50</v>
      </c>
      <c r="D225" s="49" t="s">
        <v>478</v>
      </c>
      <c r="E225" s="49" t="s">
        <v>479</v>
      </c>
      <c r="F225" s="49" t="s">
        <v>480</v>
      </c>
      <c r="G225" s="49" t="s">
        <v>481</v>
      </c>
      <c r="H225" s="49" t="s">
        <v>482</v>
      </c>
      <c r="I225" s="49" t="s">
        <v>483</v>
      </c>
      <c r="J225" s="49" t="s">
        <v>1266</v>
      </c>
      <c r="K225" s="49" t="s">
        <v>1267</v>
      </c>
      <c r="L225" s="49" t="s">
        <v>1268</v>
      </c>
      <c r="M225" s="49" t="s">
        <v>1269</v>
      </c>
      <c r="N225" s="49" t="s">
        <v>1270</v>
      </c>
      <c r="O225" s="49" t="s">
        <v>1271</v>
      </c>
      <c r="P225" s="49" t="s">
        <v>1804</v>
      </c>
      <c r="Q225" s="49" t="s">
        <v>1805</v>
      </c>
      <c r="R225" s="49" t="s">
        <v>1806</v>
      </c>
      <c r="S225" s="49" t="s">
        <v>1807</v>
      </c>
      <c r="T225" s="49" t="s">
        <v>1808</v>
      </c>
      <c r="U225" s="49" t="s">
        <v>1809</v>
      </c>
      <c r="V225" s="49" t="s">
        <v>2342</v>
      </c>
      <c r="W225" s="49" t="s">
        <v>2343</v>
      </c>
      <c r="X225" s="49" t="s">
        <v>2344</v>
      </c>
      <c r="Y225" s="49" t="s">
        <v>2345</v>
      </c>
      <c r="Z225" s="49" t="s">
        <v>2346</v>
      </c>
      <c r="AA225" s="49" t="s">
        <v>2347</v>
      </c>
      <c r="AB225" s="49" t="s">
        <v>2880</v>
      </c>
      <c r="AC225" s="49" t="s">
        <v>2881</v>
      </c>
      <c r="AD225" s="49" t="s">
        <v>2882</v>
      </c>
      <c r="AE225" s="49" t="s">
        <v>2883</v>
      </c>
      <c r="AF225" s="49" t="s">
        <v>2884</v>
      </c>
      <c r="AG225" s="49" t="s">
        <v>2885</v>
      </c>
      <c r="AH225" s="49" t="s">
        <v>3418</v>
      </c>
      <c r="AI225" s="49" t="s">
        <v>3419</v>
      </c>
      <c r="AJ225" s="49" t="s">
        <v>3420</v>
      </c>
      <c r="AK225" s="49" t="s">
        <v>3421</v>
      </c>
      <c r="AL225" s="49" t="s">
        <v>3422</v>
      </c>
      <c r="AM225" s="49" t="s">
        <v>3423</v>
      </c>
      <c r="AN225" s="49" t="s">
        <v>3956</v>
      </c>
      <c r="AO225" s="49" t="s">
        <v>3957</v>
      </c>
      <c r="AP225" s="49" t="s">
        <v>3958</v>
      </c>
      <c r="AQ225" s="49" t="s">
        <v>3959</v>
      </c>
      <c r="AR225" s="49" t="s">
        <v>3960</v>
      </c>
      <c r="AS225" s="49" t="s">
        <v>3961</v>
      </c>
      <c r="AT225" s="49" t="s">
        <v>4744</v>
      </c>
      <c r="AU225" s="49" t="s">
        <v>4745</v>
      </c>
      <c r="AV225" s="49" t="s">
        <v>4746</v>
      </c>
      <c r="AW225" s="49" t="s">
        <v>4747</v>
      </c>
      <c r="AX225" s="49" t="s">
        <v>4748</v>
      </c>
      <c r="AY225" s="49" t="s">
        <v>4749</v>
      </c>
      <c r="AZ225" s="49" t="s">
        <v>5178</v>
      </c>
      <c r="BA225" s="49" t="s">
        <v>5179</v>
      </c>
      <c r="BB225" s="49" t="s">
        <v>5180</v>
      </c>
      <c r="BC225" s="49" t="s">
        <v>5181</v>
      </c>
      <c r="BD225" s="49" t="s">
        <v>5182</v>
      </c>
      <c r="BE225" s="49" t="s">
        <v>5183</v>
      </c>
    </row>
    <row r="226" spans="1:57" hidden="1">
      <c r="A226" s="59"/>
      <c r="B226" s="48" t="s">
        <v>5332</v>
      </c>
      <c r="C226" s="67">
        <v>51</v>
      </c>
      <c r="D226" s="49" t="s">
        <v>484</v>
      </c>
      <c r="E226" s="49" t="s">
        <v>485</v>
      </c>
      <c r="F226" s="49" t="s">
        <v>486</v>
      </c>
      <c r="G226" s="49" t="s">
        <v>487</v>
      </c>
      <c r="H226" s="49" t="s">
        <v>488</v>
      </c>
      <c r="I226" s="49" t="s">
        <v>489</v>
      </c>
      <c r="J226" s="49" t="s">
        <v>1272</v>
      </c>
      <c r="K226" s="49" t="s">
        <v>1273</v>
      </c>
      <c r="L226" s="49" t="s">
        <v>1274</v>
      </c>
      <c r="M226" s="49" t="s">
        <v>1275</v>
      </c>
      <c r="N226" s="49" t="s">
        <v>1276</v>
      </c>
      <c r="O226" s="49" t="s">
        <v>1277</v>
      </c>
      <c r="P226" s="49" t="s">
        <v>1810</v>
      </c>
      <c r="Q226" s="49" t="s">
        <v>1811</v>
      </c>
      <c r="R226" s="49" t="s">
        <v>1812</v>
      </c>
      <c r="S226" s="49" t="s">
        <v>1813</v>
      </c>
      <c r="T226" s="49" t="s">
        <v>1814</v>
      </c>
      <c r="U226" s="49" t="s">
        <v>1815</v>
      </c>
      <c r="V226" s="49" t="s">
        <v>2348</v>
      </c>
      <c r="W226" s="49" t="s">
        <v>2349</v>
      </c>
      <c r="X226" s="49" t="s">
        <v>2350</v>
      </c>
      <c r="Y226" s="49" t="s">
        <v>2351</v>
      </c>
      <c r="Z226" s="49" t="s">
        <v>2352</v>
      </c>
      <c r="AA226" s="49" t="s">
        <v>2353</v>
      </c>
      <c r="AB226" s="49" t="s">
        <v>2886</v>
      </c>
      <c r="AC226" s="49" t="s">
        <v>2887</v>
      </c>
      <c r="AD226" s="49" t="s">
        <v>2888</v>
      </c>
      <c r="AE226" s="49" t="s">
        <v>2889</v>
      </c>
      <c r="AF226" s="49" t="s">
        <v>2890</v>
      </c>
      <c r="AG226" s="49" t="s">
        <v>2891</v>
      </c>
      <c r="AH226" s="49" t="s">
        <v>3424</v>
      </c>
      <c r="AI226" s="49" t="s">
        <v>3425</v>
      </c>
      <c r="AJ226" s="49" t="s">
        <v>3426</v>
      </c>
      <c r="AK226" s="49" t="s">
        <v>3427</v>
      </c>
      <c r="AL226" s="49" t="s">
        <v>3428</v>
      </c>
      <c r="AM226" s="49" t="s">
        <v>3429</v>
      </c>
      <c r="AN226" s="49" t="s">
        <v>3962</v>
      </c>
      <c r="AO226" s="49" t="s">
        <v>3963</v>
      </c>
      <c r="AP226" s="49" t="s">
        <v>3964</v>
      </c>
      <c r="AQ226" s="49" t="s">
        <v>3965</v>
      </c>
      <c r="AR226" s="49" t="s">
        <v>3966</v>
      </c>
      <c r="AS226" s="49" t="s">
        <v>3967</v>
      </c>
      <c r="AT226" s="49" t="s">
        <v>4750</v>
      </c>
      <c r="AU226" s="49" t="s">
        <v>4751</v>
      </c>
      <c r="AV226" s="49" t="s">
        <v>4752</v>
      </c>
      <c r="AW226" s="49" t="s">
        <v>4753</v>
      </c>
      <c r="AX226" s="49" t="s">
        <v>4754</v>
      </c>
      <c r="AY226" s="49" t="s">
        <v>4755</v>
      </c>
      <c r="AZ226" s="49" t="s">
        <v>5184</v>
      </c>
      <c r="BA226" s="49" t="s">
        <v>5185</v>
      </c>
      <c r="BB226" s="49" t="s">
        <v>5186</v>
      </c>
      <c r="BC226" s="49" t="s">
        <v>5187</v>
      </c>
      <c r="BD226" s="49" t="s">
        <v>5188</v>
      </c>
      <c r="BE226" s="49" t="s">
        <v>5189</v>
      </c>
    </row>
    <row r="227" spans="1:57" hidden="1">
      <c r="A227" s="56" t="s">
        <v>5333</v>
      </c>
      <c r="B227" s="11"/>
      <c r="C227" s="67">
        <v>52</v>
      </c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</row>
    <row r="228" spans="1:57" hidden="1">
      <c r="A228" s="60"/>
      <c r="B228" s="57" t="s">
        <v>5334</v>
      </c>
      <c r="C228" s="67">
        <v>53</v>
      </c>
      <c r="D228" s="49" t="s">
        <v>490</v>
      </c>
      <c r="E228" s="49" t="s">
        <v>491</v>
      </c>
      <c r="F228" s="49" t="s">
        <v>492</v>
      </c>
      <c r="G228" s="49" t="s">
        <v>493</v>
      </c>
      <c r="H228" s="49" t="s">
        <v>494</v>
      </c>
      <c r="I228" s="49" t="s">
        <v>495</v>
      </c>
      <c r="J228" s="49" t="s">
        <v>1278</v>
      </c>
      <c r="K228" s="49" t="s">
        <v>1279</v>
      </c>
      <c r="L228" s="49" t="s">
        <v>1280</v>
      </c>
      <c r="M228" s="49" t="s">
        <v>1281</v>
      </c>
      <c r="N228" s="49" t="s">
        <v>1282</v>
      </c>
      <c r="O228" s="49" t="s">
        <v>1283</v>
      </c>
      <c r="P228" s="49" t="s">
        <v>1816</v>
      </c>
      <c r="Q228" s="49" t="s">
        <v>1817</v>
      </c>
      <c r="R228" s="49" t="s">
        <v>1818</v>
      </c>
      <c r="S228" s="49" t="s">
        <v>1819</v>
      </c>
      <c r="T228" s="49" t="s">
        <v>1820</v>
      </c>
      <c r="U228" s="49" t="s">
        <v>1821</v>
      </c>
      <c r="V228" s="49" t="s">
        <v>2354</v>
      </c>
      <c r="W228" s="49" t="s">
        <v>2355</v>
      </c>
      <c r="X228" s="49" t="s">
        <v>2356</v>
      </c>
      <c r="Y228" s="49" t="s">
        <v>2357</v>
      </c>
      <c r="Z228" s="49" t="s">
        <v>2358</v>
      </c>
      <c r="AA228" s="49" t="s">
        <v>2359</v>
      </c>
      <c r="AB228" s="49" t="s">
        <v>2892</v>
      </c>
      <c r="AC228" s="49" t="s">
        <v>2893</v>
      </c>
      <c r="AD228" s="49" t="s">
        <v>2894</v>
      </c>
      <c r="AE228" s="49" t="s">
        <v>2895</v>
      </c>
      <c r="AF228" s="49" t="s">
        <v>2896</v>
      </c>
      <c r="AG228" s="49" t="s">
        <v>2897</v>
      </c>
      <c r="AH228" s="49" t="s">
        <v>3430</v>
      </c>
      <c r="AI228" s="49" t="s">
        <v>3431</v>
      </c>
      <c r="AJ228" s="49" t="s">
        <v>3432</v>
      </c>
      <c r="AK228" s="49" t="s">
        <v>3433</v>
      </c>
      <c r="AL228" s="49" t="s">
        <v>3434</v>
      </c>
      <c r="AM228" s="49" t="s">
        <v>3435</v>
      </c>
      <c r="AN228" s="49" t="s">
        <v>3968</v>
      </c>
      <c r="AO228" s="49" t="s">
        <v>3969</v>
      </c>
      <c r="AP228" s="49" t="s">
        <v>4220</v>
      </c>
      <c r="AQ228" s="49" t="s">
        <v>4221</v>
      </c>
      <c r="AR228" s="49" t="s">
        <v>4222</v>
      </c>
      <c r="AS228" s="49" t="s">
        <v>4223</v>
      </c>
      <c r="AT228" s="49" t="s">
        <v>4756</v>
      </c>
      <c r="AU228" s="49" t="s">
        <v>4757</v>
      </c>
      <c r="AV228" s="49" t="s">
        <v>4758</v>
      </c>
      <c r="AW228" s="49" t="s">
        <v>4759</v>
      </c>
      <c r="AX228" s="49" t="s">
        <v>4760</v>
      </c>
      <c r="AY228" s="49" t="s">
        <v>4761</v>
      </c>
      <c r="AZ228" s="49" t="s">
        <v>5190</v>
      </c>
      <c r="BA228" s="49" t="s">
        <v>5191</v>
      </c>
      <c r="BB228" s="49" t="s">
        <v>5192</v>
      </c>
      <c r="BC228" s="49" t="s">
        <v>5193</v>
      </c>
      <c r="BD228" s="49" t="s">
        <v>5194</v>
      </c>
      <c r="BE228" s="49" t="s">
        <v>5195</v>
      </c>
    </row>
    <row r="229" spans="1:57" hidden="1">
      <c r="A229" s="60"/>
      <c r="B229" s="61" t="s">
        <v>5335</v>
      </c>
      <c r="C229" s="67">
        <v>54</v>
      </c>
      <c r="D229" s="49" t="s">
        <v>496</v>
      </c>
      <c r="E229" s="49" t="s">
        <v>497</v>
      </c>
      <c r="F229" s="49" t="s">
        <v>498</v>
      </c>
      <c r="G229" s="49" t="s">
        <v>499</v>
      </c>
      <c r="H229" s="49" t="s">
        <v>500</v>
      </c>
      <c r="I229" s="49" t="s">
        <v>501</v>
      </c>
      <c r="J229" s="49" t="s">
        <v>1284</v>
      </c>
      <c r="K229" s="49" t="s">
        <v>1285</v>
      </c>
      <c r="L229" s="49" t="s">
        <v>1286</v>
      </c>
      <c r="M229" s="49" t="s">
        <v>1287</v>
      </c>
      <c r="N229" s="49" t="s">
        <v>1288</v>
      </c>
      <c r="O229" s="49" t="s">
        <v>1289</v>
      </c>
      <c r="P229" s="49" t="s">
        <v>1822</v>
      </c>
      <c r="Q229" s="49" t="s">
        <v>1823</v>
      </c>
      <c r="R229" s="49" t="s">
        <v>1824</v>
      </c>
      <c r="S229" s="49" t="s">
        <v>1825</v>
      </c>
      <c r="T229" s="49" t="s">
        <v>1826</v>
      </c>
      <c r="U229" s="49" t="s">
        <v>1827</v>
      </c>
      <c r="V229" s="49" t="s">
        <v>2360</v>
      </c>
      <c r="W229" s="49" t="s">
        <v>2361</v>
      </c>
      <c r="X229" s="49" t="s">
        <v>2362</v>
      </c>
      <c r="Y229" s="49" t="s">
        <v>2363</v>
      </c>
      <c r="Z229" s="49" t="s">
        <v>2364</v>
      </c>
      <c r="AA229" s="49" t="s">
        <v>2365</v>
      </c>
      <c r="AB229" s="49" t="s">
        <v>2898</v>
      </c>
      <c r="AC229" s="49" t="s">
        <v>2899</v>
      </c>
      <c r="AD229" s="49" t="s">
        <v>2900</v>
      </c>
      <c r="AE229" s="49" t="s">
        <v>2901</v>
      </c>
      <c r="AF229" s="49" t="s">
        <v>2902</v>
      </c>
      <c r="AG229" s="49" t="s">
        <v>2903</v>
      </c>
      <c r="AH229" s="49" t="s">
        <v>3436</v>
      </c>
      <c r="AI229" s="49" t="s">
        <v>3437</v>
      </c>
      <c r="AJ229" s="49" t="s">
        <v>3438</v>
      </c>
      <c r="AK229" s="49" t="s">
        <v>3439</v>
      </c>
      <c r="AL229" s="49" t="s">
        <v>3440</v>
      </c>
      <c r="AM229" s="49" t="s">
        <v>3441</v>
      </c>
      <c r="AN229" s="49" t="s">
        <v>4224</v>
      </c>
      <c r="AO229" s="49" t="s">
        <v>4225</v>
      </c>
      <c r="AP229" s="49" t="s">
        <v>4226</v>
      </c>
      <c r="AQ229" s="49" t="s">
        <v>4227</v>
      </c>
      <c r="AR229" s="49" t="s">
        <v>4228</v>
      </c>
      <c r="AS229" s="49" t="s">
        <v>4229</v>
      </c>
      <c r="AT229" s="49" t="s">
        <v>4762</v>
      </c>
      <c r="AU229" s="49" t="s">
        <v>4763</v>
      </c>
      <c r="AV229" s="49" t="s">
        <v>4764</v>
      </c>
      <c r="AW229" s="49" t="s">
        <v>4765</v>
      </c>
      <c r="AX229" s="49" t="s">
        <v>4766</v>
      </c>
      <c r="AY229" s="49" t="s">
        <v>4767</v>
      </c>
      <c r="AZ229" s="49" t="s">
        <v>5196</v>
      </c>
      <c r="BA229" s="49" t="s">
        <v>5197</v>
      </c>
      <c r="BB229" s="49" t="s">
        <v>5198</v>
      </c>
      <c r="BC229" s="49" t="s">
        <v>5199</v>
      </c>
      <c r="BD229" s="49" t="s">
        <v>5200</v>
      </c>
      <c r="BE229" s="49" t="s">
        <v>5201</v>
      </c>
    </row>
    <row r="230" spans="1:57" hidden="1">
      <c r="A230" s="60"/>
      <c r="B230" s="61" t="s">
        <v>5336</v>
      </c>
      <c r="C230" s="67">
        <v>55</v>
      </c>
      <c r="D230" s="49" t="s">
        <v>502</v>
      </c>
      <c r="E230" s="49" t="s">
        <v>503</v>
      </c>
      <c r="F230" s="49" t="s">
        <v>504</v>
      </c>
      <c r="G230" s="49" t="s">
        <v>505</v>
      </c>
      <c r="H230" s="49" t="s">
        <v>750</v>
      </c>
      <c r="I230" s="49" t="s">
        <v>751</v>
      </c>
      <c r="J230" s="49" t="s">
        <v>1290</v>
      </c>
      <c r="K230" s="49" t="s">
        <v>1291</v>
      </c>
      <c r="L230" s="49" t="s">
        <v>1292</v>
      </c>
      <c r="M230" s="49" t="s">
        <v>1293</v>
      </c>
      <c r="N230" s="49" t="s">
        <v>1294</v>
      </c>
      <c r="O230" s="49" t="s">
        <v>1295</v>
      </c>
      <c r="P230" s="49" t="s">
        <v>1828</v>
      </c>
      <c r="Q230" s="49" t="s">
        <v>1829</v>
      </c>
      <c r="R230" s="49" t="s">
        <v>1830</v>
      </c>
      <c r="S230" s="49" t="s">
        <v>1831</v>
      </c>
      <c r="T230" s="49" t="s">
        <v>1832</v>
      </c>
      <c r="U230" s="49" t="s">
        <v>1833</v>
      </c>
      <c r="V230" s="49" t="s">
        <v>2366</v>
      </c>
      <c r="W230" s="49" t="s">
        <v>2367</v>
      </c>
      <c r="X230" s="49" t="s">
        <v>2368</v>
      </c>
      <c r="Y230" s="49" t="s">
        <v>2369</v>
      </c>
      <c r="Z230" s="49" t="s">
        <v>2370</v>
      </c>
      <c r="AA230" s="49" t="s">
        <v>2371</v>
      </c>
      <c r="AB230" s="49" t="s">
        <v>2904</v>
      </c>
      <c r="AC230" s="49" t="s">
        <v>2905</v>
      </c>
      <c r="AD230" s="49" t="s">
        <v>2906</v>
      </c>
      <c r="AE230" s="49" t="s">
        <v>2907</v>
      </c>
      <c r="AF230" s="49" t="s">
        <v>2908</v>
      </c>
      <c r="AG230" s="49" t="s">
        <v>2909</v>
      </c>
      <c r="AH230" s="49" t="s">
        <v>3442</v>
      </c>
      <c r="AI230" s="49" t="s">
        <v>3443</v>
      </c>
      <c r="AJ230" s="49" t="s">
        <v>3444</v>
      </c>
      <c r="AK230" s="49" t="s">
        <v>3445</v>
      </c>
      <c r="AL230" s="49" t="s">
        <v>3446</v>
      </c>
      <c r="AM230" s="49" t="s">
        <v>3447</v>
      </c>
      <c r="AN230" s="49" t="s">
        <v>4230</v>
      </c>
      <c r="AO230" s="49" t="s">
        <v>4231</v>
      </c>
      <c r="AP230" s="49" t="s">
        <v>4232</v>
      </c>
      <c r="AQ230" s="49" t="s">
        <v>4233</v>
      </c>
      <c r="AR230" s="49" t="s">
        <v>4234</v>
      </c>
      <c r="AS230" s="49" t="s">
        <v>4235</v>
      </c>
      <c r="AT230" s="49" t="s">
        <v>4768</v>
      </c>
      <c r="AU230" s="49" t="s">
        <v>4769</v>
      </c>
      <c r="AV230" s="49" t="s">
        <v>4770</v>
      </c>
      <c r="AW230" s="49" t="s">
        <v>4771</v>
      </c>
      <c r="AX230" s="49" t="s">
        <v>4772</v>
      </c>
      <c r="AY230" s="49" t="s">
        <v>4773</v>
      </c>
      <c r="AZ230" s="49" t="s">
        <v>5202</v>
      </c>
      <c r="BA230" s="49" t="s">
        <v>5203</v>
      </c>
      <c r="BB230" s="49" t="s">
        <v>5204</v>
      </c>
      <c r="BC230" s="49" t="s">
        <v>5205</v>
      </c>
      <c r="BD230" s="49" t="s">
        <v>5206</v>
      </c>
      <c r="BE230" s="49" t="s">
        <v>5207</v>
      </c>
    </row>
    <row r="231" spans="1:57" hidden="1">
      <c r="A231" s="60"/>
      <c r="B231" s="61" t="s">
        <v>5337</v>
      </c>
      <c r="C231" s="67">
        <v>56</v>
      </c>
      <c r="D231" s="49" t="s">
        <v>752</v>
      </c>
      <c r="E231" s="49" t="s">
        <v>753</v>
      </c>
      <c r="F231" s="49" t="s">
        <v>754</v>
      </c>
      <c r="G231" s="49" t="s">
        <v>755</v>
      </c>
      <c r="H231" s="49" t="s">
        <v>756</v>
      </c>
      <c r="I231" s="49" t="s">
        <v>757</v>
      </c>
      <c r="J231" s="49" t="s">
        <v>1296</v>
      </c>
      <c r="K231" s="49" t="s">
        <v>1297</v>
      </c>
      <c r="L231" s="49" t="s">
        <v>1298</v>
      </c>
      <c r="M231" s="49" t="s">
        <v>1299</v>
      </c>
      <c r="N231" s="49" t="s">
        <v>1300</v>
      </c>
      <c r="O231" s="49" t="s">
        <v>1301</v>
      </c>
      <c r="P231" s="49" t="s">
        <v>1834</v>
      </c>
      <c r="Q231" s="49" t="s">
        <v>1835</v>
      </c>
      <c r="R231" s="49" t="s">
        <v>1836</v>
      </c>
      <c r="S231" s="49" t="s">
        <v>1837</v>
      </c>
      <c r="T231" s="49" t="s">
        <v>1838</v>
      </c>
      <c r="U231" s="49" t="s">
        <v>1839</v>
      </c>
      <c r="V231" s="49" t="s">
        <v>2372</v>
      </c>
      <c r="W231" s="49" t="s">
        <v>2373</v>
      </c>
      <c r="X231" s="49" t="s">
        <v>2374</v>
      </c>
      <c r="Y231" s="49" t="s">
        <v>2375</v>
      </c>
      <c r="Z231" s="49" t="s">
        <v>2376</v>
      </c>
      <c r="AA231" s="49" t="s">
        <v>2377</v>
      </c>
      <c r="AB231" s="49" t="s">
        <v>2910</v>
      </c>
      <c r="AC231" s="49" t="s">
        <v>2911</v>
      </c>
      <c r="AD231" s="49" t="s">
        <v>2912</v>
      </c>
      <c r="AE231" s="49" t="s">
        <v>2913</v>
      </c>
      <c r="AF231" s="49" t="s">
        <v>2914</v>
      </c>
      <c r="AG231" s="49" t="s">
        <v>2915</v>
      </c>
      <c r="AH231" s="49" t="s">
        <v>3448</v>
      </c>
      <c r="AI231" s="49" t="s">
        <v>3449</v>
      </c>
      <c r="AJ231" s="49" t="s">
        <v>3450</v>
      </c>
      <c r="AK231" s="49" t="s">
        <v>3451</v>
      </c>
      <c r="AL231" s="49" t="s">
        <v>3452</v>
      </c>
      <c r="AM231" s="49" t="s">
        <v>3453</v>
      </c>
      <c r="AN231" s="49" t="s">
        <v>4236</v>
      </c>
      <c r="AO231" s="49" t="s">
        <v>4237</v>
      </c>
      <c r="AP231" s="49" t="s">
        <v>4238</v>
      </c>
      <c r="AQ231" s="49" t="s">
        <v>4239</v>
      </c>
      <c r="AR231" s="49" t="s">
        <v>4240</v>
      </c>
      <c r="AS231" s="49" t="s">
        <v>4241</v>
      </c>
      <c r="AT231" s="49" t="s">
        <v>4774</v>
      </c>
      <c r="AU231" s="49" t="s">
        <v>4775</v>
      </c>
      <c r="AV231" s="49" t="s">
        <v>4776</v>
      </c>
      <c r="AW231" s="49" t="s">
        <v>4777</v>
      </c>
      <c r="AX231" s="49" t="s">
        <v>4778</v>
      </c>
      <c r="AY231" s="49" t="s">
        <v>4779</v>
      </c>
      <c r="AZ231" s="49" t="s">
        <v>5208</v>
      </c>
      <c r="BA231" s="49" t="s">
        <v>5209</v>
      </c>
      <c r="BB231" s="49" t="s">
        <v>5210</v>
      </c>
      <c r="BC231" s="49" t="s">
        <v>5211</v>
      </c>
      <c r="BD231" s="49" t="s">
        <v>5212</v>
      </c>
      <c r="BE231" s="49" t="s">
        <v>5213</v>
      </c>
    </row>
    <row r="232" spans="1:57" hidden="1">
      <c r="A232" s="60"/>
      <c r="B232" s="61" t="s">
        <v>5338</v>
      </c>
      <c r="C232" s="67">
        <v>57</v>
      </c>
      <c r="D232" s="49" t="s">
        <v>758</v>
      </c>
      <c r="E232" s="49" t="s">
        <v>759</v>
      </c>
      <c r="F232" s="49" t="s">
        <v>760</v>
      </c>
      <c r="G232" s="49" t="s">
        <v>761</v>
      </c>
      <c r="H232" s="49" t="s">
        <v>762</v>
      </c>
      <c r="I232" s="49" t="s">
        <v>763</v>
      </c>
      <c r="J232" s="49" t="s">
        <v>1302</v>
      </c>
      <c r="K232" s="49" t="s">
        <v>1303</v>
      </c>
      <c r="L232" s="49" t="s">
        <v>1304</v>
      </c>
      <c r="M232" s="49" t="s">
        <v>1305</v>
      </c>
      <c r="N232" s="49" t="s">
        <v>1306</v>
      </c>
      <c r="O232" s="49" t="s">
        <v>1307</v>
      </c>
      <c r="P232" s="49" t="s">
        <v>1840</v>
      </c>
      <c r="Q232" s="49" t="s">
        <v>1841</v>
      </c>
      <c r="R232" s="49" t="s">
        <v>1842</v>
      </c>
      <c r="S232" s="49" t="s">
        <v>1843</v>
      </c>
      <c r="T232" s="49" t="s">
        <v>1844</v>
      </c>
      <c r="U232" s="49" t="s">
        <v>1845</v>
      </c>
      <c r="V232" s="49" t="s">
        <v>2378</v>
      </c>
      <c r="W232" s="49" t="s">
        <v>2379</v>
      </c>
      <c r="X232" s="49" t="s">
        <v>2380</v>
      </c>
      <c r="Y232" s="49" t="s">
        <v>2381</v>
      </c>
      <c r="Z232" s="49" t="s">
        <v>2382</v>
      </c>
      <c r="AA232" s="49" t="s">
        <v>2383</v>
      </c>
      <c r="AB232" s="49" t="s">
        <v>2916</v>
      </c>
      <c r="AC232" s="49" t="s">
        <v>2917</v>
      </c>
      <c r="AD232" s="49" t="s">
        <v>2918</v>
      </c>
      <c r="AE232" s="49" t="s">
        <v>2919</v>
      </c>
      <c r="AF232" s="49" t="s">
        <v>2920</v>
      </c>
      <c r="AG232" s="49" t="s">
        <v>2921</v>
      </c>
      <c r="AH232" s="49" t="s">
        <v>3454</v>
      </c>
      <c r="AI232" s="49" t="s">
        <v>3455</v>
      </c>
      <c r="AJ232" s="49" t="s">
        <v>3456</v>
      </c>
      <c r="AK232" s="49" t="s">
        <v>3457</v>
      </c>
      <c r="AL232" s="49" t="s">
        <v>3458</v>
      </c>
      <c r="AM232" s="49" t="s">
        <v>3459</v>
      </c>
      <c r="AN232" s="49" t="s">
        <v>4242</v>
      </c>
      <c r="AO232" s="49" t="s">
        <v>4243</v>
      </c>
      <c r="AP232" s="49" t="s">
        <v>4244</v>
      </c>
      <c r="AQ232" s="49" t="s">
        <v>4245</v>
      </c>
      <c r="AR232" s="49" t="s">
        <v>4246</v>
      </c>
      <c r="AS232" s="49" t="s">
        <v>4247</v>
      </c>
      <c r="AT232" s="49" t="s">
        <v>4780</v>
      </c>
      <c r="AU232" s="49" t="s">
        <v>4781</v>
      </c>
      <c r="AV232" s="49" t="s">
        <v>4782</v>
      </c>
      <c r="AW232" s="49" t="s">
        <v>4783</v>
      </c>
      <c r="AX232" s="49" t="s">
        <v>4784</v>
      </c>
      <c r="AY232" s="49" t="s">
        <v>4785</v>
      </c>
      <c r="AZ232" s="49" t="s">
        <v>5214</v>
      </c>
      <c r="BA232" s="49" t="s">
        <v>5215</v>
      </c>
      <c r="BB232" s="49" t="s">
        <v>5216</v>
      </c>
      <c r="BC232" s="49" t="s">
        <v>5217</v>
      </c>
      <c r="BD232" s="49" t="s">
        <v>5218</v>
      </c>
      <c r="BE232" s="49" t="s">
        <v>5219</v>
      </c>
    </row>
    <row r="233" spans="1:57" hidden="1">
      <c r="A233" s="60"/>
      <c r="B233" s="61" t="s">
        <v>5339</v>
      </c>
      <c r="C233" s="67">
        <v>58</v>
      </c>
      <c r="D233" s="49" t="s">
        <v>764</v>
      </c>
      <c r="E233" s="49" t="s">
        <v>765</v>
      </c>
      <c r="F233" s="49" t="s">
        <v>766</v>
      </c>
      <c r="G233" s="49" t="s">
        <v>767</v>
      </c>
      <c r="H233" s="49" t="s">
        <v>768</v>
      </c>
      <c r="I233" s="49" t="s">
        <v>769</v>
      </c>
      <c r="J233" s="49" t="s">
        <v>1308</v>
      </c>
      <c r="K233" s="49" t="s">
        <v>1309</v>
      </c>
      <c r="L233" s="49" t="s">
        <v>1310</v>
      </c>
      <c r="M233" s="49" t="s">
        <v>1311</v>
      </c>
      <c r="N233" s="49" t="s">
        <v>1312</v>
      </c>
      <c r="O233" s="49" t="s">
        <v>1313</v>
      </c>
      <c r="P233" s="49" t="s">
        <v>1846</v>
      </c>
      <c r="Q233" s="49" t="s">
        <v>1847</v>
      </c>
      <c r="R233" s="49" t="s">
        <v>1848</v>
      </c>
      <c r="S233" s="49" t="s">
        <v>1849</v>
      </c>
      <c r="T233" s="49" t="s">
        <v>1850</v>
      </c>
      <c r="U233" s="49" t="s">
        <v>1851</v>
      </c>
      <c r="V233" s="49" t="s">
        <v>2384</v>
      </c>
      <c r="W233" s="49" t="s">
        <v>2385</v>
      </c>
      <c r="X233" s="49" t="s">
        <v>2386</v>
      </c>
      <c r="Y233" s="49" t="s">
        <v>2387</v>
      </c>
      <c r="Z233" s="49" t="s">
        <v>2388</v>
      </c>
      <c r="AA233" s="49" t="s">
        <v>2389</v>
      </c>
      <c r="AB233" s="49" t="s">
        <v>2922</v>
      </c>
      <c r="AC233" s="49" t="s">
        <v>2923</v>
      </c>
      <c r="AD233" s="49" t="s">
        <v>2924</v>
      </c>
      <c r="AE233" s="49" t="s">
        <v>2925</v>
      </c>
      <c r="AF233" s="49" t="s">
        <v>2926</v>
      </c>
      <c r="AG233" s="49" t="s">
        <v>2927</v>
      </c>
      <c r="AH233" s="49" t="s">
        <v>3460</v>
      </c>
      <c r="AI233" s="49" t="s">
        <v>3461</v>
      </c>
      <c r="AJ233" s="49" t="s">
        <v>3462</v>
      </c>
      <c r="AK233" s="49" t="s">
        <v>3463</v>
      </c>
      <c r="AL233" s="49" t="s">
        <v>3464</v>
      </c>
      <c r="AM233" s="49" t="s">
        <v>3465</v>
      </c>
      <c r="AN233" s="49" t="s">
        <v>4248</v>
      </c>
      <c r="AO233" s="49" t="s">
        <v>4249</v>
      </c>
      <c r="AP233" s="49" t="s">
        <v>4250</v>
      </c>
      <c r="AQ233" s="49" t="s">
        <v>4251</v>
      </c>
      <c r="AR233" s="49" t="s">
        <v>4252</v>
      </c>
      <c r="AS233" s="49" t="s">
        <v>4253</v>
      </c>
      <c r="AT233" s="49" t="s">
        <v>4786</v>
      </c>
      <c r="AU233" s="49" t="s">
        <v>4787</v>
      </c>
      <c r="AV233" s="49" t="s">
        <v>4788</v>
      </c>
      <c r="AW233" s="49" t="s">
        <v>4789</v>
      </c>
      <c r="AX233" s="49" t="s">
        <v>4790</v>
      </c>
      <c r="AY233" s="49" t="s">
        <v>4791</v>
      </c>
      <c r="AZ233" s="49" t="s">
        <v>5220</v>
      </c>
      <c r="BA233" s="49" t="s">
        <v>5221</v>
      </c>
      <c r="BB233" s="49" t="s">
        <v>5222</v>
      </c>
      <c r="BC233" s="49" t="s">
        <v>5223</v>
      </c>
      <c r="BD233" s="49" t="s">
        <v>5224</v>
      </c>
      <c r="BE233" s="49" t="s">
        <v>5225</v>
      </c>
    </row>
    <row r="234" spans="1:57" hidden="1">
      <c r="A234" s="60"/>
      <c r="B234" s="61" t="s">
        <v>5340</v>
      </c>
      <c r="C234" s="67">
        <v>59</v>
      </c>
      <c r="D234" s="49" t="s">
        <v>770</v>
      </c>
      <c r="E234" s="49" t="s">
        <v>771</v>
      </c>
      <c r="F234" s="49" t="s">
        <v>772</v>
      </c>
      <c r="G234" s="49" t="s">
        <v>773</v>
      </c>
      <c r="H234" s="49" t="s">
        <v>774</v>
      </c>
      <c r="I234" s="49" t="s">
        <v>775</v>
      </c>
      <c r="J234" s="49" t="s">
        <v>1314</v>
      </c>
      <c r="K234" s="49" t="s">
        <v>1315</v>
      </c>
      <c r="L234" s="49" t="s">
        <v>1316</v>
      </c>
      <c r="M234" s="49" t="s">
        <v>1317</v>
      </c>
      <c r="N234" s="49" t="s">
        <v>1318</v>
      </c>
      <c r="O234" s="49" t="s">
        <v>1319</v>
      </c>
      <c r="P234" s="49" t="s">
        <v>1852</v>
      </c>
      <c r="Q234" s="49" t="s">
        <v>1853</v>
      </c>
      <c r="R234" s="49" t="s">
        <v>1854</v>
      </c>
      <c r="S234" s="49" t="s">
        <v>1855</v>
      </c>
      <c r="T234" s="49" t="s">
        <v>1856</v>
      </c>
      <c r="U234" s="49" t="s">
        <v>1857</v>
      </c>
      <c r="V234" s="49" t="s">
        <v>2390</v>
      </c>
      <c r="W234" s="49" t="s">
        <v>2391</v>
      </c>
      <c r="X234" s="49" t="s">
        <v>2392</v>
      </c>
      <c r="Y234" s="49" t="s">
        <v>2393</v>
      </c>
      <c r="Z234" s="49" t="s">
        <v>2394</v>
      </c>
      <c r="AA234" s="49" t="s">
        <v>2395</v>
      </c>
      <c r="AB234" s="49" t="s">
        <v>2928</v>
      </c>
      <c r="AC234" s="49" t="s">
        <v>2929</v>
      </c>
      <c r="AD234" s="49" t="s">
        <v>2930</v>
      </c>
      <c r="AE234" s="49" t="s">
        <v>2931</v>
      </c>
      <c r="AF234" s="49" t="s">
        <v>2932</v>
      </c>
      <c r="AG234" s="49" t="s">
        <v>2933</v>
      </c>
      <c r="AH234" s="49" t="s">
        <v>3466</v>
      </c>
      <c r="AI234" s="49" t="s">
        <v>3467</v>
      </c>
      <c r="AJ234" s="49" t="s">
        <v>3468</v>
      </c>
      <c r="AK234" s="49" t="s">
        <v>3469</v>
      </c>
      <c r="AL234" s="49" t="s">
        <v>3470</v>
      </c>
      <c r="AM234" s="49" t="s">
        <v>3471</v>
      </c>
      <c r="AN234" s="49" t="s">
        <v>4254</v>
      </c>
      <c r="AO234" s="49" t="s">
        <v>4255</v>
      </c>
      <c r="AP234" s="49" t="s">
        <v>4256</v>
      </c>
      <c r="AQ234" s="49" t="s">
        <v>4257</v>
      </c>
      <c r="AR234" s="49" t="s">
        <v>4258</v>
      </c>
      <c r="AS234" s="49" t="s">
        <v>4259</v>
      </c>
      <c r="AT234" s="49" t="s">
        <v>4792</v>
      </c>
      <c r="AU234" s="49" t="s">
        <v>4793</v>
      </c>
      <c r="AV234" s="49" t="s">
        <v>4794</v>
      </c>
      <c r="AW234" s="49" t="s">
        <v>4795</v>
      </c>
      <c r="AX234" s="49" t="s">
        <v>4796</v>
      </c>
      <c r="AY234" s="49" t="s">
        <v>4797</v>
      </c>
      <c r="AZ234" s="49" t="s">
        <v>5226</v>
      </c>
      <c r="BA234" s="49" t="s">
        <v>5227</v>
      </c>
      <c r="BB234" s="49" t="s">
        <v>5228</v>
      </c>
      <c r="BC234" s="49" t="s">
        <v>5229</v>
      </c>
      <c r="BD234" s="49" t="s">
        <v>5230</v>
      </c>
      <c r="BE234" s="49" t="s">
        <v>5231</v>
      </c>
    </row>
    <row r="235" spans="1:57" hidden="1">
      <c r="A235" s="60"/>
      <c r="B235" s="61" t="s">
        <v>5341</v>
      </c>
      <c r="C235" s="67">
        <v>60</v>
      </c>
      <c r="D235" s="49" t="s">
        <v>776</v>
      </c>
      <c r="E235" s="49" t="s">
        <v>777</v>
      </c>
      <c r="F235" s="49" t="s">
        <v>778</v>
      </c>
      <c r="G235" s="49" t="s">
        <v>779</v>
      </c>
      <c r="H235" s="49" t="s">
        <v>780</v>
      </c>
      <c r="I235" s="49" t="s">
        <v>781</v>
      </c>
      <c r="J235" s="49" t="s">
        <v>1320</v>
      </c>
      <c r="K235" s="49" t="s">
        <v>1321</v>
      </c>
      <c r="L235" s="49" t="s">
        <v>1322</v>
      </c>
      <c r="M235" s="49" t="s">
        <v>1323</v>
      </c>
      <c r="N235" s="49" t="s">
        <v>1324</v>
      </c>
      <c r="O235" s="49" t="s">
        <v>1325</v>
      </c>
      <c r="P235" s="49" t="s">
        <v>1858</v>
      </c>
      <c r="Q235" s="49" t="s">
        <v>1859</v>
      </c>
      <c r="R235" s="49" t="s">
        <v>1860</v>
      </c>
      <c r="S235" s="49" t="s">
        <v>1861</v>
      </c>
      <c r="T235" s="49" t="s">
        <v>1862</v>
      </c>
      <c r="U235" s="49" t="s">
        <v>1863</v>
      </c>
      <c r="V235" s="49" t="s">
        <v>2396</v>
      </c>
      <c r="W235" s="49" t="s">
        <v>2397</v>
      </c>
      <c r="X235" s="49" t="s">
        <v>2398</v>
      </c>
      <c r="Y235" s="49" t="s">
        <v>2399</v>
      </c>
      <c r="Z235" s="49" t="s">
        <v>2400</v>
      </c>
      <c r="AA235" s="49" t="s">
        <v>2401</v>
      </c>
      <c r="AB235" s="49" t="s">
        <v>2934</v>
      </c>
      <c r="AC235" s="49" t="s">
        <v>2935</v>
      </c>
      <c r="AD235" s="49" t="s">
        <v>2936</v>
      </c>
      <c r="AE235" s="49" t="s">
        <v>2937</v>
      </c>
      <c r="AF235" s="49" t="s">
        <v>2938</v>
      </c>
      <c r="AG235" s="49" t="s">
        <v>2939</v>
      </c>
      <c r="AH235" s="49" t="s">
        <v>3472</v>
      </c>
      <c r="AI235" s="49" t="s">
        <v>3473</v>
      </c>
      <c r="AJ235" s="49" t="s">
        <v>3474</v>
      </c>
      <c r="AK235" s="49" t="s">
        <v>3475</v>
      </c>
      <c r="AL235" s="49" t="s">
        <v>3720</v>
      </c>
      <c r="AM235" s="49" t="s">
        <v>3721</v>
      </c>
      <c r="AN235" s="49" t="s">
        <v>4260</v>
      </c>
      <c r="AO235" s="49" t="s">
        <v>4261</v>
      </c>
      <c r="AP235" s="49" t="s">
        <v>4262</v>
      </c>
      <c r="AQ235" s="49" t="s">
        <v>4263</v>
      </c>
      <c r="AR235" s="49" t="s">
        <v>4264</v>
      </c>
      <c r="AS235" s="49" t="s">
        <v>4265</v>
      </c>
      <c r="AT235" s="49" t="s">
        <v>4798</v>
      </c>
      <c r="AU235" s="49" t="s">
        <v>4799</v>
      </c>
      <c r="AV235" s="49" t="s">
        <v>4800</v>
      </c>
      <c r="AW235" s="49" t="s">
        <v>4801</v>
      </c>
      <c r="AX235" s="49" t="s">
        <v>4802</v>
      </c>
      <c r="AY235" s="49" t="s">
        <v>4803</v>
      </c>
      <c r="AZ235" s="49" t="s">
        <v>5232</v>
      </c>
      <c r="BA235" s="49" t="s">
        <v>5233</v>
      </c>
      <c r="BB235" s="49" t="s">
        <v>5234</v>
      </c>
      <c r="BC235" s="49" t="s">
        <v>5235</v>
      </c>
      <c r="BD235" s="49" t="s">
        <v>5236</v>
      </c>
      <c r="BE235" s="49" t="s">
        <v>5237</v>
      </c>
    </row>
    <row r="236" spans="1:57" hidden="1">
      <c r="A236" s="60"/>
      <c r="B236" s="61" t="s">
        <v>5342</v>
      </c>
      <c r="C236" s="67">
        <v>61</v>
      </c>
      <c r="D236" s="49" t="s">
        <v>782</v>
      </c>
      <c r="E236" s="49" t="s">
        <v>783</v>
      </c>
      <c r="F236" s="49" t="s">
        <v>784</v>
      </c>
      <c r="G236" s="49" t="s">
        <v>785</v>
      </c>
      <c r="H236" s="49" t="s">
        <v>786</v>
      </c>
      <c r="I236" s="49" t="s">
        <v>787</v>
      </c>
      <c r="J236" s="49" t="s">
        <v>1326</v>
      </c>
      <c r="K236" s="49" t="s">
        <v>1327</v>
      </c>
      <c r="L236" s="49" t="s">
        <v>1328</v>
      </c>
      <c r="M236" s="49" t="s">
        <v>1329</v>
      </c>
      <c r="N236" s="49" t="s">
        <v>1330</v>
      </c>
      <c r="O236" s="49" t="s">
        <v>1331</v>
      </c>
      <c r="P236" s="49" t="s">
        <v>1864</v>
      </c>
      <c r="Q236" s="49" t="s">
        <v>1865</v>
      </c>
      <c r="R236" s="49" t="s">
        <v>1866</v>
      </c>
      <c r="S236" s="49" t="s">
        <v>1867</v>
      </c>
      <c r="T236" s="49" t="s">
        <v>1868</v>
      </c>
      <c r="U236" s="49" t="s">
        <v>1869</v>
      </c>
      <c r="V236" s="49" t="s">
        <v>2402</v>
      </c>
      <c r="W236" s="49" t="s">
        <v>2403</v>
      </c>
      <c r="X236" s="49" t="s">
        <v>2404</v>
      </c>
      <c r="Y236" s="49" t="s">
        <v>2405</v>
      </c>
      <c r="Z236" s="49" t="s">
        <v>2406</v>
      </c>
      <c r="AA236" s="49" t="s">
        <v>2407</v>
      </c>
      <c r="AB236" s="49" t="s">
        <v>2940</v>
      </c>
      <c r="AC236" s="49" t="s">
        <v>2941</v>
      </c>
      <c r="AD236" s="49" t="s">
        <v>2942</v>
      </c>
      <c r="AE236" s="49" t="s">
        <v>2943</v>
      </c>
      <c r="AF236" s="49" t="s">
        <v>2944</v>
      </c>
      <c r="AG236" s="49" t="s">
        <v>2945</v>
      </c>
      <c r="AH236" s="49" t="s">
        <v>3722</v>
      </c>
      <c r="AI236" s="49" t="s">
        <v>3723</v>
      </c>
      <c r="AJ236" s="49" t="s">
        <v>3724</v>
      </c>
      <c r="AK236" s="49" t="s">
        <v>3725</v>
      </c>
      <c r="AL236" s="49" t="s">
        <v>3726</v>
      </c>
      <c r="AM236" s="49" t="s">
        <v>3727</v>
      </c>
      <c r="AN236" s="49" t="s">
        <v>4266</v>
      </c>
      <c r="AO236" s="49" t="s">
        <v>4267</v>
      </c>
      <c r="AP236" s="49" t="s">
        <v>4268</v>
      </c>
      <c r="AQ236" s="49" t="s">
        <v>4269</v>
      </c>
      <c r="AR236" s="49" t="s">
        <v>4270</v>
      </c>
      <c r="AS236" s="49" t="s">
        <v>4271</v>
      </c>
      <c r="AT236" s="49" t="s">
        <v>4804</v>
      </c>
      <c r="AU236" s="49" t="s">
        <v>4805</v>
      </c>
      <c r="AV236" s="49" t="s">
        <v>4806</v>
      </c>
      <c r="AW236" s="49" t="s">
        <v>4807</v>
      </c>
      <c r="AX236" s="49" t="s">
        <v>4808</v>
      </c>
      <c r="AY236" s="49" t="s">
        <v>4809</v>
      </c>
      <c r="AZ236" s="49" t="s">
        <v>5238</v>
      </c>
      <c r="BA236" s="49" t="s">
        <v>5239</v>
      </c>
      <c r="BB236" s="49" t="s">
        <v>5240</v>
      </c>
      <c r="BC236" s="49" t="s">
        <v>5241</v>
      </c>
      <c r="BD236" s="49" t="s">
        <v>5242</v>
      </c>
      <c r="BE236" s="49" t="s">
        <v>5243</v>
      </c>
    </row>
    <row r="237" spans="1:57" hidden="1">
      <c r="A237" s="60"/>
      <c r="B237" s="57" t="s">
        <v>5343</v>
      </c>
      <c r="C237" s="67">
        <v>62</v>
      </c>
      <c r="D237" s="49" t="s">
        <v>788</v>
      </c>
      <c r="E237" s="49" t="s">
        <v>789</v>
      </c>
      <c r="F237" s="49" t="s">
        <v>790</v>
      </c>
      <c r="G237" s="49" t="s">
        <v>791</v>
      </c>
      <c r="H237" s="49" t="s">
        <v>792</v>
      </c>
      <c r="I237" s="49" t="s">
        <v>793</v>
      </c>
      <c r="J237" s="49" t="s">
        <v>1332</v>
      </c>
      <c r="K237" s="49" t="s">
        <v>1333</v>
      </c>
      <c r="L237" s="49" t="s">
        <v>1334</v>
      </c>
      <c r="M237" s="49" t="s">
        <v>1335</v>
      </c>
      <c r="N237" s="49" t="s">
        <v>1336</v>
      </c>
      <c r="O237" s="49" t="s">
        <v>1337</v>
      </c>
      <c r="P237" s="49" t="s">
        <v>1870</v>
      </c>
      <c r="Q237" s="49" t="s">
        <v>1871</v>
      </c>
      <c r="R237" s="49" t="s">
        <v>1872</v>
      </c>
      <c r="S237" s="49" t="s">
        <v>1873</v>
      </c>
      <c r="T237" s="49" t="s">
        <v>1874</v>
      </c>
      <c r="U237" s="49" t="s">
        <v>1875</v>
      </c>
      <c r="V237" s="49" t="s">
        <v>2408</v>
      </c>
      <c r="W237" s="49" t="s">
        <v>2409</v>
      </c>
      <c r="X237" s="49" t="s">
        <v>2410</v>
      </c>
      <c r="Y237" s="49" t="s">
        <v>2411</v>
      </c>
      <c r="Z237" s="49" t="s">
        <v>2412</v>
      </c>
      <c r="AA237" s="49" t="s">
        <v>2413</v>
      </c>
      <c r="AB237" s="49" t="s">
        <v>2946</v>
      </c>
      <c r="AC237" s="49" t="s">
        <v>2947</v>
      </c>
      <c r="AD237" s="49" t="s">
        <v>2948</v>
      </c>
      <c r="AE237" s="49" t="s">
        <v>2949</v>
      </c>
      <c r="AF237" s="49" t="s">
        <v>2950</v>
      </c>
      <c r="AG237" s="49" t="s">
        <v>2951</v>
      </c>
      <c r="AH237" s="49" t="s">
        <v>3728</v>
      </c>
      <c r="AI237" s="49" t="s">
        <v>3729</v>
      </c>
      <c r="AJ237" s="49" t="s">
        <v>3730</v>
      </c>
      <c r="AK237" s="49" t="s">
        <v>3731</v>
      </c>
      <c r="AL237" s="49" t="s">
        <v>3732</v>
      </c>
      <c r="AM237" s="49" t="s">
        <v>3733</v>
      </c>
      <c r="AN237" s="49" t="s">
        <v>4272</v>
      </c>
      <c r="AO237" s="49" t="s">
        <v>4273</v>
      </c>
      <c r="AP237" s="49" t="s">
        <v>4274</v>
      </c>
      <c r="AQ237" s="49" t="s">
        <v>4275</v>
      </c>
      <c r="AR237" s="49" t="s">
        <v>4276</v>
      </c>
      <c r="AS237" s="49" t="s">
        <v>4277</v>
      </c>
      <c r="AT237" s="49" t="s">
        <v>4810</v>
      </c>
      <c r="AU237" s="49" t="s">
        <v>4811</v>
      </c>
      <c r="AV237" s="49" t="s">
        <v>4812</v>
      </c>
      <c r="AW237" s="49" t="s">
        <v>4813</v>
      </c>
      <c r="AX237" s="49" t="s">
        <v>4814</v>
      </c>
      <c r="AY237" s="49" t="s">
        <v>4815</v>
      </c>
      <c r="AZ237" s="49" t="s">
        <v>5244</v>
      </c>
      <c r="BA237" s="49" t="s">
        <v>5245</v>
      </c>
      <c r="BB237" s="49" t="s">
        <v>5246</v>
      </c>
      <c r="BC237" s="49" t="s">
        <v>5247</v>
      </c>
      <c r="BD237" s="49" t="s">
        <v>5248</v>
      </c>
      <c r="BE237" s="49" t="s">
        <v>5249</v>
      </c>
    </row>
    <row r="238" spans="1:57" hidden="1">
      <c r="A238" s="62" t="s">
        <v>5344</v>
      </c>
      <c r="B238" s="53"/>
      <c r="C238" s="67">
        <v>63</v>
      </c>
      <c r="D238" s="49" t="s">
        <v>256</v>
      </c>
      <c r="E238" s="49" t="s">
        <v>257</v>
      </c>
      <c r="F238" s="49" t="s">
        <v>258</v>
      </c>
      <c r="G238" s="49" t="s">
        <v>259</v>
      </c>
      <c r="H238" s="49" t="s">
        <v>260</v>
      </c>
      <c r="I238" s="49" t="s">
        <v>261</v>
      </c>
      <c r="J238" s="49" t="s">
        <v>794</v>
      </c>
      <c r="K238" s="49" t="s">
        <v>795</v>
      </c>
      <c r="L238" s="49" t="s">
        <v>796</v>
      </c>
      <c r="M238" s="49" t="s">
        <v>797</v>
      </c>
      <c r="N238" s="49" t="s">
        <v>798</v>
      </c>
      <c r="O238" s="49" t="s">
        <v>799</v>
      </c>
      <c r="P238" s="49" t="s">
        <v>1338</v>
      </c>
      <c r="Q238" s="49" t="s">
        <v>1339</v>
      </c>
      <c r="R238" s="49" t="s">
        <v>1340</v>
      </c>
      <c r="S238" s="49" t="s">
        <v>1341</v>
      </c>
      <c r="T238" s="49" t="s">
        <v>1342</v>
      </c>
      <c r="U238" s="49" t="s">
        <v>1343</v>
      </c>
      <c r="V238" s="49" t="s">
        <v>1876</v>
      </c>
      <c r="W238" s="49" t="s">
        <v>1877</v>
      </c>
      <c r="X238" s="49" t="s">
        <v>1878</v>
      </c>
      <c r="Y238" s="49" t="s">
        <v>1879</v>
      </c>
      <c r="Z238" s="49" t="s">
        <v>1880</v>
      </c>
      <c r="AA238" s="49" t="s">
        <v>1881</v>
      </c>
      <c r="AB238" s="49" t="s">
        <v>2414</v>
      </c>
      <c r="AC238" s="49" t="s">
        <v>2415</v>
      </c>
      <c r="AD238" s="49" t="s">
        <v>2416</v>
      </c>
      <c r="AE238" s="49" t="s">
        <v>2417</v>
      </c>
      <c r="AF238" s="49" t="s">
        <v>2418</v>
      </c>
      <c r="AG238" s="49" t="s">
        <v>2419</v>
      </c>
      <c r="AH238" s="49" t="s">
        <v>2952</v>
      </c>
      <c r="AI238" s="49" t="s">
        <v>2953</v>
      </c>
      <c r="AJ238" s="49" t="s">
        <v>2954</v>
      </c>
      <c r="AK238" s="49" t="s">
        <v>2955</v>
      </c>
      <c r="AL238" s="49" t="s">
        <v>2956</v>
      </c>
      <c r="AM238" s="49" t="s">
        <v>2957</v>
      </c>
      <c r="AN238" s="49" t="s">
        <v>3734</v>
      </c>
      <c r="AO238" s="49" t="s">
        <v>3735</v>
      </c>
      <c r="AP238" s="49" t="s">
        <v>3736</v>
      </c>
      <c r="AQ238" s="49" t="s">
        <v>3737</v>
      </c>
      <c r="AR238" s="49" t="s">
        <v>3738</v>
      </c>
      <c r="AS238" s="49" t="s">
        <v>3739</v>
      </c>
      <c r="AT238" s="49" t="s">
        <v>4278</v>
      </c>
      <c r="AU238" s="49" t="s">
        <v>4279</v>
      </c>
      <c r="AV238" s="49" t="s">
        <v>4280</v>
      </c>
      <c r="AW238" s="49" t="s">
        <v>4281</v>
      </c>
      <c r="AX238" s="49" t="s">
        <v>4282</v>
      </c>
      <c r="AY238" s="49" t="s">
        <v>4283</v>
      </c>
      <c r="AZ238" s="49" t="s">
        <v>4816</v>
      </c>
      <c r="BA238" s="49" t="s">
        <v>4817</v>
      </c>
      <c r="BB238" s="49" t="s">
        <v>4818</v>
      </c>
      <c r="BC238" s="49" t="s">
        <v>4819</v>
      </c>
      <c r="BD238" s="49" t="s">
        <v>4820</v>
      </c>
      <c r="BE238" s="49" t="s">
        <v>4821</v>
      </c>
    </row>
    <row r="239" spans="1:57" ht="15" hidden="1" customHeight="1">
      <c r="D239" s="49"/>
      <c r="E239" s="49"/>
      <c r="F239" s="49"/>
      <c r="G239" s="49"/>
      <c r="H239" s="49"/>
      <c r="I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</row>
    <row r="240" spans="1:57" ht="15" hidden="1" customHeight="1">
      <c r="D240" s="49"/>
      <c r="E240" s="49"/>
      <c r="F240" s="49"/>
      <c r="G240" s="49"/>
      <c r="H240" s="49"/>
      <c r="I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</row>
    <row r="241" spans="4:57" ht="15" hidden="1" customHeight="1">
      <c r="D241" s="49"/>
      <c r="E241" s="49"/>
      <c r="F241" s="49"/>
      <c r="G241" s="49"/>
      <c r="H241" s="49"/>
      <c r="I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</row>
    <row r="242" spans="4:57" ht="15" customHeight="1">
      <c r="D242" s="49"/>
      <c r="E242" s="49"/>
      <c r="F242" s="49"/>
      <c r="G242" s="49"/>
      <c r="H242" s="49"/>
      <c r="I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</row>
    <row r="243" spans="4:57" ht="15" customHeight="1"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</row>
    <row r="244" spans="4:57" ht="15" customHeight="1"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</row>
    <row r="245" spans="4:57" ht="15" customHeight="1"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</row>
    <row r="246" spans="4:57" ht="15" customHeight="1"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</row>
    <row r="247" spans="4:57" ht="15" customHeight="1"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</row>
    <row r="248" spans="4:57" ht="15" customHeight="1"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</row>
    <row r="249" spans="4:57" ht="15" customHeight="1"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</row>
    <row r="250" spans="4:57" ht="15" customHeight="1"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</row>
    <row r="251" spans="4:57" ht="15" customHeight="1"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</row>
    <row r="252" spans="4:57" ht="15" customHeight="1"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</row>
    <row r="253" spans="4:57" ht="15" customHeight="1"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</row>
    <row r="254" spans="4:57" ht="15" customHeight="1"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</row>
    <row r="255" spans="4:57" ht="15" customHeight="1"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</row>
    <row r="256" spans="4:57" ht="15" customHeight="1"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</row>
    <row r="257" spans="4:23" ht="15" customHeight="1"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</row>
    <row r="258" spans="4:23" ht="15" customHeight="1"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</row>
    <row r="259" spans="4:23" ht="15" customHeight="1"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</row>
    <row r="260" spans="4:23" ht="15" customHeight="1"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</row>
    <row r="261" spans="4:23" ht="15" customHeight="1"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</row>
    <row r="262" spans="4:23" ht="15" customHeight="1"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</row>
    <row r="263" spans="4:23" ht="15" customHeight="1"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</row>
    <row r="264" spans="4:23" ht="15" customHeight="1"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</row>
    <row r="265" spans="4:23" ht="15" customHeight="1"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</row>
    <row r="266" spans="4:23" ht="15" customHeight="1"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</row>
    <row r="267" spans="4:23" ht="15" customHeight="1"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</row>
    <row r="268" spans="4:23" ht="15" customHeight="1"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</row>
    <row r="269" spans="4:23" ht="15" customHeight="1"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</row>
    <row r="270" spans="4:23" ht="15" customHeight="1"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</row>
    <row r="271" spans="4:23" ht="15" customHeight="1"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</row>
    <row r="272" spans="4:23" ht="15" customHeight="1"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</row>
    <row r="273" spans="4:23" ht="15" customHeight="1"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</row>
    <row r="274" spans="4:23" ht="15" customHeight="1"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</row>
    <row r="275" spans="4:23" ht="15" customHeight="1"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</row>
    <row r="276" spans="4:23" ht="15" customHeight="1"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</row>
    <row r="277" spans="4:23" ht="15" customHeight="1"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</row>
    <row r="278" spans="4:23" ht="15" customHeight="1"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</row>
    <row r="279" spans="4:23" ht="15" customHeight="1"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</row>
    <row r="280" spans="4:23" ht="15" customHeight="1"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</row>
    <row r="281" spans="4:23" ht="15" customHeight="1"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</row>
    <row r="282" spans="4:23" ht="15" customHeight="1"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</row>
  </sheetData>
  <mergeCells count="65">
    <mergeCell ref="C10:E10"/>
    <mergeCell ref="J10:L10"/>
    <mergeCell ref="B5:L5"/>
    <mergeCell ref="B6:L6"/>
    <mergeCell ref="M6:U6"/>
    <mergeCell ref="A8:I8"/>
    <mergeCell ref="M8:S8"/>
    <mergeCell ref="C11:E11"/>
    <mergeCell ref="F11:H11"/>
    <mergeCell ref="J11:L11"/>
    <mergeCell ref="M11:O11"/>
    <mergeCell ref="D99:I99"/>
    <mergeCell ref="J99:O99"/>
    <mergeCell ref="AZ99:BE99"/>
    <mergeCell ref="D100:F100"/>
    <mergeCell ref="G100:I100"/>
    <mergeCell ref="J100:L100"/>
    <mergeCell ref="M100:O100"/>
    <mergeCell ref="P100:R100"/>
    <mergeCell ref="S100:U100"/>
    <mergeCell ref="V100:X100"/>
    <mergeCell ref="Y100:AA100"/>
    <mergeCell ref="AB100:AD100"/>
    <mergeCell ref="P99:U99"/>
    <mergeCell ref="V99:AA99"/>
    <mergeCell ref="AB99:AG99"/>
    <mergeCell ref="AH99:AM99"/>
    <mergeCell ref="AN99:AS99"/>
    <mergeCell ref="AT99:AY99"/>
    <mergeCell ref="AW100:AY100"/>
    <mergeCell ref="AZ100:BB100"/>
    <mergeCell ref="BC100:BE100"/>
    <mergeCell ref="D171:I171"/>
    <mergeCell ref="J171:O171"/>
    <mergeCell ref="P171:U171"/>
    <mergeCell ref="V171:AA171"/>
    <mergeCell ref="AB171:AG171"/>
    <mergeCell ref="AH171:AM171"/>
    <mergeCell ref="AN171:AS171"/>
    <mergeCell ref="AE100:AG100"/>
    <mergeCell ref="AH100:AJ100"/>
    <mergeCell ref="AK100:AM100"/>
    <mergeCell ref="AN100:AP100"/>
    <mergeCell ref="AQ100:AS100"/>
    <mergeCell ref="AT100:AV100"/>
    <mergeCell ref="U172:U173"/>
    <mergeCell ref="V172:Z172"/>
    <mergeCell ref="AA172:AA173"/>
    <mergeCell ref="AT172:AX172"/>
    <mergeCell ref="AY172:AY173"/>
    <mergeCell ref="AB172:AF172"/>
    <mergeCell ref="AG172:AG173"/>
    <mergeCell ref="AH172:AL172"/>
    <mergeCell ref="D172:H172"/>
    <mergeCell ref="I172:I173"/>
    <mergeCell ref="J172:N172"/>
    <mergeCell ref="O172:O173"/>
    <mergeCell ref="P172:T172"/>
    <mergeCell ref="AM172:AM173"/>
    <mergeCell ref="AN172:AR172"/>
    <mergeCell ref="AS172:AS173"/>
    <mergeCell ref="AT171:AY171"/>
    <mergeCell ref="AZ171:BE171"/>
    <mergeCell ref="AZ172:BD172"/>
    <mergeCell ref="BE172:BE173"/>
  </mergeCells>
  <dataValidations count="1">
    <dataValidation type="list" allowBlank="1" showInputMessage="1" showErrorMessage="1" sqref="C10" xr:uid="{A43D4A72-33B5-4037-A5FE-2A5D2D602AAA}">
      <formula1>$B$82:$B$90</formula1>
    </dataValidation>
  </dataValidations>
  <hyperlinks>
    <hyperlink ref="A80" r:id="rId1" display="http://www.abs.gov.au/websitedbs/d3310114.nsf/Home/©+Copyright?OpenDocument" xr:uid="{A11369E7-3E51-4FD2-895C-299FF56295CE}"/>
    <hyperlink ref="D238" location="A125996078J" display="A125996078J" xr:uid="{3762BA22-EC09-433B-901D-88986097EE94}"/>
    <hyperlink ref="E238" location="A125999678T" display="A125999678T" xr:uid="{F7E8832A-FF8D-4CDB-A7E0-04D196AC17EB}"/>
    <hyperlink ref="F238" location="A125997878X" display="A125997878X" xr:uid="{B86EA420-C631-4E53-B5F9-7313813EF948}"/>
    <hyperlink ref="G238" location="A125990678C" display="A125990678C" xr:uid="{897A3A1C-7642-4468-A448-39B02FE9A02E}"/>
    <hyperlink ref="H238" location="A125994278R" display="A125994278R" xr:uid="{F8847F50-B9FE-4260-9884-D8C96FBE183D}"/>
    <hyperlink ref="I238" location="A125992478W" display="A125992478W" xr:uid="{3ECD4375-0534-466F-97F3-3019B561E482}"/>
    <hyperlink ref="D185" location="A125996210F" display="A125996210F" xr:uid="{E5141F37-CE2C-4C4E-A07A-1518FD32D6DB}"/>
    <hyperlink ref="E185" location="A125999810R" display="A125999810R" xr:uid="{BC2E6BDB-F66B-44F6-907D-9E712A28BFCD}"/>
    <hyperlink ref="F185" location="A125998010X" display="A125998010X" xr:uid="{E6E915CF-C2D8-4495-AB6F-931C25F546A0}"/>
    <hyperlink ref="G185" location="A125990810A" display="A125990810A" xr:uid="{F0ED9FA3-B32C-40EC-8A0D-B63D7956CDFC}"/>
    <hyperlink ref="H185" location="A125994410L" display="A125994410L" xr:uid="{B81BE69A-BB86-466C-B6DE-882D897A744D}"/>
    <hyperlink ref="I185" location="A125992610V" display="A125992610V" xr:uid="{61F69ECE-F213-4DDA-9269-8092246EC997}"/>
    <hyperlink ref="D186" location="A125996142R" display="A125996142R" xr:uid="{F53657C8-EF0A-4C1E-98C6-662AE693D7BA}"/>
    <hyperlink ref="E186" location="A125999742X" display="A125999742X" xr:uid="{F6E73B1A-96EB-4D08-B9B3-63A3CCE96E09}"/>
    <hyperlink ref="F186" location="A125997942F" display="A125997942F" xr:uid="{4976D8C3-4FE2-4416-9A2F-FB36A1D653D5}"/>
    <hyperlink ref="G186" location="A125990742K" display="A125990742K" xr:uid="{AB924DB8-3F2D-4367-ADBB-FB6479F011F9}"/>
    <hyperlink ref="H186" location="A125994342W" display="A125994342W" xr:uid="{149F1244-3458-4F04-9ABF-43D0CD1C546B}"/>
    <hyperlink ref="I186" location="A125992542C" display="A125992542C" xr:uid="{C07BA015-7A99-4ABD-AC9B-6D366B6769CD}"/>
    <hyperlink ref="D187" location="A125996214R" display="A125996214R" xr:uid="{FF3BE3D4-8CC7-4677-89CB-1C0B9B342EE9}"/>
    <hyperlink ref="E187" location="A125999814X" display="A125999814X" xr:uid="{D66E6755-6747-4ED4-9C67-550E04956236}"/>
    <hyperlink ref="F187" location="A125998014J" display="A125998014J" xr:uid="{5CA4BA19-3E9B-4DC6-A99A-C18A175C92E8}"/>
    <hyperlink ref="G187" location="A125990814K" display="A125990814K" xr:uid="{0868E0B9-1DCC-4B96-9678-84789BEAE839}"/>
    <hyperlink ref="H187" location="A125994414W" display="A125994414W" xr:uid="{1F87FEBA-3B6E-43E6-86C0-23155D89E84B}"/>
    <hyperlink ref="I187" location="A125992614C" display="A125992614C" xr:uid="{71588D01-BA21-4A1B-BDC4-A546A073519E}"/>
    <hyperlink ref="D188" location="A125996218X" display="A125996218X" xr:uid="{3CFAC826-4AE7-4C8E-BF3A-7EE11DCD51DB}"/>
    <hyperlink ref="E188" location="A125999818J" display="A125999818J" xr:uid="{18AFD36F-8F07-4A31-9FB0-530F4BA983F7}"/>
    <hyperlink ref="F188" location="A125998018T" display="A125998018T" xr:uid="{F881075B-85DD-4E11-BDC6-E1E7DFBFD5B2}"/>
    <hyperlink ref="G188" location="A125990818V" display="A125990818V" xr:uid="{03CDB697-1F79-4E39-AD85-6AB0CC07DA3B}"/>
    <hyperlink ref="H188" location="A125994418F" display="A125994418F" xr:uid="{5B84E71C-943F-480D-AF2E-4AD79BF112BA}"/>
    <hyperlink ref="I188" location="A125992618L" display="A125992618L" xr:uid="{D86AD26D-76E3-4C2C-9716-098FF96D4A8B}"/>
    <hyperlink ref="D189" location="A125996146X" display="A125996146X" xr:uid="{E29CC7F6-AD66-4104-9011-DCAD957A9584}"/>
    <hyperlink ref="E189" location="A125999746J" display="A125999746J" xr:uid="{A47BF053-3975-4873-A094-47C9A69268C3}"/>
    <hyperlink ref="F189" location="A125997946R" display="A125997946R" xr:uid="{37E6E34E-FFCC-4568-89A0-FC1782A1663F}"/>
    <hyperlink ref="G189" location="A125990746V" display="A125990746V" xr:uid="{DF30B4EA-BE20-4D88-9CF4-B04183309248}"/>
    <hyperlink ref="H189" location="A125994346F" display="A125994346F" xr:uid="{8F8FEACF-2D1E-45AE-96E7-DBA77A7BB70A}"/>
    <hyperlink ref="I189" location="A125992546L" display="A125992546L" xr:uid="{DE3D6128-62F6-4EE3-9F33-10A4461C7945}"/>
    <hyperlink ref="D190" location="A125996150R" display="A125996150R" xr:uid="{F3C22486-2ED7-4722-93EF-287E4EFBF1F0}"/>
    <hyperlink ref="E190" location="A125999750X" display="A125999750X" xr:uid="{0F4DE2C4-369E-4FD1-A242-307FED6DEBD1}"/>
    <hyperlink ref="F190" location="A125997950F" display="A125997950F" xr:uid="{B402D00F-A836-400C-9C6C-5726373A7AFE}"/>
    <hyperlink ref="G190" location="A125990750K" display="A125990750K" xr:uid="{B6E5BB71-06D9-48F7-9739-F2B80223C904}"/>
    <hyperlink ref="H190" location="A125994350W" display="A125994350W" xr:uid="{D3F584D1-43F3-4C37-AC4C-8A645392D4D8}"/>
    <hyperlink ref="I190" location="A125992550C" display="A125992550C" xr:uid="{556788AF-4F78-417E-AD6B-17D86DC0E0C4}"/>
    <hyperlink ref="D191" location="A125996190J" display="A125996190J" xr:uid="{596A3022-DC54-4BF8-9244-132827AF2682}"/>
    <hyperlink ref="E191" location="A125999790T" display="A125999790T" xr:uid="{282373B7-E775-49C9-8BD3-321CCC0E98C8}"/>
    <hyperlink ref="F191" location="A125997990X" display="A125997990X" xr:uid="{32098CD6-1885-4A04-9DE8-147B20788149}"/>
    <hyperlink ref="G191" location="A125990790C" display="A125990790C" xr:uid="{7F358C77-7A70-46C6-A72E-2C5F22258B2B}"/>
    <hyperlink ref="H191" location="A125994390R" display="A125994390R" xr:uid="{F9B7BC64-FAE1-459F-A528-CF0A4703A009}"/>
    <hyperlink ref="I191" location="A125992590W" display="A125992590W" xr:uid="{57CD0076-0D09-4181-BB24-7901BF6B1001}"/>
    <hyperlink ref="D192" location="A125996110W" display="A125996110W" xr:uid="{5DEFCCCC-CBCA-4F8A-9F76-916DCE4C7550}"/>
    <hyperlink ref="E192" location="A125999710F" display="A125999710F" xr:uid="{307D062A-AD21-4F0A-B03E-9B37DE7B91D2}"/>
    <hyperlink ref="F192" location="A125997910L" display="A125997910L" xr:uid="{AF4F2577-9306-4469-A89A-377B89BEED43}"/>
    <hyperlink ref="G192" location="A125990710T" display="A125990710T" xr:uid="{CFA94CDE-77B6-427C-869A-8E0FAE040C80}"/>
    <hyperlink ref="H192" location="A125994310C" display="A125994310C" xr:uid="{E6669BC3-85D0-4BC4-878E-A7677E269E4C}"/>
    <hyperlink ref="I192" location="A125992510K" display="A125992510K" xr:uid="{04C5F461-E02F-4111-9EFC-123ADCDA3C11}"/>
    <hyperlink ref="D193" location="A125996222R" display="A125996222R" xr:uid="{EB810DFC-DFEE-4DF4-898D-48EAA4A6A05D}"/>
    <hyperlink ref="E193" location="A125999822X" display="A125999822X" xr:uid="{077339B4-2C3E-4FA4-8352-B2D3BD1D5AE5}"/>
    <hyperlink ref="F193" location="A125998022J" display="A125998022J" xr:uid="{EF9C3D44-E377-4AD8-801B-5B3E534676A2}"/>
    <hyperlink ref="G193" location="A125990822K" display="A125990822K" xr:uid="{86247371-7290-44D1-8090-38CBFAA79DE8}"/>
    <hyperlink ref="H193" location="A125994422W" display="A125994422W" xr:uid="{0BD81A15-CDFB-44CE-B695-6EB864B705D6}"/>
    <hyperlink ref="I193" location="A125992622C" display="A125992622C" xr:uid="{DE8EEA86-D2E7-49DE-BA54-4F55C519904B}"/>
    <hyperlink ref="D195" location="A125996154X" display="A125996154X" xr:uid="{21BB7703-706C-4C11-9F9A-0FE8F3D4477A}"/>
    <hyperlink ref="E195" location="A125999754J" display="A125999754J" xr:uid="{95A5AF0B-F95D-41F4-ACDF-CD7FE6A02202}"/>
    <hyperlink ref="F195" location="A125997954R" display="A125997954R" xr:uid="{57C28C3D-D40F-476E-9715-1CB158B3C705}"/>
    <hyperlink ref="G195" location="A125990754V" display="A125990754V" xr:uid="{AEE41F4B-D1BD-40F1-B614-C598DAF12895}"/>
    <hyperlink ref="H195" location="A125994354F" display="A125994354F" xr:uid="{F05B8D3F-4AD6-44D7-978F-79FEE04F5053}"/>
    <hyperlink ref="I195" location="A125992554L" display="A125992554L" xr:uid="{314B6239-5A62-4338-B466-E0BE26D88226}"/>
    <hyperlink ref="D196" location="A125996082X" display="A125996082X" xr:uid="{201E3D4F-BC1E-45AD-88AF-3F6033A9ECD5}"/>
    <hyperlink ref="E196" location="A125999682J" display="A125999682J" xr:uid="{822F4D0F-C48B-48E8-AC56-AF137E31675C}"/>
    <hyperlink ref="F196" location="A125997882R" display="A125997882R" xr:uid="{A87586EA-A12B-4A3B-9A1F-0962E0957075}"/>
    <hyperlink ref="G196" location="A125990682V" display="A125990682V" xr:uid="{EF0F763E-0702-454E-9B22-FADEAA2C97C9}"/>
    <hyperlink ref="H196" location="A125994282F" display="A125994282F" xr:uid="{3315827E-3958-4544-8CF4-54DBF34ED44C}"/>
    <hyperlink ref="I196" location="A125992482L" display="A125992482L" xr:uid="{0AC923F7-A003-47D6-8DE6-513A280AF3FF}"/>
    <hyperlink ref="D197" location="A125996158J" display="A125996158J" xr:uid="{453A22C2-FB3E-41DC-B645-D31B9F305A84}"/>
    <hyperlink ref="E197" location="A125999758T" display="A125999758T" xr:uid="{B613BC45-3AD0-47DD-B759-8B72D01AC0DD}"/>
    <hyperlink ref="F197" location="A125997958X" display="A125997958X" xr:uid="{955E350F-C5D8-4351-AF3B-7550F6A3A266}"/>
    <hyperlink ref="G197" location="A125990758C" display="A125990758C" xr:uid="{62031370-0B7B-4CBB-95ED-A9577DF720ED}"/>
    <hyperlink ref="H197" location="A125994358R" display="A125994358R" xr:uid="{CD1F997C-547F-4E70-9748-CAF0DBE93774}"/>
    <hyperlink ref="I197" location="A125992558W" display="A125992558W" xr:uid="{FE08332D-7BA5-465C-AEA9-0DEA5FC4430C}"/>
    <hyperlink ref="D198" location="A125996162X" display="A125996162X" xr:uid="{A7E63B5E-6368-43D9-8F4E-CA619307FF70}"/>
    <hyperlink ref="E198" location="A125999762J" display="A125999762J" xr:uid="{748C6A36-C958-4B27-B96E-9FAA3D8DB3F7}"/>
    <hyperlink ref="F198" location="A125997962R" display="A125997962R" xr:uid="{D4CB2CB6-DA76-4986-9E3F-4778E599A1F5}"/>
    <hyperlink ref="G198" location="A125990762V" display="A125990762V" xr:uid="{2A836DAC-44B9-4F3B-967F-7BAF261949CE}"/>
    <hyperlink ref="H198" location="A125994362F" display="A125994362F" xr:uid="{B8EB072E-3B54-4552-8DDA-0C8F6FB7660C}"/>
    <hyperlink ref="I198" location="A125992562L" display="A125992562L" xr:uid="{E4A812EB-84D9-4DA5-BA74-646B256F7F73}"/>
    <hyperlink ref="D199" location="A125996234X" display="A125996234X" xr:uid="{9E93C0F3-69B8-4733-950B-E6EB8AFE9A49}"/>
    <hyperlink ref="E199" location="A125999834J" display="A125999834J" xr:uid="{13048977-F776-40E0-9E7A-0B695471B2A2}"/>
    <hyperlink ref="F199" location="A125998034T" display="A125998034T" xr:uid="{0C4D1E91-65A3-4B51-BE94-90C8550D189E}"/>
    <hyperlink ref="G199" location="A125990834V" display="A125990834V" xr:uid="{FEBFBC8B-EF95-4B7C-B5E2-1F133262B88F}"/>
    <hyperlink ref="H199" location="A125994434F" display="A125994434F" xr:uid="{EFBE7F09-DC2D-44B8-8902-C4A6D8FA2749}"/>
    <hyperlink ref="I199" location="A125992634L" display="A125992634L" xr:uid="{E6970052-BA33-43E1-8661-E0D7E9B055C3}"/>
    <hyperlink ref="D200" location="A125996054R" display="A125996054R" xr:uid="{50C46387-01CB-4EBB-AF07-9D378A1F6D04}"/>
    <hyperlink ref="E200" location="A125999654X" display="A125999654X" xr:uid="{EB66D5E3-6C69-40B2-B204-6900ACF7DD8B}"/>
    <hyperlink ref="F200" location="A125997854F" display="A125997854F" xr:uid="{66661DCE-802A-48A7-8191-91F17FA32C37}"/>
    <hyperlink ref="G200" location="A125990654K" display="A125990654K" xr:uid="{D4A69568-74EC-45F7-89E0-4E2AB7E909A7}"/>
    <hyperlink ref="H200" location="A125994254W" display="A125994254W" xr:uid="{BC8D0F47-6CCC-406C-A9B6-FBD1298DE0C2}"/>
    <hyperlink ref="I200" location="A125992454C" display="A125992454C" xr:uid="{EA3EECC2-FBA2-4949-96DF-69DEFF9D6DC2}"/>
    <hyperlink ref="D201" location="A125996226X" display="A125996226X" xr:uid="{CA0EAE0B-5ED5-45EA-883B-5CE6DD307AB3}"/>
    <hyperlink ref="E201" location="A125999826J" display="A125999826J" xr:uid="{191455E2-C378-4701-8CF5-247BB1FFDD0F}"/>
    <hyperlink ref="F201" location="A125998026T" display="A125998026T" xr:uid="{4A9D7F03-940B-4894-A048-88BFC6C6BD28}"/>
    <hyperlink ref="G201" location="A125990826V" display="A125990826V" xr:uid="{9FD8F762-7FD8-433E-8615-8988E3A49030}"/>
    <hyperlink ref="H201" location="A125994426F" display="A125994426F" xr:uid="{00FDB209-18FC-406E-B977-20EE493C0F65}"/>
    <hyperlink ref="I201" location="A125992626L" display="A125992626L" xr:uid="{71BA8C3E-5577-4903-A059-850E30C6158E}"/>
    <hyperlink ref="D202" location="A125996230R" display="A125996230R" xr:uid="{871D73BA-521E-4E58-A21F-78F170A79D6D}"/>
    <hyperlink ref="E202" location="A125999830X" display="A125999830X" xr:uid="{6968E36C-82D1-4EB1-B5A9-E30EBD23E9D8}"/>
    <hyperlink ref="F202" location="A125998030J" display="A125998030J" xr:uid="{91267710-6126-43C1-944E-3BEB8AAA422E}"/>
    <hyperlink ref="G202" location="A125990830K" display="A125990830K" xr:uid="{79A80454-262B-43DD-B29D-4333B8D60AC7}"/>
    <hyperlink ref="H202" location="A125994430W" display="A125994430W" xr:uid="{85B6D044-32F1-4736-8692-C57B307A12CA}"/>
    <hyperlink ref="I202" location="A125992630C" display="A125992630C" xr:uid="{53BFCA3A-FE17-4437-B834-CD475479A564}"/>
    <hyperlink ref="D203" location="A125996058X" display="A125996058X" xr:uid="{F1B30D93-9F33-4DC7-B4A3-502762C4287F}"/>
    <hyperlink ref="E203" location="A125999658J" display="A125999658J" xr:uid="{72D52250-6B98-499B-91C9-3A614C365103}"/>
    <hyperlink ref="F203" location="A125997858R" display="A125997858R" xr:uid="{F0AF24AA-9B84-4902-A409-5539E1325568}"/>
    <hyperlink ref="G203" location="A125990658V" display="A125990658V" xr:uid="{495BF404-A935-4347-8572-E308E20982C2}"/>
    <hyperlink ref="H203" location="A125994258F" display="A125994258F" xr:uid="{D0EBD209-85AA-4485-B262-4A66A727A0CC}"/>
    <hyperlink ref="I203" location="A125992458L" display="A125992458L" xr:uid="{A38A4238-FCA9-4B6E-B203-DBFA7BBC2BCE}"/>
    <hyperlink ref="D204" location="A125996114F" display="A125996114F" xr:uid="{0B64836F-D04D-4202-80B4-D967DC84941A}"/>
    <hyperlink ref="E204" location="A125999714R" display="A125999714R" xr:uid="{8CE6C3A3-90FF-401A-906C-9B6E3205F732}"/>
    <hyperlink ref="F204" location="A125997914W" display="A125997914W" xr:uid="{196E9AA8-9FAF-4527-B3C8-94BC5C84753C}"/>
    <hyperlink ref="G204" location="A125990714A" display="A125990714A" xr:uid="{853A07B6-7758-4B27-B7AA-02EBBEE21B35}"/>
    <hyperlink ref="H204" location="A125994314L" display="A125994314L" xr:uid="{3D7B0180-6C97-4D97-84A6-780AC51B560A}"/>
    <hyperlink ref="I204" location="A125992514V" display="A125992514V" xr:uid="{2389D30B-CA0E-4254-A75D-7F7315E48E24}"/>
    <hyperlink ref="D205" location="A125996166J" display="A125996166J" xr:uid="{402A139F-D10E-422C-9891-5E90E5BF4ADA}"/>
    <hyperlink ref="E205" location="A125999766T" display="A125999766T" xr:uid="{717299A2-FC83-4EDF-9C60-7ABD1187B0E0}"/>
    <hyperlink ref="F205" location="A125997966X" display="A125997966X" xr:uid="{CF1114C3-569A-4E86-B7F4-148F1246487B}"/>
    <hyperlink ref="G205" location="A125990766C" display="A125990766C" xr:uid="{5F4293F3-DCFA-4F69-8F7C-3B256677D62C}"/>
    <hyperlink ref="H205" location="A125994366R" display="A125994366R" xr:uid="{F870A035-5B60-4CF1-9CBB-0D138E86746A}"/>
    <hyperlink ref="I205" location="A125992566W" display="A125992566W" xr:uid="{2A42E713-4C37-4C2A-9EF7-95110041BBC6}"/>
    <hyperlink ref="D206" location="A125996238J" display="A125996238J" xr:uid="{72E61186-8DD9-45AE-9B18-A644496674DF}"/>
    <hyperlink ref="E206" location="A125999838T" display="A125999838T" xr:uid="{33789923-E5A7-46C2-AC08-2E09C83F7860}"/>
    <hyperlink ref="F206" location="A125998038A" display="A125998038A" xr:uid="{70891FDC-0D4B-4DD6-9DFF-EA37DCDD0662}"/>
    <hyperlink ref="G206" location="A125990838C" display="A125990838C" xr:uid="{4296D8D2-CFB5-425B-B252-90AD7C556D94}"/>
    <hyperlink ref="H206" location="A125994438R" display="A125994438R" xr:uid="{A38A4890-7501-4327-AA3B-70F7055871B1}"/>
    <hyperlink ref="I206" location="A125992638W" display="A125992638W" xr:uid="{5180DC3A-81C5-4CA5-AC0B-56695CC80600}"/>
    <hyperlink ref="D208" location="A125996062R" display="A125996062R" xr:uid="{D45BBD34-6C5C-4AAA-923C-8FB2CAACD36F}"/>
    <hyperlink ref="E208" location="A125999662X" display="A125999662X" xr:uid="{BF8FC6CF-0A48-4466-9D16-1193C7D609C5}"/>
    <hyperlink ref="F208" location="A125997862F" display="A125997862F" xr:uid="{0D75AD2E-0B9B-4643-A262-CA8CCBEEB54F}"/>
    <hyperlink ref="D209" location="A125996194T" display="A125996194T" xr:uid="{4E4A83AF-09FC-449E-BA68-012C2442FF4F}"/>
    <hyperlink ref="E209" location="A125999794A" display="A125999794A" xr:uid="{A35A79AC-F623-489E-B616-1A2203F4F7C1}"/>
    <hyperlink ref="F209" location="A125997994J" display="A125997994J" xr:uid="{48ABAE0C-5BFF-41CC-8097-4533EAC4B161}"/>
    <hyperlink ref="G209" location="A125990794L" display="A125990794L" xr:uid="{2C6267DA-A16C-44EE-9527-361AE45EB195}"/>
    <hyperlink ref="H209" location="A125994394X" display="A125994394X" xr:uid="{B2FA4FEE-BCF1-492F-A75E-9DFCCE893B55}"/>
    <hyperlink ref="I209" location="A125992594F" display="A125992594F" xr:uid="{9A754869-72F4-46EE-90A6-EB78AAAD5A8D}"/>
    <hyperlink ref="D210" location="A125996198A" display="A125996198A" xr:uid="{8E497659-D189-4EFD-97EA-FFFF6CAA51F2}"/>
    <hyperlink ref="E210" location="A125999798K" display="A125999798K" xr:uid="{E335B886-1DCE-4786-A453-AE0CC44D8A30}"/>
    <hyperlink ref="F210" location="A125997998T" display="A125997998T" xr:uid="{394F366D-9661-468E-9DD6-1DD8D026DD94}"/>
    <hyperlink ref="G210" location="A125990798W" display="A125990798W" xr:uid="{FEA27894-5839-4EBE-8FB3-0F2B10D27904}"/>
    <hyperlink ref="H210" location="A125994398J" display="A125994398J" xr:uid="{45F3BE8A-E719-48FF-9539-91DC48F39755}"/>
    <hyperlink ref="I210" location="A125992598R" display="A125992598R" xr:uid="{C45D929C-3CD7-449D-B8D2-1E8A8DB5FA5B}"/>
    <hyperlink ref="D211" location="A125996094J" display="A125996094J" xr:uid="{367E38C2-987C-4687-9CF6-AFE7437463F4}"/>
    <hyperlink ref="E211" location="A125999694T" display="A125999694T" xr:uid="{B1671A90-86F2-4866-852F-B99858F0BBBC}"/>
    <hyperlink ref="F211" location="A125997894X" display="A125997894X" xr:uid="{8754D789-0A20-4529-9722-152259DAF5CF}"/>
    <hyperlink ref="G211" location="A125990694C" display="A125990694C" xr:uid="{6488CB9F-6F7D-4D9B-AD6D-AC57CF9872D5}"/>
    <hyperlink ref="H211" location="A125994294R" display="A125994294R" xr:uid="{FC5B59C3-8E5C-4F8F-ADE8-7A3FDD84CB58}"/>
    <hyperlink ref="I211" location="A125992494W" display="A125992494W" xr:uid="{421C4E53-D6CC-4FA1-A6B5-8202BC43C8D8}"/>
    <hyperlink ref="D212" location="A125996066X" display="A125996066X" xr:uid="{0FDCD476-0736-4BE8-AEFA-E202EFF5C72A}"/>
    <hyperlink ref="E212" location="A125999666J" display="A125999666J" xr:uid="{137A4A6C-A794-4AE2-930A-BCCFB3481DDF}"/>
    <hyperlink ref="F212" location="A125997866R" display="A125997866R" xr:uid="{942E5E2D-9946-4337-A05B-1238D53410E1}"/>
    <hyperlink ref="G212" location="A125990666V" display="A125990666V" xr:uid="{DD1620C6-FC5F-43A3-B875-D97F337164F6}"/>
    <hyperlink ref="H212" location="A125994266F" display="A125994266F" xr:uid="{F205BD5A-FE6A-49D8-8950-647B8BBF8A57}"/>
    <hyperlink ref="I212" location="A125992466L" display="A125992466L" xr:uid="{B1E1E72E-9B8B-401C-ACF8-673FBAF6FABC}"/>
    <hyperlink ref="G214" location="A125990718K" display="A125990718K" xr:uid="{68B96CF9-3BCE-4BE4-A3AE-4688BABA0691}"/>
    <hyperlink ref="H214" location="A125994318W" display="A125994318W" xr:uid="{155617BA-95D5-48CB-8677-B103BDDEDD26}"/>
    <hyperlink ref="I214" location="A125992518C" display="A125992518C" xr:uid="{3E7A00D9-8807-4A7B-8375-0247AF001374}"/>
    <hyperlink ref="D215" location="A125996086J" display="A125996086J" xr:uid="{DFEFC21B-9775-4F38-A12D-D5395FA98510}"/>
    <hyperlink ref="E215" location="A125999686T" display="A125999686T" xr:uid="{33FA37EF-BF54-4E8B-BDB5-50AEBF81FA19}"/>
    <hyperlink ref="F215" location="A125997886X" display="A125997886X" xr:uid="{5B6C2F6A-9D67-4ABC-AC42-072B5EBAB5FE}"/>
    <hyperlink ref="G215" location="A125990686C" display="A125990686C" xr:uid="{D2270C0B-2325-4E82-A88E-DE8932C141AE}"/>
    <hyperlink ref="H215" location="A125994286R" display="A125994286R" xr:uid="{7BD8476B-9706-426E-9139-6E503DAA8CA3}"/>
    <hyperlink ref="I215" location="A125992486W" display="A125992486W" xr:uid="{84B4638C-3EDA-4039-9260-CB8CDB8845BA}"/>
    <hyperlink ref="D216" location="A125996122F" display="A125996122F" xr:uid="{803762B8-4017-43A3-9EDE-0B58B73EE0E4}"/>
    <hyperlink ref="E216" location="A125999722R" display="A125999722R" xr:uid="{C1CA1B5C-3028-4BFE-A988-E55F7FAC6B42}"/>
    <hyperlink ref="F216" location="A125997922W" display="A125997922W" xr:uid="{21E48C7D-DD23-4982-9554-F0B276007BD9}"/>
    <hyperlink ref="G216" location="A125990722A" display="A125990722A" xr:uid="{5F8221A8-0783-48B1-A7CA-A403C75B2858}"/>
    <hyperlink ref="H216" location="A125994322L" display="A125994322L" xr:uid="{0826CA88-BBC0-4240-BD18-72A8BE545FC5}"/>
    <hyperlink ref="I216" location="A125992522V" display="A125992522V" xr:uid="{14191477-1C64-4EEA-ACF4-F3189EEC1677}"/>
    <hyperlink ref="D217" location="A125996098T" display="A125996098T" xr:uid="{E73B5C8D-F713-4616-8855-023D854B0963}"/>
    <hyperlink ref="E217" location="A125999698A" display="A125999698A" xr:uid="{F69A3001-9488-47F7-B50E-20499EB4BB30}"/>
    <hyperlink ref="F217" location="A125997898J" display="A125997898J" xr:uid="{EF6F26FF-E260-4E3A-B02B-183D9AF7E689}"/>
    <hyperlink ref="G217" location="A125990698L" display="A125990698L" xr:uid="{3271929A-4F07-431B-8E5E-6C0D7BFD465B}"/>
    <hyperlink ref="H217" location="A125994298X" display="A125994298X" xr:uid="{8178546F-EBB4-48ED-8844-09E411DCB750}"/>
    <hyperlink ref="I217" location="A125992498F" display="A125992498F" xr:uid="{368BB7BC-1298-4E21-9F12-6A0D016DC5FC}"/>
    <hyperlink ref="D218" location="A125996126R" display="A125996126R" xr:uid="{E56705CF-6712-4297-B1DE-BDCD24449A5E}"/>
    <hyperlink ref="E218" location="A125999726X" display="A125999726X" xr:uid="{C52AE6F3-22B1-4492-AD3B-DCF23CEFD435}"/>
    <hyperlink ref="F218" location="A125997926F" display="A125997926F" xr:uid="{3299576E-73D2-4FB8-9875-44D918F90AD3}"/>
    <hyperlink ref="G218" location="A125990726K" display="A125990726K" xr:uid="{B4124AE0-0A36-4495-9819-837AEFACD509}"/>
    <hyperlink ref="H218" location="A125994326W" display="A125994326W" xr:uid="{D7C10ECB-8BE5-4DF4-BD06-B05FC9280FD3}"/>
    <hyperlink ref="I218" location="A125992526C" display="A125992526C" xr:uid="{7D179A85-38DC-4403-B38C-1306D91CDF81}"/>
    <hyperlink ref="D219" location="A125996170X" display="A125996170X" xr:uid="{7C4EA3C0-FC87-4E14-AA2A-9396EF4FFB3B}"/>
    <hyperlink ref="E219" location="A125999770J" display="A125999770J" xr:uid="{C2942645-E306-44F3-9BC6-590F2BC2E793}"/>
    <hyperlink ref="F219" location="A125997970R" display="A125997970R" xr:uid="{D9E79F0F-B3DC-4F0D-A135-FB1B35561159}"/>
    <hyperlink ref="G219" location="A125990770V" display="A125990770V" xr:uid="{B1782821-403E-45A3-8B16-D449C1609E63}"/>
    <hyperlink ref="H219" location="A125994370F" display="A125994370F" xr:uid="{017AE72B-AB46-4A5D-B696-A1AB8FC2C02F}"/>
    <hyperlink ref="I219" location="A125992570L" display="A125992570L" xr:uid="{72D809BC-1699-4EA7-8646-CA82595CEA5D}"/>
    <hyperlink ref="D220" location="A125996130F" display="A125996130F" xr:uid="{804FCE9F-C2A5-416C-A045-220F4ECC4F7A}"/>
    <hyperlink ref="E220" location="A125999730R" display="A125999730R" xr:uid="{C262B042-9560-4EED-AAFF-F912140AAA62}"/>
    <hyperlink ref="F220" location="A125997930W" display="A125997930W" xr:uid="{5BE8980B-5FA4-4B91-BD1E-9240E43B547D}"/>
    <hyperlink ref="G220" location="A125990730A" display="A125990730A" xr:uid="{A209E674-77E1-474A-B22E-2ABEB3A77373}"/>
    <hyperlink ref="H220" location="A125994330L" display="A125994330L" xr:uid="{0345FDFF-2D44-4730-9437-CCF3A88086AD}"/>
    <hyperlink ref="I220" location="A125992530V" display="A125992530V" xr:uid="{8A323659-348C-42F5-82A9-FFFF137324E1}"/>
    <hyperlink ref="D221" location="A125996102W" display="A125996102W" xr:uid="{054224D4-BA05-4284-B909-D8E6BDB94515}"/>
    <hyperlink ref="E221" location="A125999702F" display="A125999702F" xr:uid="{4A3D608B-5BE3-4E7D-B061-1614A3D5F4A2}"/>
    <hyperlink ref="F221" location="A125997902L" display="A125997902L" xr:uid="{41619309-3B92-45E6-A4FC-85B394B52D80}"/>
    <hyperlink ref="G221" location="A125990702T" display="A125990702T" xr:uid="{C49F99A9-242E-48B5-B9EC-22DFEFB77C7C}"/>
    <hyperlink ref="H221" location="A125994302C" display="A125994302C" xr:uid="{F3CF151C-5DF2-4687-93B9-F051A5CFB212}"/>
    <hyperlink ref="I221" location="A125992502K" display="A125992502K" xr:uid="{708B3612-3654-4773-A36C-BA90621185B9}"/>
    <hyperlink ref="D222" location="A125996202F" display="A125996202F" xr:uid="{5C0D8CE4-8DDB-4C48-AAFF-D31480D62782}"/>
    <hyperlink ref="E222" location="A125999802R" display="A125999802R" xr:uid="{E436D4AB-4542-4EA5-8CB5-4D8887548BDE}"/>
    <hyperlink ref="F222" location="A125998002X" display="A125998002X" xr:uid="{7883FE34-490F-4692-85EE-7C783BEA8CAE}"/>
    <hyperlink ref="G222" location="A125990802A" display="A125990802A" xr:uid="{316A8840-FAA4-4C7A-A4AD-4E5AFFA55597}"/>
    <hyperlink ref="H222" location="A125994402L" display="A125994402L" xr:uid="{73653273-CCC9-4556-B80A-F5157815A691}"/>
    <hyperlink ref="I222" location="A125992602V" display="A125992602V" xr:uid="{51A3B367-9B37-4D50-9710-66F93AC1527C}"/>
    <hyperlink ref="D223" location="A125996174J" display="A125996174J" xr:uid="{751D9086-FEF8-45BD-A203-D4CAFD968958}"/>
    <hyperlink ref="E223" location="A125999774T" display="A125999774T" xr:uid="{58E7D08A-E8B3-4C3D-B945-9C897EEDA336}"/>
    <hyperlink ref="F223" location="A125997974X" display="A125997974X" xr:uid="{EECAFA28-26C0-41CC-9F11-3BB40EED0C0D}"/>
    <hyperlink ref="G223" location="A125990774C" display="A125990774C" xr:uid="{7EA6B8AC-0AD0-4799-BE0A-9BCF0F08DE95}"/>
    <hyperlink ref="H223" location="A125994374R" display="A125994374R" xr:uid="{BCCF6AF5-79B1-4A27-B57F-A0C90E971750}"/>
    <hyperlink ref="I223" location="A125992574W" display="A125992574W" xr:uid="{0D50560D-381D-4D13-9AE2-122AA0BE6A9A}"/>
    <hyperlink ref="D224" location="A125996178T" display="A125996178T" xr:uid="{FE28AF83-A12A-4792-99F3-54C3E94A355A}"/>
    <hyperlink ref="E224" location="A125999778A" display="A125999778A" xr:uid="{71EF9DEA-9F8A-4B75-B83C-6241B9941847}"/>
    <hyperlink ref="F224" location="A125997978J" display="A125997978J" xr:uid="{C924B889-E323-4AD1-8D7B-7E274AC96563}"/>
    <hyperlink ref="G224" location="A125990778L" display="A125990778L" xr:uid="{AF3945F7-05AA-4DCE-874C-8FF914FDFDC5}"/>
    <hyperlink ref="H224" location="A125994378X" display="A125994378X" xr:uid="{14D775C6-86DA-4A62-9FC6-D898DB001D22}"/>
    <hyperlink ref="I224" location="A125992578F" display="A125992578F" xr:uid="{EA194FA1-DAEC-48AC-91A2-0E9F19F9C042}"/>
    <hyperlink ref="D225" location="A125996242X" display="A125996242X" xr:uid="{1FD578F0-7CF8-4398-879E-481E47CEA9D8}"/>
    <hyperlink ref="E225" location="A125999842J" display="A125999842J" xr:uid="{7DCFA3D7-E0D2-4743-ACCD-4DA981CE226A}"/>
    <hyperlink ref="F225" location="A125998042T" display="A125998042T" xr:uid="{02F8E3E9-6358-4D74-9FDA-73EB3420C8FE}"/>
    <hyperlink ref="G225" location="A125990842V" display="A125990842V" xr:uid="{79856E0E-063F-45ED-837D-E9E9F5CF260D}"/>
    <hyperlink ref="H225" location="A125994442F" display="A125994442F" xr:uid="{A9915A4B-BBE3-4D75-BF42-49E0F678F1BB}"/>
    <hyperlink ref="I225" location="A125992642L" display="A125992642L" xr:uid="{CBFD4E0A-8814-4A69-AFC5-946EF0FCF0C9}"/>
    <hyperlink ref="D226" location="A125996070R" display="A125996070R" xr:uid="{94095D50-CFD0-4363-8FDD-86A0C7503903}"/>
    <hyperlink ref="E226" location="A125999670X" display="A125999670X" xr:uid="{F3CDA561-CCF5-4AAA-8CE2-A2A11A15BE16}"/>
    <hyperlink ref="F226" location="A125997870F" display="A125997870F" xr:uid="{3C2C6AC3-5463-4C56-ABCF-D8AF78D2489B}"/>
    <hyperlink ref="G226" location="A125990670K" display="A125990670K" xr:uid="{561AEB74-0290-4002-9374-869B843022BF}"/>
    <hyperlink ref="H226" location="A125994270W" display="A125994270W" xr:uid="{B01EA657-0D59-4483-BE38-69B1F8558AD1}"/>
    <hyperlink ref="I226" location="A125992470C" display="A125992470C" xr:uid="{DE4C7969-EF23-490A-A777-68B44F9C007D}"/>
    <hyperlink ref="D228" location="A125996134R" display="A125996134R" xr:uid="{67AD9527-C428-458C-9C58-A62C45982C7D}"/>
    <hyperlink ref="E228" location="A125999734X" display="A125999734X" xr:uid="{22294FDF-B944-4D2D-AC76-B91CB4FD962C}"/>
    <hyperlink ref="F228" location="A125997934F" display="A125997934F" xr:uid="{FD1C34DA-BEBA-4E41-9544-DD5570218F31}"/>
    <hyperlink ref="G228" location="A125990734K" display="A125990734K" xr:uid="{F28325BD-8562-41B9-8360-AA4159C3313A}"/>
    <hyperlink ref="H228" location="A125994334W" display="A125994334W" xr:uid="{CD0F57FC-DDDA-4F0D-A35D-94D7FB731655}"/>
    <hyperlink ref="I228" location="A125992534C" display="A125992534C" xr:uid="{EDEA6F5E-C331-4C57-AA9A-EE95475DDAFC}"/>
    <hyperlink ref="D229" location="A125996090X" display="A125996090X" xr:uid="{1E2C209E-A680-4ADA-B3ED-DF4C5A2B6959}"/>
    <hyperlink ref="E229" location="A125999690J" display="A125999690J" xr:uid="{ECC64F07-68A1-49BB-A34D-F12898FAC12E}"/>
    <hyperlink ref="F229" location="A125997890R" display="A125997890R" xr:uid="{3A0CE3FD-9D9E-4506-88D5-C2ABA88DCAF8}"/>
    <hyperlink ref="G229" location="A125990690V" display="A125990690V" xr:uid="{FED09564-C914-4E37-8F27-25FEE23FF4B0}"/>
    <hyperlink ref="H229" location="A125994290F" display="A125994290F" xr:uid="{F263F3CB-30D4-4650-8E76-FE5F3953E8F0}"/>
    <hyperlink ref="I229" location="A125992490L" display="A125992490L" xr:uid="{9C9BE8CF-8C8D-4E3A-B313-FF176F93F35C}"/>
    <hyperlink ref="D230" location="A125996182J" display="A125996182J" xr:uid="{EDF84917-75E3-4D25-BB00-8C08F9C358B2}"/>
    <hyperlink ref="E230" location="A125999782T" display="A125999782T" xr:uid="{DC8C2122-B629-461F-AF82-2E872677778B}"/>
    <hyperlink ref="F230" location="A125997982X" display="A125997982X" xr:uid="{15516CBC-627B-4DEA-A2CE-7F767CE66356}"/>
    <hyperlink ref="G230" location="A125990782C" display="A125990782C" xr:uid="{E5797E39-B2D1-49F4-87E9-50BD8A90F3D3}"/>
    <hyperlink ref="H230" location="A125994382R" display="A125994382R" xr:uid="{271338FE-2D03-4580-A722-13A7B4F1C18B}"/>
    <hyperlink ref="I230" location="A125992582W" display="A125992582W" xr:uid="{7F50D740-70D1-40C3-8FAA-60876DA5D717}"/>
    <hyperlink ref="D231" location="A125996186T" display="A125996186T" xr:uid="{94C7BA7E-08DE-4F5B-B975-3A7484FD71A6}"/>
    <hyperlink ref="E231" location="A125999786A" display="A125999786A" xr:uid="{468A307D-9329-42E6-97CB-CFA16BB6BCF3}"/>
    <hyperlink ref="F231" location="A125997986J" display="A125997986J" xr:uid="{DC436517-8DCB-4F53-932F-01A50CEAF5B5}"/>
    <hyperlink ref="G231" location="A125990786L" display="A125990786L" xr:uid="{84390927-3120-4D3E-B2AB-6C1CFDC55EB0}"/>
    <hyperlink ref="H231" location="A125994386X" display="A125994386X" xr:uid="{11F604B0-ECA2-4110-AF6A-5AF9992DAF4F}"/>
    <hyperlink ref="I231" location="A125992586F" display="A125992586F" xr:uid="{B00505DF-1585-4372-BF79-412D25CECBEE}"/>
    <hyperlink ref="D232" location="A125996106F" display="A125996106F" xr:uid="{D1FBD539-0FE0-4155-ABBD-A7874FA24F25}"/>
    <hyperlink ref="E232" location="A125999706R" display="A125999706R" xr:uid="{85769A5A-BC7D-4BFA-87AF-405E27D9E84D}"/>
    <hyperlink ref="F232" location="A125997906W" display="A125997906W" xr:uid="{10608268-15C8-4DF7-9EDC-ABD581991D70}"/>
    <hyperlink ref="G232" location="A125990706A" display="A125990706A" xr:uid="{6B6AC23D-603A-46A9-91CA-0A2B55BA251F}"/>
    <hyperlink ref="H232" location="A125994306L" display="A125994306L" xr:uid="{03E8F1B7-2789-4014-9C73-A823E973ED17}"/>
    <hyperlink ref="I232" location="A125992506V" display="A125992506V" xr:uid="{8C0108B0-9C9C-44DD-A99A-793A2E5DEC81}"/>
    <hyperlink ref="D233" location="A125996074X" display="A125996074X" xr:uid="{E8D1ED38-8C4A-4CAF-A1D4-A12B644EB0AE}"/>
    <hyperlink ref="E233" location="A125999674J" display="A125999674J" xr:uid="{12611746-BD28-441A-B03F-857CBC819855}"/>
    <hyperlink ref="F233" location="A125997874R" display="A125997874R" xr:uid="{B6E95FCD-156F-457B-84A1-F0101454663B}"/>
    <hyperlink ref="G233" location="A125990674V" display="A125990674V" xr:uid="{781DD8CB-ABA1-4492-B02F-4C34AEA7A50B}"/>
    <hyperlink ref="H233" location="A125994274F" display="A125994274F" xr:uid="{898B7F1D-AD74-40E8-95CE-4A7F7810532B}"/>
    <hyperlink ref="I233" location="A125992474L" display="A125992474L" xr:uid="{1C952964-AE16-410E-920F-92E652A7F221}"/>
    <hyperlink ref="D234" location="A125996246J" display="A125996246J" xr:uid="{8D667BC9-A6C0-44A9-8EAD-FB0D1198B08E}"/>
    <hyperlink ref="E234" location="A125999846T" display="A125999846T" xr:uid="{5550B8C8-A0D6-4708-A8D4-2D78DC4D3A3C}"/>
    <hyperlink ref="F234" location="A125998046A" display="A125998046A" xr:uid="{F9E0EF23-0600-4877-84B6-673687C7065C}"/>
    <hyperlink ref="G234" location="A125990846C" display="A125990846C" xr:uid="{741EFCC6-D85A-4EBC-8C95-E3CF68C17AB5}"/>
    <hyperlink ref="H234" location="A125994446R" display="A125994446R" xr:uid="{A7FDA0EF-5599-48D6-A219-8D8F39CE94D2}"/>
    <hyperlink ref="I234" location="A125992646W" display="A125992646W" xr:uid="{6A1C68C8-B44B-4E96-910B-CB6A375896FD}"/>
    <hyperlink ref="D235" location="A125996138X" display="A125996138X" xr:uid="{ABC147AD-4A8C-431F-A7A9-1ABEB1DB703D}"/>
    <hyperlink ref="E235" location="A125999738J" display="A125999738J" xr:uid="{12F4913F-92F9-42ED-A8A3-43C9DC7460C9}"/>
    <hyperlink ref="F235" location="A125997938R" display="A125997938R" xr:uid="{1C30B80E-E7EC-41D8-987E-A665A346EDB6}"/>
    <hyperlink ref="G235" location="A125990738V" display="A125990738V" xr:uid="{D2ECF5E3-F8A7-4F04-9303-2A37EFFBA70D}"/>
    <hyperlink ref="H235" location="A125994338F" display="A125994338F" xr:uid="{46A9918F-02D6-4C53-8A32-0798075F8821}"/>
    <hyperlink ref="I235" location="A125992538L" display="A125992538L" xr:uid="{E5B497EE-ADAF-4968-9A7D-23C0061566EC}"/>
    <hyperlink ref="D236" location="A125996206R" display="A125996206R" xr:uid="{1789A523-67BF-430B-8259-537AFF773543}"/>
    <hyperlink ref="E236" location="A125999806X" display="A125999806X" xr:uid="{4EEEE017-612A-4657-ABC3-7D512673C714}"/>
    <hyperlink ref="F236" location="A125998006J" display="A125998006J" xr:uid="{E3CB83F2-4922-4CE2-BCCD-47921A66DC3C}"/>
    <hyperlink ref="G236" location="A125990806K" display="A125990806K" xr:uid="{696F541F-822C-41B1-A07F-956329725F51}"/>
    <hyperlink ref="H236" location="A125994406W" display="A125994406W" xr:uid="{D4157FE2-E6C4-4896-92BF-2B01D9D213B3}"/>
    <hyperlink ref="I236" location="A125992606C" display="A125992606C" xr:uid="{33596B59-9D03-4B46-9C4E-3083FBF5235D}"/>
    <hyperlink ref="D237" location="A125996250X" display="A125996250X" xr:uid="{A372F671-1B7D-48BA-9C0D-8756EAFCC0A5}"/>
    <hyperlink ref="E237" location="A125999850J" display="A125999850J" xr:uid="{9DAB1B2A-05AB-4F7E-AC80-669D125E90FF}"/>
    <hyperlink ref="F237" location="A125998050T" display="A125998050T" xr:uid="{68B47B17-EF55-45F5-A672-5FEBAC1BEEDB}"/>
    <hyperlink ref="G237" location="A125990850V" display="A125990850V" xr:uid="{9993D0F7-A520-4B2D-BC3F-CF22D673F3B1}"/>
    <hyperlink ref="H237" location="A125994450F" display="A125994450F" xr:uid="{979AEC2A-6A3D-4B0A-8DB5-10335790C580}"/>
    <hyperlink ref="I237" location="A125992650L" display="A125992650L" xr:uid="{5DCE1BEA-8516-43AA-B9B1-32F9B8E7B823}"/>
    <hyperlink ref="J238" location="A125997278V" display="A125997278V" xr:uid="{ED0A93D4-D81A-438C-8BA9-D02B41054308}"/>
    <hyperlink ref="K238" location="A126000878K" display="A126000878K" xr:uid="{8CD519EB-54F8-4356-A995-6FE368F9A5D5}"/>
    <hyperlink ref="L238" location="A125999078L" display="A125999078L" xr:uid="{E235D91E-0663-43DC-940B-4BACE93DA1B9}"/>
    <hyperlink ref="M238" location="A125991878R" display="A125991878R" xr:uid="{B201D3C8-D3E8-407B-9965-FAD9239BF25F}"/>
    <hyperlink ref="N238" location="A125995478A" display="A125995478A" xr:uid="{D725392F-CE54-4FA6-9681-98BCD145077C}"/>
    <hyperlink ref="O238" location="A125993678J" display="A125993678J" xr:uid="{5FB40EC5-31AB-46A9-8344-3833FE9FF0F1}"/>
    <hyperlink ref="J185" location="A125997410T" display="A125997410T" xr:uid="{2FF812BF-A409-4D5C-B4A0-867613B1A0F7}"/>
    <hyperlink ref="K185" location="A126001010K" display="A126001010K" xr:uid="{557CC9AC-F80C-4819-8928-8C21F3D738DA}"/>
    <hyperlink ref="L185" location="A125999210K" display="A125999210K" xr:uid="{0C40815E-4CDD-41FA-9B9A-75691E59C70C}"/>
    <hyperlink ref="M185" location="A125992010R" display="A125992010R" xr:uid="{404CE515-F2F7-4200-B02F-D892AE8BD346}"/>
    <hyperlink ref="N185" location="A125995610X" display="A125995610X" xr:uid="{3211288A-4CB5-4929-8876-D7754E231DDA}"/>
    <hyperlink ref="O185" location="A125993810F" display="A125993810F" xr:uid="{62D736CF-2099-45F6-9745-56210CE58617}"/>
    <hyperlink ref="J186" location="A125997342A" display="A125997342A" xr:uid="{8D0265B3-CB60-45A5-BE66-B40B07CD13B3}"/>
    <hyperlink ref="K186" location="A126000942T" display="A126000942T" xr:uid="{134AA6C6-C949-450B-9201-AF6F41ACB517}"/>
    <hyperlink ref="L186" location="A125999142V" display="A125999142V" xr:uid="{3ABB93F9-B483-44F2-8839-F1E9D4C30B24}"/>
    <hyperlink ref="M186" location="A125991942W" display="A125991942W" xr:uid="{3377814C-F813-47E5-AE4C-9D236C3BBF41}"/>
    <hyperlink ref="N186" location="A125995542J" display="A125995542J" xr:uid="{FB13FBED-CD77-4952-8344-12E30654AD90}"/>
    <hyperlink ref="O186" location="A125993742R" display="A125993742R" xr:uid="{C4FD3F1C-A6BD-4C4E-9ADE-224A5A2FE51F}"/>
    <hyperlink ref="J187" location="A125997414A" display="A125997414A" xr:uid="{71D0E074-EBF2-4BB7-B624-C9AD1E7E385A}"/>
    <hyperlink ref="K187" location="A126001014V" display="A126001014V" xr:uid="{7251D5A0-B3EF-4590-A0C2-905C35B51CA8}"/>
    <hyperlink ref="L187" location="A125999214V" display="A125999214V" xr:uid="{43C7C93D-AC84-4CDE-974E-EAFE43A06255}"/>
    <hyperlink ref="M187" location="A125992014X" display="A125992014X" xr:uid="{E07DC92A-3227-4E9C-A3DF-6E5F041CF0B0}"/>
    <hyperlink ref="N187" location="A125995614J" display="A125995614J" xr:uid="{24A54963-2D88-46DC-B6A0-D5B2A26FF3D1}"/>
    <hyperlink ref="O187" location="A125993814R" display="A125993814R" xr:uid="{54FFD662-A147-4495-8A5B-3CC85668A694}"/>
    <hyperlink ref="J188" location="A125997418K" display="A125997418K" xr:uid="{D7BDBDA5-1A15-4684-9E60-9AF3D3633B50}"/>
    <hyperlink ref="K188" location="A126001018C" display="A126001018C" xr:uid="{CFC8C316-9E90-4328-A881-128F25D6BBE3}"/>
    <hyperlink ref="L188" location="A125999218C" display="A125999218C" xr:uid="{26706D45-CD63-4925-A73A-C931E16CC1D2}"/>
    <hyperlink ref="M188" location="A125992018J" display="A125992018J" xr:uid="{87A244C7-4B7E-4F40-A27A-7A784118B7C2}"/>
    <hyperlink ref="N188" location="A125995618T" display="A125995618T" xr:uid="{65C2A8FD-498D-4AA3-A908-63CEC63A082D}"/>
    <hyperlink ref="O188" location="A125993818X" display="A125993818X" xr:uid="{C2AD25A7-C7B7-46D5-A79C-CD3BB1D5378A}"/>
    <hyperlink ref="J189" location="A125997346K" display="A125997346K" xr:uid="{8709ECFB-DCF4-4E4A-9CD0-DB062156F9EA}"/>
    <hyperlink ref="K189" location="A126000946A" display="A126000946A" xr:uid="{1CAE9ED5-54AE-4C05-B179-48C3CE256BEF}"/>
    <hyperlink ref="L189" location="A125999146C" display="A125999146C" xr:uid="{F02E2ADB-7A1A-4963-B28C-D2AA43AACCE4}"/>
    <hyperlink ref="M189" location="A125991946F" display="A125991946F" xr:uid="{0D33CB93-4BE6-43D0-BCF3-CFA79A422EEA}"/>
    <hyperlink ref="N189" location="A125995546T" display="A125995546T" xr:uid="{FCD5B343-27D3-4C87-9956-7738E5EBCFAB}"/>
    <hyperlink ref="O189" location="A125993746X" display="A125993746X" xr:uid="{8C247E88-817C-43AF-8993-1FC7998E92EF}"/>
    <hyperlink ref="J190" location="A125997350A" display="A125997350A" xr:uid="{BD49F3E2-2D57-4341-A981-A6AA60A5AEC9}"/>
    <hyperlink ref="K190" location="A126000950T" display="A126000950T" xr:uid="{B0ECF088-96C7-4A03-BCC2-EF3991DA096C}"/>
    <hyperlink ref="L190" location="A125999150V" display="A125999150V" xr:uid="{776CDA36-0676-4D4C-A26F-E2900D000D40}"/>
    <hyperlink ref="M190" location="A125991950W" display="A125991950W" xr:uid="{0C7F0D99-E96E-4980-8EDF-F702C0824464}"/>
    <hyperlink ref="N190" location="A125995550J" display="A125995550J" xr:uid="{C96BA548-153D-40B5-8696-4215C8F75743}"/>
    <hyperlink ref="O190" location="A125993750R" display="A125993750R" xr:uid="{087671DE-382A-4438-9D74-C0D87C033769}"/>
    <hyperlink ref="J191" location="A125997390V" display="A125997390V" xr:uid="{4E8DC83F-F9A0-418A-84DA-C90BC284495A}"/>
    <hyperlink ref="K191" location="A126000990K" display="A126000990K" xr:uid="{97BE99FB-371D-4023-AA6A-82210BAC7604}"/>
    <hyperlink ref="L191" location="A125999190L" display="A125999190L" xr:uid="{61E1BF00-1382-4AF0-B545-56037E57B026}"/>
    <hyperlink ref="M191" location="A125991990R" display="A125991990R" xr:uid="{F0F96D65-4432-439F-9B01-CE5B1D3AAD8A}"/>
    <hyperlink ref="N191" location="A125995590A" display="A125995590A" xr:uid="{6EBAD221-61DA-4E17-BA10-607CA1722DEF}"/>
    <hyperlink ref="O191" location="A125993790J" display="A125993790J" xr:uid="{60E39DCF-B1B3-404C-AB0A-0ED1ECCB1F93}"/>
    <hyperlink ref="J192" location="A125997310J" display="A125997310J" xr:uid="{9BF2263E-51AB-4021-96B9-E4B4B101A3F2}"/>
    <hyperlink ref="K192" location="A126000910X" display="A126000910X" xr:uid="{8942B565-8F4C-4238-9AF0-E67E4E912DB4}"/>
    <hyperlink ref="L192" location="A125999110A" display="A125999110A" xr:uid="{92C0091B-D7B3-4FA4-AAEA-F10265F82242}"/>
    <hyperlink ref="M192" location="A125991910C" display="A125991910C" xr:uid="{DD6D55C0-1E12-46A6-B746-95781A018923}"/>
    <hyperlink ref="N192" location="A125995510R" display="A125995510R" xr:uid="{C69ADE60-7330-4F12-9FDE-FF533CBD1FFD}"/>
    <hyperlink ref="O192" location="A125993710W" display="A125993710W" xr:uid="{B59422A7-AE45-40AA-8946-374533C2B35D}"/>
    <hyperlink ref="J193" location="A125997422A" display="A125997422A" xr:uid="{E4F467E9-1703-4FEB-A80B-2D1CD5F02AD4}"/>
    <hyperlink ref="K193" location="A126001022V" display="A126001022V" xr:uid="{67BF4970-7C4C-456B-8579-788C0BAC74BE}"/>
    <hyperlink ref="L193" location="A125999222V" display="A125999222V" xr:uid="{76E6D046-6FF5-4E0A-AF37-ABFCBEEEF04E}"/>
    <hyperlink ref="M193" location="A125992022X" display="A125992022X" xr:uid="{1521CF07-4E87-4394-AF2E-FB2F830C7C43}"/>
    <hyperlink ref="N193" location="A125995622J" display="A125995622J" xr:uid="{AB4DA84A-BFC7-4327-81E7-F583FF19F802}"/>
    <hyperlink ref="O193" location="A125993822R" display="A125993822R" xr:uid="{10C2BD39-3E63-4DDB-89F9-418EE1FBD42E}"/>
    <hyperlink ref="J195" location="A125997354K" display="A125997354K" xr:uid="{8EB72F5F-DEC1-4037-896A-C8FF14176BF9}"/>
    <hyperlink ref="K195" location="A126000954A" display="A126000954A" xr:uid="{8AC619D3-26FA-4215-A2DC-614EF0C5F387}"/>
    <hyperlink ref="L195" location="A125999154C" display="A125999154C" xr:uid="{EFD3B335-70F8-476B-A426-99485C4E037F}"/>
    <hyperlink ref="M195" location="A125991954F" display="A125991954F" xr:uid="{36FE6C23-1383-4444-933E-B1A1841EE9C1}"/>
    <hyperlink ref="N195" location="A125995554T" display="A125995554T" xr:uid="{9A43957B-94A2-4619-A27E-B641909628FF}"/>
    <hyperlink ref="O195" location="A125993754X" display="A125993754X" xr:uid="{2572DD16-4B5D-44E5-8344-3FD7EEEA0B74}"/>
    <hyperlink ref="J196" location="A125997282K" display="A125997282K" xr:uid="{460362A0-CC96-412F-A2A7-2D4FF6BC3016}"/>
    <hyperlink ref="K196" location="A126000882A" display="A126000882A" xr:uid="{02308666-404A-4E03-87AC-E27E71F82130}"/>
    <hyperlink ref="L196" location="A125999082C" display="A125999082C" xr:uid="{348752EE-97EC-466C-966E-A890EBEDBC7D}"/>
    <hyperlink ref="M196" location="A125991882F" display="A125991882F" xr:uid="{0519B9FF-F703-4F3A-BA43-FB33359AA52C}"/>
    <hyperlink ref="N196" location="A125995482T" display="A125995482T" xr:uid="{22D03703-7A79-4E44-B774-78CD0FCEB5C3}"/>
    <hyperlink ref="O196" location="A125993682X" display="A125993682X" xr:uid="{B072BEF3-CBBE-43C9-93D6-7615B640B0FC}"/>
    <hyperlink ref="J197" location="A125997358V" display="A125997358V" xr:uid="{73095AEF-7572-4FB0-B3A0-F1864EFA6536}"/>
    <hyperlink ref="K197" location="A126000958K" display="A126000958K" xr:uid="{ED02529C-E96F-4C5B-B36B-F19B268D5002}"/>
    <hyperlink ref="L197" location="A125999158L" display="A125999158L" xr:uid="{9DAABCFF-2D93-4719-BE6D-088AD2DEE0AA}"/>
    <hyperlink ref="M197" location="A125991958R" display="A125991958R" xr:uid="{7CABB5EF-1D3F-4183-867C-A59147962FF4}"/>
    <hyperlink ref="N197" location="A125995558A" display="A125995558A" xr:uid="{B077A911-1FC8-41C4-90C7-01DFF9DCA33D}"/>
    <hyperlink ref="O197" location="A125993758J" display="A125993758J" xr:uid="{C369A0B5-5B8D-4DF6-A637-3A2ED2018046}"/>
    <hyperlink ref="J198" location="A125997362K" display="A125997362K" xr:uid="{29AA0675-DED4-4B4A-8451-72EB5C88F5F2}"/>
    <hyperlink ref="K198" location="A126000962A" display="A126000962A" xr:uid="{8B194310-0F68-41C3-A1EF-791CADBD07C8}"/>
    <hyperlink ref="L198" location="A125999162C" display="A125999162C" xr:uid="{FB66C297-5D88-4430-9239-8505548DB9C5}"/>
    <hyperlink ref="M198" location="A125991962F" display="A125991962F" xr:uid="{005F33BD-9B39-46CE-80E0-E975E4D980C7}"/>
    <hyperlink ref="N198" location="A125995562T" display="A125995562T" xr:uid="{6672DF20-31D6-4685-8FA6-7A0DD69311E3}"/>
    <hyperlink ref="O198" location="A125993762X" display="A125993762X" xr:uid="{1F14A102-2773-4F4D-97D4-726D2A5C95E8}"/>
    <hyperlink ref="J199" location="A125997434K" display="A125997434K" xr:uid="{9344FFF5-ED3B-4892-A71A-A38356EC567E}"/>
    <hyperlink ref="K199" location="A126001034C" display="A126001034C" xr:uid="{B5DD281A-53D5-4BD3-929E-C3D8F09D951D}"/>
    <hyperlink ref="L199" location="A125999234C" display="A125999234C" xr:uid="{873371C0-0664-4D8B-B02C-E56473F6B0AA}"/>
    <hyperlink ref="M199" location="A125992034J" display="A125992034J" xr:uid="{15597CD2-B6CB-41EA-8C0D-2C21DFEDDE23}"/>
    <hyperlink ref="N199" location="A125995634T" display="A125995634T" xr:uid="{0CA055A6-74C9-4E8C-A624-3EEC72E27DB8}"/>
    <hyperlink ref="O199" location="A125993834X" display="A125993834X" xr:uid="{3C09D41E-9462-43BE-A7A3-6D2D555739FA}"/>
    <hyperlink ref="J200" location="A125997254A" display="A125997254A" xr:uid="{B0C06B32-2E68-495C-9546-40A467177F8A}"/>
    <hyperlink ref="K200" location="A126000854T" display="A126000854T" xr:uid="{9FDD2882-A429-4515-AD33-AF627FAC8C37}"/>
    <hyperlink ref="L200" location="A125999054V" display="A125999054V" xr:uid="{B5F8FC69-DA50-4485-ADE9-144CC822D4D1}"/>
    <hyperlink ref="M200" location="A125991854W" display="A125991854W" xr:uid="{25016F05-CC8D-4264-80C9-97B98F992B6B}"/>
    <hyperlink ref="N200" location="A125995454J" display="A125995454J" xr:uid="{73E33783-E1A7-4036-8958-92B10465E00B}"/>
    <hyperlink ref="O200" location="A125993654R" display="A125993654R" xr:uid="{73FC89D6-C4C3-49DB-B4FE-8612F92C50AC}"/>
    <hyperlink ref="J201" location="A125997426K" display="A125997426K" xr:uid="{ABC0D874-1261-4DAB-8131-9EE5817A7C29}"/>
    <hyperlink ref="K201" location="A126001026C" display="A126001026C" xr:uid="{5911A7F8-386C-4045-A29C-EE2E2FE74C5B}"/>
    <hyperlink ref="L201" location="A125999226C" display="A125999226C" xr:uid="{C9AE44EB-D3BC-49EB-B214-D161175AFB73}"/>
    <hyperlink ref="M201" location="A125992026J" display="A125992026J" xr:uid="{C09166DF-2A2B-43B4-AC8E-CE414B890C54}"/>
    <hyperlink ref="N201" location="A125995626T" display="A125995626T" xr:uid="{15189ABF-2ECD-4DAF-AAF3-24D49EB37DA0}"/>
    <hyperlink ref="O201" location="A125993826X" display="A125993826X" xr:uid="{9502611E-E97A-44BA-ACB1-90375F6C4C77}"/>
    <hyperlink ref="J202" location="A125997430A" display="A125997430A" xr:uid="{2F0B0DDF-2BA1-4224-99F0-06E296FF2653}"/>
    <hyperlink ref="K202" location="A126001030V" display="A126001030V" xr:uid="{53B1DF3F-F667-4386-8FF2-B984E02F075E}"/>
    <hyperlink ref="L202" location="A125999230V" display="A125999230V" xr:uid="{F24308C0-6779-484F-AB12-DAD2E7ECF14C}"/>
    <hyperlink ref="M202" location="A125992030X" display="A125992030X" xr:uid="{C5D58622-10ED-45ED-AD3A-CD766D425D6C}"/>
    <hyperlink ref="N202" location="A125995630J" display="A125995630J" xr:uid="{A1D4B0AA-5FE2-48A2-B961-33E43ECB18DC}"/>
    <hyperlink ref="O202" location="A125993830R" display="A125993830R" xr:uid="{9503CB6A-9684-4EED-858A-0359D2156F2E}"/>
    <hyperlink ref="J203" location="A125997258K" display="A125997258K" xr:uid="{68FC5349-7B45-4C9E-A9C3-BB5BE2405923}"/>
    <hyperlink ref="K203" location="A126000858A" display="A126000858A" xr:uid="{5C7B4A16-4DCD-499C-AB1D-28ED8D1408A9}"/>
    <hyperlink ref="L203" location="A125999058C" display="A125999058C" xr:uid="{7DAA6B9F-9B50-4636-A103-FCA518EE4D01}"/>
    <hyperlink ref="M203" location="A125991858F" display="A125991858F" xr:uid="{936E5D78-68F5-4BEF-A1BC-F32F5CE79FDC}"/>
    <hyperlink ref="N203" location="A125995458T" display="A125995458T" xr:uid="{C61B3C4F-A0A3-4FBC-95BE-F265FC56F6C2}"/>
    <hyperlink ref="O203" location="A125993658X" display="A125993658X" xr:uid="{701CD332-3769-4E1B-B9B1-5F1AB2D655BF}"/>
    <hyperlink ref="J204" location="A125997314T" display="A125997314T" xr:uid="{E2E949C3-523A-4B02-AA29-296BE95BC088}"/>
    <hyperlink ref="K204" location="A126000914J" display="A126000914J" xr:uid="{5D92EE63-8164-4AA1-B71E-EF0329631DF9}"/>
    <hyperlink ref="L204" location="A125999114K" display="A125999114K" xr:uid="{EAE1E4CD-DEB4-4315-BE56-385FAB405C71}"/>
    <hyperlink ref="M204" location="A125991914L" display="A125991914L" xr:uid="{A1A4EA6F-146E-40A6-A8E2-E69B03D10A2D}"/>
    <hyperlink ref="N204" location="A125995514X" display="A125995514X" xr:uid="{0133F5EF-131B-4DCF-8FB2-BEDA22D6E522}"/>
    <hyperlink ref="O204" location="A125993714F" display="A125993714F" xr:uid="{F355E272-0F63-4472-B9DA-5276516883DE}"/>
    <hyperlink ref="J205" location="A125997366V" display="A125997366V" xr:uid="{DE21AA73-F85B-4CEE-B0D5-119E8229D052}"/>
    <hyperlink ref="K205" location="A126000966K" display="A126000966K" xr:uid="{AE7DACA3-2D21-4771-A862-B6980AD45991}"/>
    <hyperlink ref="L205" location="A125999166L" display="A125999166L" xr:uid="{DCAA9731-A90F-4B78-BF9B-BA4073864199}"/>
    <hyperlink ref="M205" location="A125991966R" display="A125991966R" xr:uid="{6BF0C47B-F874-4D9A-984F-8957E152DE83}"/>
    <hyperlink ref="N205" location="A125995566A" display="A125995566A" xr:uid="{8E26EADE-CE36-4797-9F06-31BB4E01AFFA}"/>
    <hyperlink ref="O205" location="A125993766J" display="A125993766J" xr:uid="{B5DF8D66-AA12-40B1-949A-B0F40614AF59}"/>
    <hyperlink ref="J206" location="A125997438V" display="A125997438V" xr:uid="{177BBFEA-525D-432F-85A6-03AB856ADAF4}"/>
    <hyperlink ref="K206" location="A126001038L" display="A126001038L" xr:uid="{1F608090-1E26-445D-A839-31A2475906A3}"/>
    <hyperlink ref="L206" location="A125999238L" display="A125999238L" xr:uid="{D111C046-3C86-4BAB-B5CB-A8D2F6D274F2}"/>
    <hyperlink ref="M206" location="A125992038T" display="A125992038T" xr:uid="{04175EE8-B5F8-4696-80F2-6ADA435CB601}"/>
    <hyperlink ref="N206" location="A125995638A" display="A125995638A" xr:uid="{F109AD44-54D9-423B-95D6-BCAEB2BC4A15}"/>
    <hyperlink ref="O206" location="A125993838J" display="A125993838J" xr:uid="{307AA1E8-F7C2-4AE2-8CA3-BC57CE8003A5}"/>
    <hyperlink ref="J208" location="A125997262A" display="A125997262A" xr:uid="{16A07534-4D19-461C-80E1-CCF146B08614}"/>
    <hyperlink ref="K208" location="A126000862T" display="A126000862T" xr:uid="{2AAAB52F-B0F3-4EFB-8B1E-2B53A7908347}"/>
    <hyperlink ref="L208" location="A125999062V" display="A125999062V" xr:uid="{BE8A7D29-8D03-449D-853F-1DDD831625A7}"/>
    <hyperlink ref="J209" location="A125997394C" display="A125997394C" xr:uid="{7EB13CB8-E547-4D43-9C7F-F4FF41788ADB}"/>
    <hyperlink ref="K209" location="A126000994V" display="A126000994V" xr:uid="{618BCE82-046A-43E4-9F25-B893EB0F60E3}"/>
    <hyperlink ref="L209" location="A125999194W" display="A125999194W" xr:uid="{90808D8D-6C34-4EF4-BC62-88C8DF4CCB6E}"/>
    <hyperlink ref="M209" location="A125991994X" display="A125991994X" xr:uid="{FEDC8833-EBF4-4CFB-9151-F3E732092773}"/>
    <hyperlink ref="N209" location="A125995594K" display="A125995594K" xr:uid="{EA1418C9-EC04-4606-BB00-8D92FCA45DA8}"/>
    <hyperlink ref="O209" location="A125993794T" display="A125993794T" xr:uid="{C84C809C-D468-408A-B3D2-F28D89719970}"/>
    <hyperlink ref="J210" location="A125997398L" display="A125997398L" xr:uid="{F3BDF03F-A01E-4A0A-AC75-860F4C64B81C}"/>
    <hyperlink ref="K210" location="A126000998C" display="A126000998C" xr:uid="{DA457E4F-A3CB-4B48-AE51-56CAF2FF06B8}"/>
    <hyperlink ref="L210" location="A125999198F" display="A125999198F" xr:uid="{86F209A0-25C9-48F9-A5DE-4BF531086680}"/>
    <hyperlink ref="M210" location="A125991998J" display="A125991998J" xr:uid="{C49FD377-110D-405D-A56B-A94B1755943A}"/>
    <hyperlink ref="N210" location="A125995598V" display="A125995598V" xr:uid="{EFD222CE-3DAB-40FD-8FFE-D306909B398A}"/>
    <hyperlink ref="O210" location="A125993798A" display="A125993798A" xr:uid="{CEA9077B-83CC-4165-AF2E-80412580772B}"/>
    <hyperlink ref="J211" location="A125997294V" display="A125997294V" xr:uid="{2FF44AB9-413C-4A3E-AFA1-8075FD5B4AA5}"/>
    <hyperlink ref="K211" location="A126000894K" display="A126000894K" xr:uid="{C2055817-2DB0-4CCE-9E21-E3E3CF7E6636}"/>
    <hyperlink ref="L211" location="A125999094L" display="A125999094L" xr:uid="{789C239D-0101-434A-98EA-D6D663A5786A}"/>
    <hyperlink ref="M211" location="A125991894R" display="A125991894R" xr:uid="{65128232-696D-4AD0-B2B6-AF92BE4D44C1}"/>
    <hyperlink ref="N211" location="A125995494A" display="A125995494A" xr:uid="{218528EF-FF29-4DB3-A2FF-2296DD8131D1}"/>
    <hyperlink ref="O211" location="A125993694J" display="A125993694J" xr:uid="{321DB93E-D66A-404D-862D-74FE46E582F0}"/>
    <hyperlink ref="J212" location="A125997266K" display="A125997266K" xr:uid="{D87A23D8-0DD3-4B6B-95AF-E4FA50D287BB}"/>
    <hyperlink ref="K212" location="A126000866A" display="A126000866A" xr:uid="{61D71D4F-9B13-4068-8D8C-02AF5A6DBFE0}"/>
    <hyperlink ref="L212" location="A125999066C" display="A125999066C" xr:uid="{03897D09-D5B3-49C5-AAB1-F6B8173FDA9A}"/>
    <hyperlink ref="M212" location="A125991866F" display="A125991866F" xr:uid="{D4AC8437-2190-45F9-8F1A-CC3F50A888CC}"/>
    <hyperlink ref="N212" location="A125995466T" display="A125995466T" xr:uid="{94086451-DD29-430A-A9C4-C135AC3051E9}"/>
    <hyperlink ref="O212" location="A125993666X" display="A125993666X" xr:uid="{0D2C2363-642A-442D-98A6-4EACC6D1D979}"/>
    <hyperlink ref="M214" location="A125991918W" display="A125991918W" xr:uid="{4349D06F-2139-4D9D-AD89-8E359D134945}"/>
    <hyperlink ref="N214" location="A125995518J" display="A125995518J" xr:uid="{B3D64FFA-DF79-4F0A-BD64-D2102DA76FD1}"/>
    <hyperlink ref="O214" location="A125993718R" display="A125993718R" xr:uid="{BC77D738-118C-407D-8BBB-109DDE3C5BDD}"/>
    <hyperlink ref="J215" location="A125997286V" display="A125997286V" xr:uid="{C96E667A-3966-4311-A1B5-8CC31E3E2651}"/>
    <hyperlink ref="K215" location="A126000886K" display="A126000886K" xr:uid="{0F96C127-C18D-48E0-AC89-90E62E60BA60}"/>
    <hyperlink ref="L215" location="A125999086L" display="A125999086L" xr:uid="{092EBCF8-F776-4D5B-B6C0-123FD08708AA}"/>
    <hyperlink ref="M215" location="A125991886R" display="A125991886R" xr:uid="{19792477-2E10-4496-AFF9-8C9B1605D38A}"/>
    <hyperlink ref="N215" location="A125995486A" display="A125995486A" xr:uid="{CCAFEC5B-6834-4663-86BB-CDEAD922A895}"/>
    <hyperlink ref="O215" location="A125993686J" display="A125993686J" xr:uid="{6603C5F1-E3DF-4FD7-9CBC-7AA59E0B117D}"/>
    <hyperlink ref="J216" location="A125997322T" display="A125997322T" xr:uid="{799AE846-13C4-4CC6-8003-270EC1A34581}"/>
    <hyperlink ref="K216" location="A126000922J" display="A126000922J" xr:uid="{CE1F452A-0BD6-431F-98B1-1243EB97184B}"/>
    <hyperlink ref="L216" location="A125999122K" display="A125999122K" xr:uid="{66058E34-EE5B-4287-9438-6D4B6A4B3686}"/>
    <hyperlink ref="M216" location="A125991922L" display="A125991922L" xr:uid="{FA6B6EA8-FB4A-4AF7-AF5D-77D72CC749BC}"/>
    <hyperlink ref="N216" location="A125995522X" display="A125995522X" xr:uid="{E2425CC6-E302-4F5E-916A-E0BF6FCBDCD0}"/>
    <hyperlink ref="O216" location="A125993722F" display="A125993722F" xr:uid="{3A62A4D2-61EE-40C5-AA65-4B9E896F4729}"/>
    <hyperlink ref="J217" location="A125997298C" display="A125997298C" xr:uid="{CC4F2A57-43AE-45DF-A269-CB8B152E027D}"/>
    <hyperlink ref="K217" location="A126000898V" display="A126000898V" xr:uid="{2145A4A2-5E64-40CB-8420-ACCE6CFDF8F5}"/>
    <hyperlink ref="L217" location="A125999098W" display="A125999098W" xr:uid="{7CA8FE47-30D6-493A-A49D-D785DF244246}"/>
    <hyperlink ref="M217" location="A125991898X" display="A125991898X" xr:uid="{D182E506-3505-422F-B7FE-08A9B80B7391}"/>
    <hyperlink ref="N217" location="A125995498K" display="A125995498K" xr:uid="{23E4CB38-76B3-4C11-B8D7-10EF82B831C1}"/>
    <hyperlink ref="O217" location="A125993698T" display="A125993698T" xr:uid="{A09DBC6B-6D7A-450D-8C48-7371946DA6B7}"/>
    <hyperlink ref="J218" location="A125997326A" display="A125997326A" xr:uid="{71B2EE52-B3E9-4D2A-AE87-36DA50A24786}"/>
    <hyperlink ref="K218" location="A126000926T" display="A126000926T" xr:uid="{CFFA442A-9204-45E6-A179-BBCA3D28DD22}"/>
    <hyperlink ref="L218" location="A125999126V" display="A125999126V" xr:uid="{EE7B80AD-451A-47ED-B427-D394E962DF75}"/>
    <hyperlink ref="M218" location="A125991926W" display="A125991926W" xr:uid="{927E6C1D-4C21-432E-8CCC-5C62D4185974}"/>
    <hyperlink ref="N218" location="A125995526J" display="A125995526J" xr:uid="{6D2E3B4C-059B-4A0D-927F-35C218885E46}"/>
    <hyperlink ref="O218" location="A125993726R" display="A125993726R" xr:uid="{738CE688-B2C0-4ECF-8934-5947D9489995}"/>
    <hyperlink ref="J219" location="A125997370K" display="A125997370K" xr:uid="{11E8F5F7-3C2D-4DF3-B595-4D0227FB8A12}"/>
    <hyperlink ref="K219" location="A126000970A" display="A126000970A" xr:uid="{8DD78E2F-4882-40A1-BB45-B93CCAE7A658}"/>
    <hyperlink ref="L219" location="A125999170C" display="A125999170C" xr:uid="{6EE72059-A4A6-4AE6-8AD3-E8C8165FFDBE}"/>
    <hyperlink ref="M219" location="A125991970F" display="A125991970F" xr:uid="{F5D052AB-78F9-45E9-91A2-F9B93D2F99FB}"/>
    <hyperlink ref="N219" location="A125995570T" display="A125995570T" xr:uid="{873A015C-FC3E-4217-807A-91B0B1CADE17}"/>
    <hyperlink ref="O219" location="A125993770X" display="A125993770X" xr:uid="{9D95ABD0-DD4D-48F8-B816-33859698D856}"/>
    <hyperlink ref="J220" location="A125997330T" display="A125997330T" xr:uid="{FA7F6603-6EA0-42D3-B975-BA740040025D}"/>
    <hyperlink ref="K220" location="A126000930J" display="A126000930J" xr:uid="{A3595DB6-70E5-4BA0-BAED-019B04F39624}"/>
    <hyperlink ref="L220" location="A125999130K" display="A125999130K" xr:uid="{F924E7B1-4609-4691-A06E-D4DB8648B603}"/>
    <hyperlink ref="M220" location="A125991930L" display="A125991930L" xr:uid="{1E2635B6-464C-4123-B9DE-F8F946D24203}"/>
    <hyperlink ref="N220" location="A125995530X" display="A125995530X" xr:uid="{092D631A-3B1B-4322-823F-FDC6B6E12D77}"/>
    <hyperlink ref="O220" location="A125993730F" display="A125993730F" xr:uid="{73A9E6BB-D1F8-44EA-B668-4A1ACDD46F2B}"/>
    <hyperlink ref="J221" location="A125997302J" display="A125997302J" xr:uid="{D4D15EFD-C27C-4B2C-83D1-1E1BB0D76877}"/>
    <hyperlink ref="K221" location="A126000902X" display="A126000902X" xr:uid="{775F0815-C69F-4964-947D-16B2F2639913}"/>
    <hyperlink ref="L221" location="A125999102A" display="A125999102A" xr:uid="{A5DC5515-E260-4DF5-BF56-AA8015FBD24C}"/>
    <hyperlink ref="M221" location="A125991902C" display="A125991902C" xr:uid="{D9B978CF-155D-464C-B561-F48C5E22998B}"/>
    <hyperlink ref="N221" location="A125995502R" display="A125995502R" xr:uid="{2BC01FDB-3288-475D-8020-AA0C4B19BAF4}"/>
    <hyperlink ref="O221" location="A125993702W" display="A125993702W" xr:uid="{B3A0C93D-0A5A-4CC3-96EC-B31AD0B1F79F}"/>
    <hyperlink ref="J222" location="A125997402T" display="A125997402T" xr:uid="{5B5F1F4E-1DF0-4596-B78B-30851C6220EF}"/>
    <hyperlink ref="K222" location="A126001002K" display="A126001002K" xr:uid="{E8A59AB1-00ED-4A22-80D3-D14943AA2855}"/>
    <hyperlink ref="L222" location="A125999202K" display="A125999202K" xr:uid="{51C7FA4B-3449-47CF-8B7A-E6815BDFDDAD}"/>
    <hyperlink ref="M222" location="A125992002R" display="A125992002R" xr:uid="{D6DA656F-8743-42D5-B4E1-CBA068DE9347}"/>
    <hyperlink ref="N222" location="A125995602X" display="A125995602X" xr:uid="{47180920-0CF0-4E70-A07B-B8CBAB827DD2}"/>
    <hyperlink ref="O222" location="A125993802F" display="A125993802F" xr:uid="{7E48FE01-9ACD-457A-8777-7FEAEB044FB5}"/>
    <hyperlink ref="J223" location="A125997374V" display="A125997374V" xr:uid="{6B65B7B3-3A78-4359-9826-86E2922FD8CB}"/>
    <hyperlink ref="K223" location="A126000974K" display="A126000974K" xr:uid="{3D01A947-3186-4C22-BE24-35F99AFBD21D}"/>
    <hyperlink ref="L223" location="A125999174L" display="A125999174L" xr:uid="{43F74D9E-CDF0-483A-969B-860268A73552}"/>
    <hyperlink ref="M223" location="A125991974R" display="A125991974R" xr:uid="{4DCA5DBE-4BA8-46E4-B3B7-07F1416F7771}"/>
    <hyperlink ref="N223" location="A125995574A" display="A125995574A" xr:uid="{74A9CCFD-1329-4153-81B9-49A875C3E12B}"/>
    <hyperlink ref="O223" location="A125993774J" display="A125993774J" xr:uid="{82470672-FC1D-4973-80DC-C752ADD08074}"/>
    <hyperlink ref="J224" location="A125997378C" display="A125997378C" xr:uid="{2660AF8E-62E1-4549-9171-537E784DBEEC}"/>
    <hyperlink ref="K224" location="A126000978V" display="A126000978V" xr:uid="{84AA1648-C2F4-4B05-9CF0-A74069010032}"/>
    <hyperlink ref="L224" location="A125999178W" display="A125999178W" xr:uid="{AB07D1B0-100D-48F1-AD06-FD1C73A633D4}"/>
    <hyperlink ref="M224" location="A125991978X" display="A125991978X" xr:uid="{15316310-9E2B-44F2-9492-6A2F15585396}"/>
    <hyperlink ref="N224" location="A125995578K" display="A125995578K" xr:uid="{B40BB743-5806-4B27-B67B-B4444ED41CBB}"/>
    <hyperlink ref="O224" location="A125993778T" display="A125993778T" xr:uid="{71F2CED2-D6A6-4AAE-A7CB-6D98D856C83F}"/>
    <hyperlink ref="J225" location="A125997442K" display="A125997442K" xr:uid="{CB79C8D1-1DE6-4367-BE68-06D5C6A63A13}"/>
    <hyperlink ref="K225" location="A126001042C" display="A126001042C" xr:uid="{956ACD9F-A9A6-40DD-9832-DB5C91750C40}"/>
    <hyperlink ref="L225" location="A125999242C" display="A125999242C" xr:uid="{09DCDB37-677B-42D0-AE7E-26C0FCC8AFA0}"/>
    <hyperlink ref="M225" location="A125992042J" display="A125992042J" xr:uid="{B0C48A25-3069-4B23-81AC-DD1ABBF5AF97}"/>
    <hyperlink ref="N225" location="A125995642T" display="A125995642T" xr:uid="{D962C575-67DB-42C8-B9C8-B9534BAC62DF}"/>
    <hyperlink ref="O225" location="A125993842X" display="A125993842X" xr:uid="{BB299CBC-82A2-4A7E-B4C6-9B29EABB367A}"/>
    <hyperlink ref="J226" location="A125997270A" display="A125997270A" xr:uid="{1DEB9F06-AC27-4D24-B0D1-F83EDC5AC249}"/>
    <hyperlink ref="K226" location="A126000870T" display="A126000870T" xr:uid="{CF5E5AE0-1192-4A54-A0A7-83B601CD32F8}"/>
    <hyperlink ref="L226" location="A125999070V" display="A125999070V" xr:uid="{C7D5D7E2-0393-4FCE-ABD5-78E2448BFD50}"/>
    <hyperlink ref="M226" location="A125991870W" display="A125991870W" xr:uid="{A619BD75-1F33-4FDB-B91F-08D7B8FDE821}"/>
    <hyperlink ref="N226" location="A125995470J" display="A125995470J" xr:uid="{EDF380E9-F833-42A5-AB65-8658C224F89D}"/>
    <hyperlink ref="O226" location="A125993670R" display="A125993670R" xr:uid="{758E40A2-1E2F-48AF-9555-E1F70D1B20DE}"/>
    <hyperlink ref="J228" location="A125997334A" display="A125997334A" xr:uid="{03E34964-CC31-48B1-AACD-B5B96C8847D0}"/>
    <hyperlink ref="K228" location="A126000934T" display="A126000934T" xr:uid="{7BAB698A-CCE9-4F0C-A7E7-D430ED32A0D5}"/>
    <hyperlink ref="L228" location="A125999134V" display="A125999134V" xr:uid="{1B2DE3FD-0E70-479E-A597-C0AE216757E3}"/>
    <hyperlink ref="M228" location="A125991934W" display="A125991934W" xr:uid="{FC4AA5A9-5BCB-4554-9008-F10DEF6190EE}"/>
    <hyperlink ref="N228" location="A125995534J" display="A125995534J" xr:uid="{BBDA86F7-E5E1-4CEA-95C4-13AA9886BA07}"/>
    <hyperlink ref="O228" location="A125993734R" display="A125993734R" xr:uid="{EA25A7D4-1630-4255-8054-E0EED8F8F07F}"/>
    <hyperlink ref="J229" location="A125997290K" display="A125997290K" xr:uid="{505DC080-6178-4B76-88E0-7F8124181EA6}"/>
    <hyperlink ref="K229" location="A126000890A" display="A126000890A" xr:uid="{DF0554BF-193A-4BE8-A629-DF025707332B}"/>
    <hyperlink ref="L229" location="A125999090C" display="A125999090C" xr:uid="{D0D20787-D02B-41D8-A4F1-A935E4F5C2EC}"/>
    <hyperlink ref="M229" location="A125991890F" display="A125991890F" xr:uid="{38A25CB2-157A-4248-8E33-F37937A10B37}"/>
    <hyperlink ref="N229" location="A125995490T" display="A125995490T" xr:uid="{7167383C-4755-4F11-BA18-4604A4BF67B7}"/>
    <hyperlink ref="O229" location="A125993690X" display="A125993690X" xr:uid="{C12C2766-6B62-471E-B0FE-F31E8814DA7E}"/>
    <hyperlink ref="J230" location="A125997382V" display="A125997382V" xr:uid="{81A2EE5B-D092-4C00-97ED-1C2DCA6FC7AF}"/>
    <hyperlink ref="K230" location="A126000982K" display="A126000982K" xr:uid="{20092C3F-96B4-49BA-93CD-469622B90EDA}"/>
    <hyperlink ref="L230" location="A125999182L" display="A125999182L" xr:uid="{94E99E85-F3EF-4444-A2A9-530569A636A0}"/>
    <hyperlink ref="M230" location="A125991982R" display="A125991982R" xr:uid="{F49876BD-82B7-4433-BBF3-146EEAFA5C77}"/>
    <hyperlink ref="N230" location="A125995582A" display="A125995582A" xr:uid="{1C29C0F4-CA56-4229-8EA2-F9C4C1CF35AA}"/>
    <hyperlink ref="O230" location="A125993782J" display="A125993782J" xr:uid="{570CA626-4C72-4135-87B2-37806D3D8943}"/>
    <hyperlink ref="J231" location="A125997386C" display="A125997386C" xr:uid="{22289BB5-A9D7-42B3-A100-E2CF796AEFD5}"/>
    <hyperlink ref="K231" location="A126000986V" display="A126000986V" xr:uid="{5B671727-8BD1-450E-8BB3-63CC4096C514}"/>
    <hyperlink ref="L231" location="A125999186W" display="A125999186W" xr:uid="{E0469096-CA17-4EFC-8BD3-6B3FCA7A2643}"/>
    <hyperlink ref="M231" location="A125991986X" display="A125991986X" xr:uid="{23FE20DE-580F-46CD-9261-1DA6F29E89ED}"/>
    <hyperlink ref="N231" location="A125995586K" display="A125995586K" xr:uid="{14EC6A72-9795-4084-8915-118F7ECCB6FE}"/>
    <hyperlink ref="O231" location="A125993786T" display="A125993786T" xr:uid="{20A6AEA2-6D06-42F5-B5F2-673E0C2D027E}"/>
    <hyperlink ref="J232" location="A125997306T" display="A125997306T" xr:uid="{A26646BF-ACD4-41A1-813C-B4F20DF18F8B}"/>
    <hyperlink ref="K232" location="A126000906J" display="A126000906J" xr:uid="{0A97EFD3-16BC-4DA7-B83B-640D28AA4A62}"/>
    <hyperlink ref="L232" location="A125999106K" display="A125999106K" xr:uid="{0E6F5A8D-F195-473D-9E59-CEBAD6159DF7}"/>
    <hyperlink ref="M232" location="A125991906L" display="A125991906L" xr:uid="{73556142-5A37-4BB2-BD93-B2E21E1FD836}"/>
    <hyperlink ref="N232" location="A125995506X" display="A125995506X" xr:uid="{80803765-A383-4F13-95E9-D6CD1A22BF32}"/>
    <hyperlink ref="O232" location="A125993706F" display="A125993706F" xr:uid="{46E62956-480B-4A42-B17F-3CAD67C0A1B9}"/>
    <hyperlink ref="J233" location="A125997274K" display="A125997274K" xr:uid="{A86C9AD2-27E7-479E-9B08-8B07FE417A9E}"/>
    <hyperlink ref="K233" location="A126000874A" display="A126000874A" xr:uid="{9A9A7763-2003-4665-9AF4-6FA9548504A4}"/>
    <hyperlink ref="L233" location="A125999074C" display="A125999074C" xr:uid="{8B110460-86EC-4CFA-AEDC-8FB95C53B5BD}"/>
    <hyperlink ref="M233" location="A125991874F" display="A125991874F" xr:uid="{F0CF16A8-83CF-480A-B281-FF7EA0CAE7DB}"/>
    <hyperlink ref="N233" location="A125995474T" display="A125995474T" xr:uid="{266ECA0A-EF83-4791-9AEC-DFF835A06B26}"/>
    <hyperlink ref="O233" location="A125993674X" display="A125993674X" xr:uid="{3B040A44-39E3-4C57-8227-9327698C3CB6}"/>
    <hyperlink ref="J234" location="A125997446V" display="A125997446V" xr:uid="{8811735E-A548-4133-821D-0EE1449553E4}"/>
    <hyperlink ref="K234" location="A126001046L" display="A126001046L" xr:uid="{F37DD787-8AE4-470B-BA11-599B53F1B6D7}"/>
    <hyperlink ref="L234" location="A125999246L" display="A125999246L" xr:uid="{64013A37-14B9-4148-8E58-1E9A28274A65}"/>
    <hyperlink ref="M234" location="A125992046T" display="A125992046T" xr:uid="{D5D904D9-3061-4334-95EF-C3098854082C}"/>
    <hyperlink ref="N234" location="A125995646A" display="A125995646A" xr:uid="{9416750C-C857-48F8-BD2E-91C63D3BBB37}"/>
    <hyperlink ref="O234" location="A125993846J" display="A125993846J" xr:uid="{12206BD2-AD00-4320-A57B-9ED6B1ACBD5E}"/>
    <hyperlink ref="J235" location="A125997338K" display="A125997338K" xr:uid="{522BFF9D-8D90-4E1D-BECA-FDEE3DB7A425}"/>
    <hyperlink ref="K235" location="A126000938A" display="A126000938A" xr:uid="{436B1F39-2505-4B71-9F27-1DB26FA25C1A}"/>
    <hyperlink ref="L235" location="A125999138C" display="A125999138C" xr:uid="{BD61876D-DEB9-4185-99CC-B593716F321F}"/>
    <hyperlink ref="M235" location="A125991938F" display="A125991938F" xr:uid="{D83B345D-495D-485E-BEE6-C036C68042D6}"/>
    <hyperlink ref="N235" location="A125995538T" display="A125995538T" xr:uid="{9B0A2AC9-43D6-4F9C-908A-7BB81BEE15F2}"/>
    <hyperlink ref="O235" location="A125993738X" display="A125993738X" xr:uid="{EFBC57C8-35BC-411E-B6DD-E522640BFC68}"/>
    <hyperlink ref="J236" location="A125997406A" display="A125997406A" xr:uid="{BD5ED3F1-6029-4653-9468-A5C35FBABA79}"/>
    <hyperlink ref="K236" location="A126001006V" display="A126001006V" xr:uid="{47737F15-B46F-43BD-81FB-616AA2E06675}"/>
    <hyperlink ref="L236" location="A125999206V" display="A125999206V" xr:uid="{2E4A93E2-037B-4983-A374-BD660DC46B47}"/>
    <hyperlink ref="M236" location="A125992006X" display="A125992006X" xr:uid="{C2B14B0E-B89B-4668-B755-9BCFE9033F67}"/>
    <hyperlink ref="N236" location="A125995606J" display="A125995606J" xr:uid="{9FFA0C5D-678F-4209-9F82-010C9926A890}"/>
    <hyperlink ref="O236" location="A125993806R" display="A125993806R" xr:uid="{BB49B206-EF9F-41CC-B607-AD6475D2C72E}"/>
    <hyperlink ref="J237" location="A125997450K" display="A125997450K" xr:uid="{F77FAC70-6A1B-423B-8BDD-5BFE63C099BC}"/>
    <hyperlink ref="K237" location="A126001050C" display="A126001050C" xr:uid="{0E469D74-0830-4940-8E2D-24118CE4B098}"/>
    <hyperlink ref="L237" location="A125999250C" display="A125999250C" xr:uid="{C174759F-D0D6-4B51-8980-F711B9A66A6F}"/>
    <hyperlink ref="M237" location="A125992050J" display="A125992050J" xr:uid="{34B45268-7188-4174-902C-C77DFE9327F6}"/>
    <hyperlink ref="N237" location="A125995650T" display="A125995650T" xr:uid="{9A7439A0-9A6C-4D0F-BDCA-BD724879E465}"/>
    <hyperlink ref="O237" location="A125993850X" display="A125993850X" xr:uid="{46AC92DA-FE65-4197-906B-449EF965E3A4}"/>
    <hyperlink ref="P238" location="A125996478V" display="A125996478V" xr:uid="{DA3D3C80-3255-4D8F-ACEF-990316CA3AFD}"/>
    <hyperlink ref="Q238" location="A126000078L" display="A126000078L" xr:uid="{4B65E9A1-5625-4BB8-A73B-A7E2AFEA530A}"/>
    <hyperlink ref="R238" location="A125998278L" display="A125998278L" xr:uid="{6D30B10B-CCD4-42B6-93E6-5A4B19E25A84}"/>
    <hyperlink ref="S238" location="A125991078T" display="A125991078T" xr:uid="{E3E16592-FBE0-4DA6-8388-27BED2668CC1}"/>
    <hyperlink ref="T238" location="A125994678A" display="A125994678A" xr:uid="{917A17A5-5315-40E6-BD86-9B8A028EE17B}"/>
    <hyperlink ref="U238" location="A125992878J" display="A125992878J" xr:uid="{B9210715-64E6-4340-B448-C662248D1C31}"/>
    <hyperlink ref="P185" location="A125996610T" display="A125996610T" xr:uid="{B1E27804-E180-452C-B58B-6B486C17DC5B}"/>
    <hyperlink ref="Q185" location="A126000210K" display="A126000210K" xr:uid="{567E762C-1CD7-422F-8385-2EF8FF6E01E7}"/>
    <hyperlink ref="R185" location="A125998410K" display="A125998410K" xr:uid="{0B70C782-DAE4-458E-A210-ACC28D7FCBCA}"/>
    <hyperlink ref="S185" location="A125991210R" display="A125991210R" xr:uid="{B81E7AD3-EE2A-40D5-A4F5-FC28F4F93C1C}"/>
    <hyperlink ref="T185" location="A125994810X" display="A125994810X" xr:uid="{20037A3D-0811-4FD6-AD14-702E3C03AEBD}"/>
    <hyperlink ref="U185" location="A125993010J" display="A125993010J" xr:uid="{A0B56F6A-FEF3-41C1-8BA9-5B805ACB0545}"/>
    <hyperlink ref="P186" location="A125996542A" display="A125996542A" xr:uid="{ECEA81BB-E7D4-4892-B3D4-4BA266637CFD}"/>
    <hyperlink ref="Q186" location="A126000142V" display="A126000142V" xr:uid="{8124810A-F7E5-49A1-8AD2-DAB7168D8045}"/>
    <hyperlink ref="R186" location="A125998342V" display="A125998342V" xr:uid="{C1F13823-5326-4208-A60C-ADF53EAC12A1}"/>
    <hyperlink ref="S186" location="A125991142X" display="A125991142X" xr:uid="{93655FB6-84F0-4517-BE27-4711AA783FB0}"/>
    <hyperlink ref="T186" location="A125994742J" display="A125994742J" xr:uid="{47DB818A-BBBF-42DE-8AE2-BF78F296C176}"/>
    <hyperlink ref="U186" location="A125992942R" display="A125992942R" xr:uid="{B6F53DC1-0772-4186-8AC3-F220E03C9B0A}"/>
    <hyperlink ref="P187" location="A125996614A" display="A125996614A" xr:uid="{D841271C-BA42-4DD6-B2C3-5E9C89B70CC1}"/>
    <hyperlink ref="Q187" location="A126000214V" display="A126000214V" xr:uid="{8D44712D-79AE-4019-BAA7-09399BF7DBE0}"/>
    <hyperlink ref="R187" location="A125998414V" display="A125998414V" xr:uid="{785584C3-280E-4607-8E4B-4EBDB99625FF}"/>
    <hyperlink ref="S187" location="A125991214X" display="A125991214X" xr:uid="{61150DAF-D706-4104-831A-8AFD4C1AE49C}"/>
    <hyperlink ref="T187" location="A125994814J" display="A125994814J" xr:uid="{286742D7-9010-421B-8C87-0F9A4751835E}"/>
    <hyperlink ref="U187" location="A125993014T" display="A125993014T" xr:uid="{5C9523DC-0694-4038-9421-848264A0243A}"/>
    <hyperlink ref="P188" location="A125996618K" display="A125996618K" xr:uid="{21E9070D-5652-4E75-AEC0-AA6AC571C336}"/>
    <hyperlink ref="Q188" location="A126000218C" display="A126000218C" xr:uid="{F77CE5B9-E737-44C5-9E7D-EB476C83B1C8}"/>
    <hyperlink ref="R188" location="A125998418C" display="A125998418C" xr:uid="{92DE0AF9-18B1-40DC-B81E-B1F312A77200}"/>
    <hyperlink ref="S188" location="A125991218J" display="A125991218J" xr:uid="{2A34719C-4619-4055-AC8A-7B7C16E16434}"/>
    <hyperlink ref="T188" location="A125994818T" display="A125994818T" xr:uid="{D5C76852-681E-4133-8CA9-ACE2F69E50FB}"/>
    <hyperlink ref="U188" location="A125993018A" display="A125993018A" xr:uid="{CC0EAC29-947D-47F7-A857-F3916EBB1287}"/>
    <hyperlink ref="P189" location="A125996546K" display="A125996546K" xr:uid="{5CC03034-4507-40E6-9DFA-6F488DF87DDD}"/>
    <hyperlink ref="Q189" location="A126000146C" display="A126000146C" xr:uid="{3B658006-6F2A-435C-891E-D5B14FDB51ED}"/>
    <hyperlink ref="R189" location="A125998346C" display="A125998346C" xr:uid="{7BFB59CD-4871-46DD-92EF-FAC8FB1AB652}"/>
    <hyperlink ref="S189" location="A125991146J" display="A125991146J" xr:uid="{0730B4B4-D2D3-4215-8C3A-8E2FF4BD2DE7}"/>
    <hyperlink ref="T189" location="A125994746T" display="A125994746T" xr:uid="{9D34AE27-6839-483B-82E0-80F22BEBAA24}"/>
    <hyperlink ref="U189" location="A125992946X" display="A125992946X" xr:uid="{950E6343-4DE6-4D5F-9856-B81E3AA951DA}"/>
    <hyperlink ref="P190" location="A125996550A" display="A125996550A" xr:uid="{EC62385A-57AE-44BF-BB15-961CE663324F}"/>
    <hyperlink ref="Q190" location="A126000150V" display="A126000150V" xr:uid="{8D1176BA-EEEC-45A0-BFE4-FF4FFBC6219B}"/>
    <hyperlink ref="R190" location="A125998350V" display="A125998350V" xr:uid="{A1B2E339-439F-4988-95BA-0A2043BFA0DD}"/>
    <hyperlink ref="S190" location="A125991150X" display="A125991150X" xr:uid="{03B4A2DB-28D7-44F5-AE08-A68F50D89506}"/>
    <hyperlink ref="T190" location="A125994750J" display="A125994750J" xr:uid="{178A4236-C2A9-489F-94BF-BC27C0ED4319}"/>
    <hyperlink ref="U190" location="A125992950R" display="A125992950R" xr:uid="{61782670-3BFF-4AE1-9C39-FE80174C31B4}"/>
    <hyperlink ref="P191" location="A125996590V" display="A125996590V" xr:uid="{E2C8FEA2-D631-480C-BE7B-1639621C5301}"/>
    <hyperlink ref="Q191" location="A126000190L" display="A126000190L" xr:uid="{E61FF4AE-E096-4120-AAC1-0443DB7891AD}"/>
    <hyperlink ref="R191" location="A125998390L" display="A125998390L" xr:uid="{B1FE9B8C-A934-4F4E-B85C-AD7C1537DD71}"/>
    <hyperlink ref="S191" location="A125991190T" display="A125991190T" xr:uid="{D2D55F64-60B1-4102-BB40-1327E924835C}"/>
    <hyperlink ref="T191" location="A125994790A" display="A125994790A" xr:uid="{826FF689-9617-47BE-AAE1-2E5076D4F065}"/>
    <hyperlink ref="U191" location="A125992990J" display="A125992990J" xr:uid="{1C0CE24D-98AD-4BD0-B098-157A0242EC66}"/>
    <hyperlink ref="P192" location="A125996510J" display="A125996510J" xr:uid="{7A314E8B-9E59-4DC5-A2B2-348721CB5516}"/>
    <hyperlink ref="Q192" location="A126000110A" display="A126000110A" xr:uid="{D5098FCC-067D-444C-A879-F88A19191150}"/>
    <hyperlink ref="R192" location="A125998310A" display="A125998310A" xr:uid="{235126E6-712A-4CD2-BC8B-C08E7203232F}"/>
    <hyperlink ref="S192" location="A125991110F" display="A125991110F" xr:uid="{E8B0E993-F5F9-4746-9DC8-D2E7BB4AD6BB}"/>
    <hyperlink ref="T192" location="A125994710R" display="A125994710R" xr:uid="{31CDC2C4-BE37-4CFD-A9CC-8E1513B3CB07}"/>
    <hyperlink ref="U192" location="A125992910W" display="A125992910W" xr:uid="{4F36458B-FC8E-45A7-B954-534400F30A5D}"/>
    <hyperlink ref="P193" location="A125996622A" display="A125996622A" xr:uid="{DC5FE11B-7C76-4B21-902A-D4CC3826E708}"/>
    <hyperlink ref="Q193" location="A126000222V" display="A126000222V" xr:uid="{FDEBE736-1EF6-42A2-8BCE-3AB1D80603E1}"/>
    <hyperlink ref="R193" location="A125998422V" display="A125998422V" xr:uid="{E5E257ED-AB10-4902-B0E9-290D8D33F226}"/>
    <hyperlink ref="S193" location="A125991222X" display="A125991222X" xr:uid="{464C0BB8-1F7E-49B3-B2BF-C06FF08B0323}"/>
    <hyperlink ref="T193" location="A125994822J" display="A125994822J" xr:uid="{2600566F-0CE8-447A-8B56-8679D4ADBA16}"/>
    <hyperlink ref="U193" location="A125993022T" display="A125993022T" xr:uid="{D2D7E59D-E209-4F62-A245-273156DD94EB}"/>
    <hyperlink ref="P195" location="A125996554K" display="A125996554K" xr:uid="{94B7428F-5C9D-49FD-9410-4BEF4FB6B377}"/>
    <hyperlink ref="Q195" location="A126000154C" display="A126000154C" xr:uid="{5218A5D4-F1A7-4D05-A075-12E88145435D}"/>
    <hyperlink ref="R195" location="A125998354C" display="A125998354C" xr:uid="{C7DD409F-05F9-42AC-8E15-D6606FA24007}"/>
    <hyperlink ref="S195" location="A125991154J" display="A125991154J" xr:uid="{E3F4209B-DE7C-44E6-86AF-EEA65902421A}"/>
    <hyperlink ref="T195" location="A125994754T" display="A125994754T" xr:uid="{1B226113-FA7E-4EA1-A94B-AFA374CCC9F8}"/>
    <hyperlink ref="U195" location="A125992954X" display="A125992954X" xr:uid="{598B9FD8-9092-4C8D-A172-3DCB572AA7A6}"/>
    <hyperlink ref="P196" location="A125996482K" display="A125996482K" xr:uid="{E5A0BB5E-2019-470D-8BB4-E6C353577C2F}"/>
    <hyperlink ref="Q196" location="A126000082C" display="A126000082C" xr:uid="{962275FB-4A89-4464-954B-3C098B8072DC}"/>
    <hyperlink ref="R196" location="A125998282C" display="A125998282C" xr:uid="{7565C198-36F2-4B3B-8D97-6F7063D91CF5}"/>
    <hyperlink ref="S196" location="A125991082J" display="A125991082J" xr:uid="{99CD17FB-ED50-4CC7-939E-86B9DE61DB21}"/>
    <hyperlink ref="T196" location="A125994682T" display="A125994682T" xr:uid="{46180C6D-66B5-4622-A2BA-7E6F2C8D1FB5}"/>
    <hyperlink ref="U196" location="A125992882X" display="A125992882X" xr:uid="{6705F5DF-80B8-411C-AD14-85353418B6F0}"/>
    <hyperlink ref="P197" location="A125996558V" display="A125996558V" xr:uid="{D94A4FC1-6108-4C58-A7C7-40E93164B427}"/>
    <hyperlink ref="Q197" location="A126000158L" display="A126000158L" xr:uid="{2328638E-D413-4B54-9353-B4A5FD77791D}"/>
    <hyperlink ref="R197" location="A125998358L" display="A125998358L" xr:uid="{F833DC92-6A34-416E-8FB8-56DE7AE2208F}"/>
    <hyperlink ref="S197" location="A125991158T" display="A125991158T" xr:uid="{24630BDD-7F44-4C26-BB81-665758F750C9}"/>
    <hyperlink ref="T197" location="A125994758A" display="A125994758A" xr:uid="{88CDC248-2C93-4788-94E6-5A6E612A01D7}"/>
    <hyperlink ref="U197" location="A125992958J" display="A125992958J" xr:uid="{920F7064-7695-4D7F-8CA3-50E43E05C3C3}"/>
    <hyperlink ref="P198" location="A125996562K" display="A125996562K" xr:uid="{9BCDEF2E-F257-4385-9B27-815331B524E8}"/>
    <hyperlink ref="Q198" location="A126000162C" display="A126000162C" xr:uid="{2344FB6D-8BAC-4714-B9E3-7A2C8EB27EB5}"/>
    <hyperlink ref="R198" location="A125998362C" display="A125998362C" xr:uid="{3658E913-9104-4B84-B7EA-9665CC9D4968}"/>
    <hyperlink ref="S198" location="A125991162J" display="A125991162J" xr:uid="{10AE8C11-3096-49B9-80DB-1667885BF3CC}"/>
    <hyperlink ref="T198" location="A125994762T" display="A125994762T" xr:uid="{116EA0BB-9E95-47C2-84EE-C950A0A9AF6B}"/>
    <hyperlink ref="U198" location="A125992962X" display="A125992962X" xr:uid="{FED11F8A-9C18-48B2-951F-13B2EF968857}"/>
    <hyperlink ref="P199" location="A125996634K" display="A125996634K" xr:uid="{FAD57E44-57CC-4979-ADD0-DCE8B12B1D9B}"/>
    <hyperlink ref="Q199" location="A126000234C" display="A126000234C" xr:uid="{08130C6D-2D4D-40E3-91C1-B30DBFEDE65A}"/>
    <hyperlink ref="R199" location="A125998434C" display="A125998434C" xr:uid="{F5FEC62E-144E-49E0-A050-36643D296437}"/>
    <hyperlink ref="S199" location="A125991234J" display="A125991234J" xr:uid="{2ED499CE-8AD0-4A23-BF30-52C01FD271DA}"/>
    <hyperlink ref="T199" location="A125994834T" display="A125994834T" xr:uid="{E5701669-58B9-425A-8AAA-4C78507582D1}"/>
    <hyperlink ref="U199" location="A125993034A" display="A125993034A" xr:uid="{C4E0856F-C2B7-4737-8E9B-6A4821855790}"/>
    <hyperlink ref="P200" location="A125996454A" display="A125996454A" xr:uid="{7626EEB5-F7D3-4C40-B8EC-2625E4892C0F}"/>
    <hyperlink ref="Q200" location="A126000054V" display="A126000054V" xr:uid="{52DD8F05-2757-49A5-9B64-A45B1C39458C}"/>
    <hyperlink ref="R200" location="A125998254V" display="A125998254V" xr:uid="{7F7BEFC4-6C1E-44FE-9E1D-FF274853071D}"/>
    <hyperlink ref="S200" location="A125991054X" display="A125991054X" xr:uid="{F9D3B38E-FBF0-4856-8193-C2D25BAAE61B}"/>
    <hyperlink ref="T200" location="A125994654J" display="A125994654J" xr:uid="{F581EF31-216C-41D6-853B-3A8D0911E6BF}"/>
    <hyperlink ref="U200" location="A125992854R" display="A125992854R" xr:uid="{B736F846-AF7B-4651-BDE9-5781FD0C02D1}"/>
    <hyperlink ref="P201" location="A125996626K" display="A125996626K" xr:uid="{69980636-3E4C-4181-BDAB-24645DFCAC8C}"/>
    <hyperlink ref="Q201" location="A126000226C" display="A126000226C" xr:uid="{62D84176-380C-41D9-A14D-78539A128241}"/>
    <hyperlink ref="R201" location="A125998426C" display="A125998426C" xr:uid="{424E2A9E-CE29-47D1-BFA3-8EEDEC5401C8}"/>
    <hyperlink ref="S201" location="A125991226J" display="A125991226J" xr:uid="{EE71E521-3048-4648-AAC4-7FF1B1FB99ED}"/>
    <hyperlink ref="T201" location="A125994826T" display="A125994826T" xr:uid="{99A2F6F5-B0D1-43C7-8178-C3092687303E}"/>
    <hyperlink ref="U201" location="A125993026A" display="A125993026A" xr:uid="{131EA5E5-08F4-42AB-97D6-DA40DBD3AE82}"/>
    <hyperlink ref="P202" location="A125996630A" display="A125996630A" xr:uid="{7C73AA09-B199-4813-B9F5-311B5CF7F83E}"/>
    <hyperlink ref="Q202" location="A126000230V" display="A126000230V" xr:uid="{94DF0115-DD8B-4DB7-B231-87E12188400F}"/>
    <hyperlink ref="R202" location="A125998430V" display="A125998430V" xr:uid="{69AD4E44-26C3-4AE2-9719-4DA7E64C721D}"/>
    <hyperlink ref="S202" location="A125991230X" display="A125991230X" xr:uid="{C26C4D22-8FE5-4B57-8BBF-DA8CFA6EA523}"/>
    <hyperlink ref="T202" location="A125994830J" display="A125994830J" xr:uid="{AF2CB7DA-BECE-4247-B079-DDDC50E43667}"/>
    <hyperlink ref="U202" location="A125993030T" display="A125993030T" xr:uid="{67686F50-F4B0-445A-A0F9-908D1D2F7F0B}"/>
    <hyperlink ref="P203" location="A125996458K" display="A125996458K" xr:uid="{CE480F68-6536-47D1-94B8-984C0C61B548}"/>
    <hyperlink ref="Q203" location="A126000058C" display="A126000058C" xr:uid="{F02A4885-4CC9-4897-A2AD-F04449078AF9}"/>
    <hyperlink ref="R203" location="A125998258C" display="A125998258C" xr:uid="{B371C107-1BD0-4497-8D6E-DAA0B5F225B0}"/>
    <hyperlink ref="S203" location="A125991058J" display="A125991058J" xr:uid="{4EB5BA4C-75B8-4779-B567-AE24A3677F1A}"/>
    <hyperlink ref="T203" location="A125994658T" display="A125994658T" xr:uid="{486D4649-23D2-4620-99A9-DE87FFF1D116}"/>
    <hyperlink ref="U203" location="A125992858X" display="A125992858X" xr:uid="{C1DAEDAC-5E7D-49EA-A25C-F8B64AE11AC4}"/>
    <hyperlink ref="P204" location="A125996514T" display="A125996514T" xr:uid="{4670E666-691F-4310-8D3D-CA6E57FD4F69}"/>
    <hyperlink ref="Q204" location="A126000114K" display="A126000114K" xr:uid="{17893174-A601-4D62-A991-405AAFEC21FE}"/>
    <hyperlink ref="R204" location="A125998314K" display="A125998314K" xr:uid="{C39D882B-5C69-4663-9ECF-82FDC8B91462}"/>
    <hyperlink ref="S204" location="A125991114R" display="A125991114R" xr:uid="{C04E7892-B95E-4A91-A1C3-3B6D9BDEA1ED}"/>
    <hyperlink ref="T204" location="A125994714X" display="A125994714X" xr:uid="{C0759432-45FA-4C1E-A0CB-704E27DA3997}"/>
    <hyperlink ref="U204" location="A125992914F" display="A125992914F" xr:uid="{65644E43-93F7-4681-923D-5819194A8E93}"/>
    <hyperlink ref="P205" location="A125996566V" display="A125996566V" xr:uid="{1BD9C684-35E7-4C51-9790-12CD4CA40D48}"/>
    <hyperlink ref="Q205" location="A126000166L" display="A126000166L" xr:uid="{60834A6D-1B1B-46BB-AA7A-678D8BEF095B}"/>
    <hyperlink ref="R205" location="A125998366L" display="A125998366L" xr:uid="{C60DA32C-9EE0-4F8F-A920-1FE48E3D9BD5}"/>
    <hyperlink ref="S205" location="A125991166T" display="A125991166T" xr:uid="{FE85CA09-CB79-49C0-9EC4-A7BADDD608A8}"/>
    <hyperlink ref="T205" location="A125994766A" display="A125994766A" xr:uid="{C95F5959-6988-457E-BCC2-97E92CB2CFC6}"/>
    <hyperlink ref="U205" location="A125992966J" display="A125992966J" xr:uid="{01FBDB20-5E9C-4FAF-A372-F47E9F9C7EFD}"/>
    <hyperlink ref="P206" location="A125996638V" display="A125996638V" xr:uid="{CD00D1D6-32EC-442E-99F0-5FA2C153AC4D}"/>
    <hyperlink ref="Q206" location="A126000238L" display="A126000238L" xr:uid="{93833D3A-B25D-492E-B4BC-CA0F3E95B9F5}"/>
    <hyperlink ref="R206" location="A125998438L" display="A125998438L" xr:uid="{83A1AE9D-BD6F-4C17-9A5E-3354C3770AFD}"/>
    <hyperlink ref="S206" location="A125991238T" display="A125991238T" xr:uid="{B098F9F0-F310-4283-A394-F1A866631F39}"/>
    <hyperlink ref="T206" location="A125994838A" display="A125994838A" xr:uid="{1F9EC6C2-F8F6-4B9E-9611-146F61579A17}"/>
    <hyperlink ref="U206" location="A125993038K" display="A125993038K" xr:uid="{3F880933-3847-4145-9D72-9BA53527D45A}"/>
    <hyperlink ref="P208" location="A125996462A" display="A125996462A" xr:uid="{A107C2F7-ADC2-4116-BD83-6F454EC4E2D5}"/>
    <hyperlink ref="Q208" location="A126000062V" display="A126000062V" xr:uid="{15991384-6409-40BF-BAA5-A677CC33E87C}"/>
    <hyperlink ref="R208" location="A125998262V" display="A125998262V" xr:uid="{C5F3A0F0-C11D-465D-B6D4-45D9134BE815}"/>
    <hyperlink ref="P209" location="A125996594C" display="A125996594C" xr:uid="{AB694685-E060-4964-B462-A50E52C469C7}"/>
    <hyperlink ref="Q209" location="A126000194W" display="A126000194W" xr:uid="{CC4B2426-1630-44AC-B0BA-1F75DB2316ED}"/>
    <hyperlink ref="R209" location="A125998394W" display="A125998394W" xr:uid="{F5056423-99EC-4E3B-899E-F59554D7E4F8}"/>
    <hyperlink ref="S209" location="A125991194A" display="A125991194A" xr:uid="{6366A23E-2E68-4F89-B4F0-4BE79F3F06A4}"/>
    <hyperlink ref="T209" location="A125994794K" display="A125994794K" xr:uid="{2BF13CC0-F822-424B-AED7-A5151BCE050D}"/>
    <hyperlink ref="U209" location="A125992994T" display="A125992994T" xr:uid="{91E0285F-987E-4B66-9380-8B28587E29E2}"/>
    <hyperlink ref="P210" location="A125996598L" display="A125996598L" xr:uid="{B97C230C-3D42-43C2-8643-3A05C91A45F3}"/>
    <hyperlink ref="Q210" location="A126000198F" display="A126000198F" xr:uid="{0BDF1343-B426-4762-AE57-927120E47BC8}"/>
    <hyperlink ref="R210" location="A125998398F" display="A125998398F" xr:uid="{7B5107DC-F935-4F4B-B6E0-903C647B299E}"/>
    <hyperlink ref="S210" location="A125991198K" display="A125991198K" xr:uid="{49F23EE2-5D01-406B-8C8B-8FD66E412710}"/>
    <hyperlink ref="T210" location="A125994798V" display="A125994798V" xr:uid="{7E1A6D9C-5AEB-4049-BBFA-9B66DEC7E83B}"/>
    <hyperlink ref="U210" location="A125992998A" display="A125992998A" xr:uid="{19632BE9-56A0-44F8-BD32-0521D9D878B2}"/>
    <hyperlink ref="P211" location="A125996494V" display="A125996494V" xr:uid="{E8C59E46-E165-4278-A31C-76FC5D0D13EB}"/>
    <hyperlink ref="Q211" location="A126000094L" display="A126000094L" xr:uid="{4D7CD271-35C7-4FC6-A663-807B078D5FC1}"/>
    <hyperlink ref="R211" location="A125998294L" display="A125998294L" xr:uid="{7D108E34-0B0D-4C8F-B4F4-DE06D65C884B}"/>
    <hyperlink ref="S211" location="A125991094T" display="A125991094T" xr:uid="{753B7C9C-00B7-4B2F-B5E9-00F56BA2D821}"/>
    <hyperlink ref="T211" location="A125994694A" display="A125994694A" xr:uid="{A3D9D641-6654-4444-BEA4-DEC5D0D0690B}"/>
    <hyperlink ref="U211" location="A125992894J" display="A125992894J" xr:uid="{FFAD415B-0735-4B5F-A125-D2915A70A8CE}"/>
    <hyperlink ref="P212" location="A125996466K" display="A125996466K" xr:uid="{0175CCC3-4827-435A-BF4D-49383AAE0CE2}"/>
    <hyperlink ref="Q212" location="A126000066C" display="A126000066C" xr:uid="{ED96099A-5C74-41A4-9949-3CC5138E94FE}"/>
    <hyperlink ref="R212" location="A125998266C" display="A125998266C" xr:uid="{B610E10A-BF15-4BFB-A82D-00B9E3778DFA}"/>
    <hyperlink ref="S212" location="A125991066J" display="A125991066J" xr:uid="{7B16C4A5-CB47-48CC-B1A0-ADD8B8D17EE1}"/>
    <hyperlink ref="T212" location="A125994666T" display="A125994666T" xr:uid="{B3C19017-CB1A-418F-A949-371C9FC74618}"/>
    <hyperlink ref="U212" location="A125992866X" display="A125992866X" xr:uid="{989D9D5A-EE1A-47C3-8511-6DF03BA8F36F}"/>
    <hyperlink ref="S214" location="A125991118X" display="A125991118X" xr:uid="{F53A4903-7FDE-4176-8B89-226B44F633C7}"/>
    <hyperlink ref="T214" location="A125994718J" display="A125994718J" xr:uid="{2E627404-E2BC-410F-85C8-4E929EB85F1B}"/>
    <hyperlink ref="U214" location="A125992918R" display="A125992918R" xr:uid="{DCB0DD06-C7DA-4D6C-85B6-9634534A3BFA}"/>
    <hyperlink ref="P215" location="A125996486V" display="A125996486V" xr:uid="{5F2F35D9-4CA6-4442-9D91-DF7F66DD4257}"/>
    <hyperlink ref="Q215" location="A126000086L" display="A126000086L" xr:uid="{498D4A79-9DF5-4C79-837F-67DD8B196171}"/>
    <hyperlink ref="R215" location="A125998286L" display="A125998286L" xr:uid="{7DDA06EE-527A-43F9-84A7-5D5721B1A93F}"/>
    <hyperlink ref="S215" location="A125991086T" display="A125991086T" xr:uid="{6F65B6B3-9389-43A5-A222-6E938AE37193}"/>
    <hyperlink ref="T215" location="A125994686A" display="A125994686A" xr:uid="{B425F220-7A23-40E1-85E8-0D625B4A6BD1}"/>
    <hyperlink ref="U215" location="A125992886J" display="A125992886J" xr:uid="{E486EB91-4BB2-4A31-BBF5-D1AF27FEC24B}"/>
    <hyperlink ref="P216" location="A125996522T" display="A125996522T" xr:uid="{CF0F3817-507F-4AF3-A238-1E0B925E7305}"/>
    <hyperlink ref="Q216" location="A126000122K" display="A126000122K" xr:uid="{48659B95-BFD6-4C74-96F7-16588D01E5E9}"/>
    <hyperlink ref="R216" location="A125998322K" display="A125998322K" xr:uid="{598064A9-842A-4C38-8789-C478E0807272}"/>
    <hyperlink ref="S216" location="A125991122R" display="A125991122R" xr:uid="{F91C7BA6-CF8B-447E-9CFE-339545F040D6}"/>
    <hyperlink ref="T216" location="A125994722X" display="A125994722X" xr:uid="{A5BBC822-2E9B-43D7-A9B9-6F0406F754AA}"/>
    <hyperlink ref="U216" location="A125992922F" display="A125992922F" xr:uid="{E38933B7-202C-4268-94B7-FE739EBD87EF}"/>
    <hyperlink ref="P217" location="A125996498C" display="A125996498C" xr:uid="{74808D00-FAFC-4858-AFBA-CF62142F5136}"/>
    <hyperlink ref="Q217" location="A126000098W" display="A126000098W" xr:uid="{2C05E377-A709-4073-91A1-6A927484E5BD}"/>
    <hyperlink ref="R217" location="A125998298W" display="A125998298W" xr:uid="{30CE5048-9355-49DC-8030-C0AC13AD28D2}"/>
    <hyperlink ref="S217" location="A125991098A" display="A125991098A" xr:uid="{19CE2080-9B8C-45F1-B435-510B9B9C8973}"/>
    <hyperlink ref="T217" location="A125994698K" display="A125994698K" xr:uid="{BB57A0E6-2E6D-446A-B33D-03A4377F09ED}"/>
    <hyperlink ref="U217" location="A125992898T" display="A125992898T" xr:uid="{9D4EFE91-947A-40B6-80B3-E2C2C03C914C}"/>
    <hyperlink ref="P218" location="A125996526A" display="A125996526A" xr:uid="{C6ABC57B-E86D-4BAC-B313-4D30B957460E}"/>
    <hyperlink ref="Q218" location="A126000126V" display="A126000126V" xr:uid="{88366568-7EC2-4210-A072-AB55986C8ACD}"/>
    <hyperlink ref="R218" location="A125998326V" display="A125998326V" xr:uid="{7096033A-F936-4852-A0A4-4B9B8BB13695}"/>
    <hyperlink ref="S218" location="A125991126X" display="A125991126X" xr:uid="{F1BA930D-4081-44A9-8845-F41E0341FC59}"/>
    <hyperlink ref="T218" location="A125994726J" display="A125994726J" xr:uid="{CA171097-5C9E-450F-8E57-1BF5FB4B5D63}"/>
    <hyperlink ref="U218" location="A125992926R" display="A125992926R" xr:uid="{F89010CF-D6E2-4B51-971F-B275F3A87830}"/>
    <hyperlink ref="P219" location="A125996570K" display="A125996570K" xr:uid="{74EAA09D-A7A6-40CE-BFCA-88D9790298A7}"/>
    <hyperlink ref="Q219" location="A126000170C" display="A126000170C" xr:uid="{177A7ED3-4C86-4E91-B4CD-5C673101A049}"/>
    <hyperlink ref="R219" location="A125998370C" display="A125998370C" xr:uid="{1B973766-18A4-43AC-81EB-D33E33FD8EB4}"/>
    <hyperlink ref="S219" location="A125991170J" display="A125991170J" xr:uid="{C2674711-4BFE-4295-B8F5-48E1BF994A1C}"/>
    <hyperlink ref="T219" location="A125994770T" display="A125994770T" xr:uid="{E652AF75-4913-4794-B93E-C722B8AAE066}"/>
    <hyperlink ref="U219" location="A125992970X" display="A125992970X" xr:uid="{E2CFA7AB-634C-4AC9-9433-DF14B6E0864E}"/>
    <hyperlink ref="P220" location="A125996530T" display="A125996530T" xr:uid="{11A1BC51-DF35-4E13-817F-06FE647C5124}"/>
    <hyperlink ref="Q220" location="A126000130K" display="A126000130K" xr:uid="{574CAFF9-C4BB-421C-9FA5-23062A13F881}"/>
    <hyperlink ref="R220" location="A125998330K" display="A125998330K" xr:uid="{8A8F6091-5729-4FBC-A971-E74C98FCB79B}"/>
    <hyperlink ref="S220" location="A125991130R" display="A125991130R" xr:uid="{F28D289D-3E99-4419-AB99-333988D1ADE8}"/>
    <hyperlink ref="T220" location="A125994730X" display="A125994730X" xr:uid="{CADD07A6-B572-4F68-8DDE-F68E82FF616F}"/>
    <hyperlink ref="U220" location="A125992930F" display="A125992930F" xr:uid="{D4B688C7-8B92-40C4-BB98-751A025B8A0F}"/>
    <hyperlink ref="P221" location="A125996502J" display="A125996502J" xr:uid="{A68BFF96-36A7-4F55-8628-735ED46D8FF2}"/>
    <hyperlink ref="Q221" location="A126000102A" display="A126000102A" xr:uid="{63A95136-0107-460B-9C06-5087B7258172}"/>
    <hyperlink ref="R221" location="A125998302A" display="A125998302A" xr:uid="{A62C344B-998E-462C-B530-9C67195B0C86}"/>
    <hyperlink ref="S221" location="A125991102F" display="A125991102F" xr:uid="{7ABA1D3F-5687-4FDE-9566-14BF2255F208}"/>
    <hyperlink ref="T221" location="A125994702R" display="A125994702R" xr:uid="{87B40656-9915-41D1-8F30-B93B8DE1AF0D}"/>
    <hyperlink ref="U221" location="A125992902W" display="A125992902W" xr:uid="{389982EA-AA90-4F41-B998-E61C30B44AC7}"/>
    <hyperlink ref="P222" location="A125996602T" display="A125996602T" xr:uid="{E1C9A5F2-DBF9-45D9-8F3F-E70DA9CBF479}"/>
    <hyperlink ref="Q222" location="A126000202K" display="A126000202K" xr:uid="{D2670DB9-98CE-4693-B237-F3FF552CA6E4}"/>
    <hyperlink ref="R222" location="A125998402K" display="A125998402K" xr:uid="{9F1B0336-F7B6-4FB0-A2A3-D66F964CCFA3}"/>
    <hyperlink ref="S222" location="A125991202R" display="A125991202R" xr:uid="{4EA6E75D-C336-4246-A207-37E7A37656CA}"/>
    <hyperlink ref="T222" location="A125994802X" display="A125994802X" xr:uid="{37332E38-531D-465D-A932-A4F265B5588D}"/>
    <hyperlink ref="U222" location="A125993002J" display="A125993002J" xr:uid="{586DBF05-9395-4C0C-84A3-912ED324CE96}"/>
    <hyperlink ref="P223" location="A125996574V" display="A125996574V" xr:uid="{FAD5B5D4-5BB7-4113-8A49-F53AEE8DE3AE}"/>
    <hyperlink ref="Q223" location="A126000174L" display="A126000174L" xr:uid="{52DBE959-C138-4C72-A792-88B9AB5D7EA3}"/>
    <hyperlink ref="R223" location="A125998374L" display="A125998374L" xr:uid="{10433D1B-FBAD-44B7-9D7D-C0E2DEACBDF5}"/>
    <hyperlink ref="S223" location="A125991174T" display="A125991174T" xr:uid="{F3115798-7ED9-455E-91D1-6EA20EDD53B0}"/>
    <hyperlink ref="T223" location="A125994774A" display="A125994774A" xr:uid="{2DA8B0F7-9CD1-4849-91FC-2550253233C0}"/>
    <hyperlink ref="U223" location="A125992974J" display="A125992974J" xr:uid="{75A80E28-44D3-44D7-B033-DB18C541A423}"/>
    <hyperlink ref="P224" location="A125996578C" display="A125996578C" xr:uid="{46ED54DA-F23D-46A0-9253-902A2EB0CC45}"/>
    <hyperlink ref="Q224" location="A126000178W" display="A126000178W" xr:uid="{9556CE04-E862-486A-A035-9808F76BE2BE}"/>
    <hyperlink ref="R224" location="A125998378W" display="A125998378W" xr:uid="{BAA48CA5-8216-443B-9FD6-2BF38634EBF2}"/>
    <hyperlink ref="S224" location="A125991178A" display="A125991178A" xr:uid="{5F8DA940-DAB0-48CC-90FD-FA18D423DB32}"/>
    <hyperlink ref="T224" location="A125994778K" display="A125994778K" xr:uid="{B4E80F8D-F0D9-4151-A79B-E94B578D2E18}"/>
    <hyperlink ref="U224" location="A125992978T" display="A125992978T" xr:uid="{C93725E5-1383-4CA0-A0B7-EFFAEB2447CA}"/>
    <hyperlink ref="P225" location="A125996642K" display="A125996642K" xr:uid="{D2E5AFA1-8CC1-40A9-9EDB-8B8F0159881E}"/>
    <hyperlink ref="Q225" location="A126000242C" display="A126000242C" xr:uid="{A90D39B6-5F1C-4F6B-862A-0D3356A366AA}"/>
    <hyperlink ref="R225" location="A125998442C" display="A125998442C" xr:uid="{97549337-5437-4115-BC33-F2559F52A73B}"/>
    <hyperlink ref="S225" location="A125991242J" display="A125991242J" xr:uid="{6C571F36-57B5-4343-BE15-2922DB520E33}"/>
    <hyperlink ref="T225" location="A125994842T" display="A125994842T" xr:uid="{231578EA-9451-4FA7-AC56-0CA6F9AE6D4A}"/>
    <hyperlink ref="U225" location="A125993042A" display="A125993042A" xr:uid="{8507B31A-3034-4C69-B617-460ECF786833}"/>
    <hyperlink ref="P226" location="A125996470A" display="A125996470A" xr:uid="{9A18422C-F2CE-4D55-82FA-F8912965FAF7}"/>
    <hyperlink ref="Q226" location="A126000070V" display="A126000070V" xr:uid="{88D62DFE-31EF-4A1D-999B-60BA5B5A3304}"/>
    <hyperlink ref="R226" location="A125998270V" display="A125998270V" xr:uid="{EA0D9D50-2E50-48C4-A42D-114F009FB187}"/>
    <hyperlink ref="S226" location="A125991070X" display="A125991070X" xr:uid="{6EA225D3-675F-431E-BFBC-9EF9D9710822}"/>
    <hyperlink ref="T226" location="A125994670J" display="A125994670J" xr:uid="{A25B21F6-50E1-4231-8656-FE0FB524530B}"/>
    <hyperlink ref="U226" location="A125992870R" display="A125992870R" xr:uid="{C882F8E7-74F0-462D-AF61-CCA5369CFC28}"/>
    <hyperlink ref="P228" location="A125996534A" display="A125996534A" xr:uid="{D7A6B2B0-BB35-460D-8D2C-D81AC941DFD7}"/>
    <hyperlink ref="Q228" location="A126000134V" display="A126000134V" xr:uid="{39161FB4-35DD-4AEA-A584-1FDD459E146A}"/>
    <hyperlink ref="R228" location="A125998334V" display="A125998334V" xr:uid="{7E852167-38E9-45D2-A3D4-494B8EDE4716}"/>
    <hyperlink ref="S228" location="A125991134X" display="A125991134X" xr:uid="{FEDF0024-635F-473D-AAF0-02930335E260}"/>
    <hyperlink ref="T228" location="A125994734J" display="A125994734J" xr:uid="{FE81025E-EE96-4B18-A468-32A5E812928E}"/>
    <hyperlink ref="U228" location="A125992934R" display="A125992934R" xr:uid="{5996871D-54C5-4EDC-A8A7-09036CDA9D0F}"/>
    <hyperlink ref="P229" location="A125996490K" display="A125996490K" xr:uid="{58E3F3EE-8FE8-4DE5-82CD-0415AE62E6E0}"/>
    <hyperlink ref="Q229" location="A126000090C" display="A126000090C" xr:uid="{A0D6C1D5-71E8-44BD-8787-DE1A6149604C}"/>
    <hyperlink ref="R229" location="A125998290C" display="A125998290C" xr:uid="{7F133E0D-39C3-4C79-8C04-9777DAB117C0}"/>
    <hyperlink ref="S229" location="A125991090J" display="A125991090J" xr:uid="{DA30CD91-2B56-4EBA-A116-3F60F6711460}"/>
    <hyperlink ref="T229" location="A125994690T" display="A125994690T" xr:uid="{62A3AB40-B489-4E31-84C6-E399BFAE1F3C}"/>
    <hyperlink ref="U229" location="A125992890X" display="A125992890X" xr:uid="{55E12738-35E4-476C-B511-B77394F46F9F}"/>
    <hyperlink ref="P230" location="A125996582V" display="A125996582V" xr:uid="{0213D223-CF24-45EA-AF4D-BBEEB3B0B602}"/>
    <hyperlink ref="Q230" location="A126000182L" display="A126000182L" xr:uid="{A8E75CAF-35B5-4476-A7D2-9D0CB6CBEDBC}"/>
    <hyperlink ref="R230" location="A125998382L" display="A125998382L" xr:uid="{FB7B59D5-3AC4-417E-BCCD-76322019A48A}"/>
    <hyperlink ref="S230" location="A125991182T" display="A125991182T" xr:uid="{C6CAB51E-3EE5-4A9E-86F4-62F5DC72B47D}"/>
    <hyperlink ref="T230" location="A125994782A" display="A125994782A" xr:uid="{CE253D61-7753-450D-9380-B462A0C57F0A}"/>
    <hyperlink ref="U230" location="A125992982J" display="A125992982J" xr:uid="{7763F6B3-4FE6-4976-989D-789471918FFC}"/>
    <hyperlink ref="P231" location="A125996586C" display="A125996586C" xr:uid="{498A6CD6-59E0-4F43-85D7-2E576F469110}"/>
    <hyperlink ref="Q231" location="A126000186W" display="A126000186W" xr:uid="{C66B245B-0109-4BF3-9B0E-FB5FFE84E4EF}"/>
    <hyperlink ref="R231" location="A125998386W" display="A125998386W" xr:uid="{A1B5D0B5-643C-4172-98F6-6409C45BEC2F}"/>
    <hyperlink ref="S231" location="A125991186A" display="A125991186A" xr:uid="{CBC4D5E5-BAA9-47D1-971A-E146602328E1}"/>
    <hyperlink ref="T231" location="A125994786K" display="A125994786K" xr:uid="{EADF3541-9FB3-4323-A766-0EC6896AE3C3}"/>
    <hyperlink ref="U231" location="A125992986T" display="A125992986T" xr:uid="{0260E82A-9A5B-4A31-9196-C60DD355F982}"/>
    <hyperlink ref="P232" location="A125996506T" display="A125996506T" xr:uid="{E8E48F36-157E-4AFC-A04D-C686A641DD59}"/>
    <hyperlink ref="Q232" location="A126000106K" display="A126000106K" xr:uid="{2649F835-3F9A-4B3F-B5D1-02E5848A4240}"/>
    <hyperlink ref="R232" location="A125998306K" display="A125998306K" xr:uid="{ACA3714E-47BA-4D6F-BFF4-391B121E4057}"/>
    <hyperlink ref="S232" location="A125991106R" display="A125991106R" xr:uid="{698D74E1-51C6-4622-868E-2D4B21EAA068}"/>
    <hyperlink ref="T232" location="A125994706X" display="A125994706X" xr:uid="{A38447D7-BFA0-4057-9B2B-F0B05494B360}"/>
    <hyperlink ref="U232" location="A125992906F" display="A125992906F" xr:uid="{04C119F1-5792-4352-B815-A2F9C3429C4B}"/>
    <hyperlink ref="P233" location="A125996474K" display="A125996474K" xr:uid="{CFCF18F7-7FB7-456B-A21E-B4EE6880464D}"/>
    <hyperlink ref="Q233" location="A126000074C" display="A126000074C" xr:uid="{9DACEA0D-8E62-4117-BDF5-CE549BE20133}"/>
    <hyperlink ref="R233" location="A125998274C" display="A125998274C" xr:uid="{F21BD6CC-79F5-406B-A465-9603C8E7E6AE}"/>
    <hyperlink ref="S233" location="A125991074J" display="A125991074J" xr:uid="{4A6F95D3-7543-47BE-873E-249538AC5DCC}"/>
    <hyperlink ref="T233" location="A125994674T" display="A125994674T" xr:uid="{0790A341-DA2B-4447-808A-6A73599FE186}"/>
    <hyperlink ref="U233" location="A125992874X" display="A125992874X" xr:uid="{8E145EBC-99FA-4A87-A101-411031C02F7B}"/>
    <hyperlink ref="P234" location="A125996646V" display="A125996646V" xr:uid="{FC725342-9917-43CA-BB38-AA9B5C56588E}"/>
    <hyperlink ref="Q234" location="A126000246L" display="A126000246L" xr:uid="{475E9FE0-174A-40F7-A127-78FE521E19CB}"/>
    <hyperlink ref="R234" location="A125998446L" display="A125998446L" xr:uid="{84056965-A8EF-4485-8125-75F2FCFC4CAB}"/>
    <hyperlink ref="S234" location="A125991246T" display="A125991246T" xr:uid="{996ED703-06D3-44F1-9A1C-9A7726F1DCA6}"/>
    <hyperlink ref="T234" location="A125994846A" display="A125994846A" xr:uid="{360E7EDF-64D1-4568-B05A-4A7060FD0EC4}"/>
    <hyperlink ref="U234" location="A125993046K" display="A125993046K" xr:uid="{34CE1B40-0C6C-4BCD-B40E-21B9194713E3}"/>
    <hyperlink ref="P235" location="A125996538K" display="A125996538K" xr:uid="{7AC5F38A-DA6E-4E64-B5FC-573EA24C2223}"/>
    <hyperlink ref="Q235" location="A126000138C" display="A126000138C" xr:uid="{B8AEE84C-4C40-46F5-8171-9B18E4F8BCAA}"/>
    <hyperlink ref="R235" location="A125998338C" display="A125998338C" xr:uid="{B504A778-DAE5-434D-B132-0DC2FE6BDB60}"/>
    <hyperlink ref="S235" location="A125991138J" display="A125991138J" xr:uid="{B8C9753A-2478-4551-9772-D6AEBFC41CD4}"/>
    <hyperlink ref="T235" location="A125994738T" display="A125994738T" xr:uid="{F74E3FC0-D609-4951-AC29-71E1130A99BF}"/>
    <hyperlink ref="U235" location="A125992938X" display="A125992938X" xr:uid="{461AB3B9-B3AE-4D7F-A2F2-868AA70DE4F7}"/>
    <hyperlink ref="P236" location="A125996606A" display="A125996606A" xr:uid="{F94FA8FE-7ADF-469B-8264-10A0CFADD590}"/>
    <hyperlink ref="Q236" location="A126000206V" display="A126000206V" xr:uid="{27B1C391-E138-4FD0-9F1E-5C9476558781}"/>
    <hyperlink ref="R236" location="A125998406V" display="A125998406V" xr:uid="{65E14E7E-26AE-4B41-B7DA-AFC41F3AF8CB}"/>
    <hyperlink ref="S236" location="A125991206X" display="A125991206X" xr:uid="{A92ACD20-5DA7-4C11-B6AE-A89B32C7823B}"/>
    <hyperlink ref="T236" location="A125994806J" display="A125994806J" xr:uid="{244C8FC8-72F5-4435-B16F-A05917F06338}"/>
    <hyperlink ref="U236" location="A125993006T" display="A125993006T" xr:uid="{C0E3E6E4-9BED-4FAF-AF45-5B86F23C411B}"/>
    <hyperlink ref="P237" location="A125996650K" display="A125996650K" xr:uid="{10DD50FC-52FA-49F6-8359-D90F41C53850}"/>
    <hyperlink ref="Q237" location="A126000250C" display="A126000250C" xr:uid="{C496C57B-D42B-4642-A641-E3656750AC3C}"/>
    <hyperlink ref="R237" location="A125998450C" display="A125998450C" xr:uid="{2A6D34AF-3812-4763-ABD9-56F506A24D7F}"/>
    <hyperlink ref="S237" location="A125991250J" display="A125991250J" xr:uid="{E6F40430-C068-442E-81F5-35D8EE900700}"/>
    <hyperlink ref="T237" location="A125994850T" display="A125994850T" xr:uid="{DB404D97-EF47-478E-A4A9-88CAE6461A80}"/>
    <hyperlink ref="U237" location="A125993050A" display="A125993050A" xr:uid="{14160649-BF4E-4073-984D-9C4BC91AFD6F}"/>
    <hyperlink ref="V238" location="A125997478L" display="A125997478L" xr:uid="{1B7EE4CF-DCBA-4890-8651-2EE9BE3B2C41}"/>
    <hyperlink ref="W238" location="A126001078F" display="A126001078F" xr:uid="{ED86FDFC-1D35-4091-A49E-DAC1E00A6AB3}"/>
    <hyperlink ref="X238" location="A125999278F" display="A125999278F" xr:uid="{0D8ECFB6-9C21-44FD-816D-B39EC356CF60}"/>
    <hyperlink ref="Y238" location="A125992078K" display="A125992078K" xr:uid="{8A3A826F-D9B8-4CC9-85E1-63EF1BDFBD1D}"/>
    <hyperlink ref="Z238" location="A125995678V" display="A125995678V" xr:uid="{C4825917-DD07-4BB3-913A-9B8EE4B23A12}"/>
    <hyperlink ref="AA238" location="A125993878A" display="A125993878A" xr:uid="{943D81BB-8E63-427B-A396-C7397BF7309C}"/>
    <hyperlink ref="V185" location="A125997610K" display="A125997610K" xr:uid="{98BBA096-4F9D-4503-BB21-D82D853638D3}"/>
    <hyperlink ref="W185" location="A126001210C" display="A126001210C" xr:uid="{0ED5C76B-52F5-42C0-A2CA-4E2B135D879E}"/>
    <hyperlink ref="X185" location="A125999410C" display="A125999410C" xr:uid="{4E725982-14C3-4616-9EC0-1EB97397C6B3}"/>
    <hyperlink ref="Y185" location="A125992210J" display="A125992210J" xr:uid="{DCA033B6-57B5-42D8-8842-0AE4AFFACDE5}"/>
    <hyperlink ref="Z185" location="A125995810T" display="A125995810T" xr:uid="{7017E0E7-BE5D-4D61-AB8E-E2A2EBFAF970}"/>
    <hyperlink ref="AA185" location="A125994010A" display="A125994010A" xr:uid="{3FD53A8E-1C11-4E47-95B4-989656EAC7E7}"/>
    <hyperlink ref="V186" location="A125997542V" display="A125997542V" xr:uid="{9FC3274E-A867-4F7B-974D-E54E84E1136C}"/>
    <hyperlink ref="W186" location="A126001142L" display="A126001142L" xr:uid="{6B6E9FFB-94D9-483F-A225-A4E8F6C92650}"/>
    <hyperlink ref="X186" location="A125999342L" display="A125999342L" xr:uid="{350932B8-C3CE-4282-873E-7B6E94384C92}"/>
    <hyperlink ref="Y186" location="A125992142T" display="A125992142T" xr:uid="{3B39E366-DEAA-4AF4-BDD1-88179B8202F8}"/>
    <hyperlink ref="Z186" location="A125995742A" display="A125995742A" xr:uid="{CB7FA4D5-E154-4FB9-8FFC-C5728BABD649}"/>
    <hyperlink ref="AA186" location="A125993942J" display="A125993942J" xr:uid="{DFD6B6FC-A735-4449-8601-4504CAC7B810}"/>
    <hyperlink ref="V187" location="A125997614V" display="A125997614V" xr:uid="{B0056D98-5CCA-4531-BC78-20DDEC568846}"/>
    <hyperlink ref="W187" location="A126001214L" display="A126001214L" xr:uid="{C34B3415-0856-4F1A-9902-0D3FEDFF871C}"/>
    <hyperlink ref="X187" location="A125999414L" display="A125999414L" xr:uid="{1753CC44-56A4-494C-80A2-BC6389B54285}"/>
    <hyperlink ref="Y187" location="A125992214T" display="A125992214T" xr:uid="{D34EEB3C-11CC-4FEC-8D67-8895B3D65408}"/>
    <hyperlink ref="Z187" location="A125995814A" display="A125995814A" xr:uid="{9F9D49D2-65CD-4FC9-8296-BFE85CF28014}"/>
    <hyperlink ref="AA187" location="A125994014K" display="A125994014K" xr:uid="{DD03B075-7673-43EA-99C5-041EA32FE1D0}"/>
    <hyperlink ref="V188" location="A125997618C" display="A125997618C" xr:uid="{FA224DC1-F714-4D76-8473-C81931BE4FA6}"/>
    <hyperlink ref="W188" location="A126001218W" display="A126001218W" xr:uid="{D4677945-954A-4E08-9595-4CCE926C3FE2}"/>
    <hyperlink ref="X188" location="A125999418W" display="A125999418W" xr:uid="{9F65015A-A52C-4FE4-9496-7F0D1FC47947}"/>
    <hyperlink ref="Y188" location="A125992218A" display="A125992218A" xr:uid="{11402463-83CA-488E-9233-7963D89A92CC}"/>
    <hyperlink ref="Z188" location="A125995818K" display="A125995818K" xr:uid="{629259ED-C325-4EF2-A8C3-E48DE65FA726}"/>
    <hyperlink ref="AA188" location="A125994018V" display="A125994018V" xr:uid="{292F58FF-BF5A-4E87-B123-A26BCC0C959F}"/>
    <hyperlink ref="V189" location="A125997546C" display="A125997546C" xr:uid="{57155BC7-866F-4C90-9E37-DEFABD0AE9F0}"/>
    <hyperlink ref="W189" location="A126001146W" display="A126001146W" xr:uid="{9FCCCE35-D419-4EC6-906F-3008914EC1CA}"/>
    <hyperlink ref="X189" location="A125999346W" display="A125999346W" xr:uid="{E4AC528B-8AE1-485A-A664-5D07EE8531C5}"/>
    <hyperlink ref="Y189" location="A125992146A" display="A125992146A" xr:uid="{CE2D5A0B-6E7C-4EEB-B218-373845539971}"/>
    <hyperlink ref="Z189" location="A125995746K" display="A125995746K" xr:uid="{7421FD8E-CF8E-42CE-99C7-A170E07A6F51}"/>
    <hyperlink ref="AA189" location="A125993946T" display="A125993946T" xr:uid="{CDE1FD99-31D2-4329-BF17-66BBBBE6B1CC}"/>
    <hyperlink ref="V190" location="A125997550V" display="A125997550V" xr:uid="{379DBFE4-5B3B-4C53-B499-E70B8168369E}"/>
    <hyperlink ref="W190" location="A126001150L" display="A126001150L" xr:uid="{D92380BC-7B47-4D12-BF1B-6E82229A6C8F}"/>
    <hyperlink ref="X190" location="A125999350L" display="A125999350L" xr:uid="{503535BB-7EF5-4B73-9F4A-305B2B5F0016}"/>
    <hyperlink ref="Y190" location="A125992150T" display="A125992150T" xr:uid="{935639F2-7725-460A-B25C-B5F19EF9170D}"/>
    <hyperlink ref="Z190" location="A125995750A" display="A125995750A" xr:uid="{E26CBD07-395F-4DBA-8E8F-DC15E143BEA3}"/>
    <hyperlink ref="AA190" location="A125993950J" display="A125993950J" xr:uid="{6AD096F4-A59C-4E26-817F-08D52DF29D1C}"/>
    <hyperlink ref="V191" location="A125997590L" display="A125997590L" xr:uid="{C3BFEED6-035D-45D7-BC3D-509C9F1D4174}"/>
    <hyperlink ref="W191" location="A126001190F" display="A126001190F" xr:uid="{9C76CBD0-9A12-4DF7-8390-FEB0F613E2B3}"/>
    <hyperlink ref="X191" location="A125999390F" display="A125999390F" xr:uid="{23B1CCBC-53AA-4B7A-B67E-2959A51DAA03}"/>
    <hyperlink ref="Y191" location="A125992190K" display="A125992190K" xr:uid="{56E1D968-B658-4929-8FDC-D91BFAD046E5}"/>
    <hyperlink ref="Z191" location="A125995790V" display="A125995790V" xr:uid="{6750D4B6-DED9-4D95-83B9-E81D21D42B27}"/>
    <hyperlink ref="AA191" location="A125993990A" display="A125993990A" xr:uid="{0B698000-1EB3-412F-94DD-4D7A816B7340}"/>
    <hyperlink ref="V192" location="A125997510A" display="A125997510A" xr:uid="{16A77849-C579-442F-AC5E-BA14EF997EDD}"/>
    <hyperlink ref="W192" location="A126001110V" display="A126001110V" xr:uid="{28FC97A1-A80F-4C4E-B58D-6CD26B7F20DE}"/>
    <hyperlink ref="X192" location="A125999310V" display="A125999310V" xr:uid="{F0FBBE85-FD48-4AE3-86CB-FB723A548817}"/>
    <hyperlink ref="Y192" location="A125992110X" display="A125992110X" xr:uid="{63047AFF-ECE0-4E72-A0FF-38319C980FA5}"/>
    <hyperlink ref="Z192" location="A125995710J" display="A125995710J" xr:uid="{3E6F1C56-0979-4FD0-B40E-B40709716C36}"/>
    <hyperlink ref="AA192" location="A125993910R" display="A125993910R" xr:uid="{4F16B9E2-1B77-4653-8CED-6FE35AD6B8C1}"/>
    <hyperlink ref="V193" location="A125997622V" display="A125997622V" xr:uid="{6760491D-10F5-4190-8322-A2B03F289361}"/>
    <hyperlink ref="W193" location="A126001222L" display="A126001222L" xr:uid="{5B5DEEA9-6E21-4B74-A382-1C19720C5B21}"/>
    <hyperlink ref="X193" location="A125999422L" display="A125999422L" xr:uid="{C45345C2-3A14-4CDF-83CC-3FBA8914F6E7}"/>
    <hyperlink ref="Y193" location="A125992222T" display="A125992222T" xr:uid="{9937AAC6-3590-483A-9808-C08397F49924}"/>
    <hyperlink ref="Z193" location="A125995822A" display="A125995822A" xr:uid="{7EC57280-4B79-4DC4-BF7E-2B334CDB4284}"/>
    <hyperlink ref="AA193" location="A125994022K" display="A125994022K" xr:uid="{729BD0C2-F363-41B3-A329-E5601478FE3C}"/>
    <hyperlink ref="V195" location="A125997554C" display="A125997554C" xr:uid="{D5BBDC80-55E6-4C95-8267-A3F272F322FF}"/>
    <hyperlink ref="W195" location="A126001154W" display="A126001154W" xr:uid="{16C79C64-69BF-43FC-A177-A6905F909C30}"/>
    <hyperlink ref="X195" location="A125999354W" display="A125999354W" xr:uid="{88D1998A-D1A5-435D-8DC8-60FCA1139A86}"/>
    <hyperlink ref="Y195" location="A125992154A" display="A125992154A" xr:uid="{317D005B-7C63-4088-98EB-211183A27C0B}"/>
    <hyperlink ref="Z195" location="A125995754K" display="A125995754K" xr:uid="{0B21ADC0-AAEB-4C7C-9007-6C1EB16106CF}"/>
    <hyperlink ref="AA195" location="A125993954T" display="A125993954T" xr:uid="{568CB370-1031-4A37-A4E8-C5461AE22EB9}"/>
    <hyperlink ref="V196" location="A125997482C" display="A125997482C" xr:uid="{5132C1C1-22B0-4CA1-B4E9-44691E17E514}"/>
    <hyperlink ref="W196" location="A126001082W" display="A126001082W" xr:uid="{B6018D98-C816-4102-8081-E04C419382E0}"/>
    <hyperlink ref="X196" location="A125999282W" display="A125999282W" xr:uid="{2203D6AB-62D7-47EB-8B11-A99901CE3F9F}"/>
    <hyperlink ref="Y196" location="A125992082A" display="A125992082A" xr:uid="{3B4CBD1F-3115-4835-AF2E-F45A51940308}"/>
    <hyperlink ref="Z196" location="A125995682K" display="A125995682K" xr:uid="{66D2D7B1-796E-49A3-B7F7-8242D3F51B86}"/>
    <hyperlink ref="AA196" location="A125993882T" display="A125993882T" xr:uid="{68995BCD-A2FA-49B0-9512-4E0EB09A660E}"/>
    <hyperlink ref="V197" location="A125997558L" display="A125997558L" xr:uid="{5286852B-70B0-4A77-8759-AA8DDD0A49E0}"/>
    <hyperlink ref="W197" location="A126001158F" display="A126001158F" xr:uid="{59F8DDA3-BAC5-4F21-A5C3-434931D31FEF}"/>
    <hyperlink ref="X197" location="A125999358F" display="A125999358F" xr:uid="{89EE87DB-AFC0-4870-B822-98CB4C1605FC}"/>
    <hyperlink ref="Y197" location="A125992158K" display="A125992158K" xr:uid="{69A30A44-CB23-4F51-B188-5FE9B96BEF3B}"/>
    <hyperlink ref="Z197" location="A125995758V" display="A125995758V" xr:uid="{D4D12AAB-5290-4BC5-A6B6-534106CBFF7A}"/>
    <hyperlink ref="AA197" location="A125993958A" display="A125993958A" xr:uid="{A55929D0-10F9-45D1-AB18-7AE59F6E33D1}"/>
    <hyperlink ref="V198" location="A125997562C" display="A125997562C" xr:uid="{1ED17CCB-96D4-419E-A36A-409EE195B387}"/>
    <hyperlink ref="W198" location="A126001162W" display="A126001162W" xr:uid="{5FA46766-C5CC-4225-86B4-A3E34A186340}"/>
    <hyperlink ref="X198" location="A125999362W" display="A125999362W" xr:uid="{132C6B86-6BFA-4DEC-9856-E124406D1177}"/>
    <hyperlink ref="Y198" location="A125992162A" display="A125992162A" xr:uid="{F2509918-5A3C-4419-BF53-A7C18EC9D8CB}"/>
    <hyperlink ref="Z198" location="A125995762K" display="A125995762K" xr:uid="{3D00F7F2-48F4-4A42-A0E1-15F2D02A3972}"/>
    <hyperlink ref="AA198" location="A125993962T" display="A125993962T" xr:uid="{4EFDE074-F2A3-4A08-BCE5-BBFCA3B22529}"/>
    <hyperlink ref="V199" location="A125997634C" display="A125997634C" xr:uid="{FED7328C-79C6-4E3D-8B8A-490106767B64}"/>
    <hyperlink ref="W199" location="A126001234W" display="A126001234W" xr:uid="{66F2AE22-9C47-4BDC-BFF7-E3881F9BA426}"/>
    <hyperlink ref="X199" location="A125999434W" display="A125999434W" xr:uid="{8B2FF8E5-55F0-4347-A74F-8AF26C12D754}"/>
    <hyperlink ref="Y199" location="A125992234A" display="A125992234A" xr:uid="{7B4FA273-A389-43F7-8355-7D773358D3D3}"/>
    <hyperlink ref="Z199" location="A125995834K" display="A125995834K" xr:uid="{C6B671FD-90A7-4422-8483-B01364C90883}"/>
    <hyperlink ref="AA199" location="A125994034V" display="A125994034V" xr:uid="{CFA89BA3-1B55-4578-98E6-3C7DD49E2D7B}"/>
    <hyperlink ref="V200" location="A125997454V" display="A125997454V" xr:uid="{2259308E-582E-4422-9A57-90306EC4693B}"/>
    <hyperlink ref="W200" location="A126001054L" display="A126001054L" xr:uid="{831FA12E-7E44-43EC-ACB1-A31056B84B9F}"/>
    <hyperlink ref="X200" location="A125999254L" display="A125999254L" xr:uid="{2A6CEDEE-1E30-430A-8976-32C0033E99AC}"/>
    <hyperlink ref="Y200" location="A125992054T" display="A125992054T" xr:uid="{F68EC63C-4BC5-4B51-AC1B-299C46BD2416}"/>
    <hyperlink ref="Z200" location="A125995654A" display="A125995654A" xr:uid="{34CE810A-292E-4A69-974A-C99F7523F46C}"/>
    <hyperlink ref="AA200" location="A125993854J" display="A125993854J" xr:uid="{2D780E9E-2CD7-48F2-935C-8CD445D8C057}"/>
    <hyperlink ref="V201" location="A125997626C" display="A125997626C" xr:uid="{5C458D19-132A-4DA6-B240-1F34C0D07281}"/>
    <hyperlink ref="W201" location="A126001226W" display="A126001226W" xr:uid="{F376A4B1-E39D-4D71-B5D4-5844C0B86A41}"/>
    <hyperlink ref="X201" location="A125999426W" display="A125999426W" xr:uid="{F31FF63D-789F-47C5-A5BD-3185EB166A1E}"/>
    <hyperlink ref="Y201" location="A125992226A" display="A125992226A" xr:uid="{C127A135-C284-42F1-B409-9A16AFA39659}"/>
    <hyperlink ref="Z201" location="A125995826K" display="A125995826K" xr:uid="{6A5723B3-B613-4D5F-896F-D1441BBED92D}"/>
    <hyperlink ref="AA201" location="A125994026V" display="A125994026V" xr:uid="{A68AE5C3-FE8A-4D43-ACD3-4914D22F0A34}"/>
    <hyperlink ref="V202" location="A125997630V" display="A125997630V" xr:uid="{F8BBEAE9-E78D-47A2-A3FE-723AD6E792B9}"/>
    <hyperlink ref="W202" location="A126001230L" display="A126001230L" xr:uid="{54DAD1FB-93CC-4EDE-8434-DC7076076E91}"/>
    <hyperlink ref="X202" location="A125999430L" display="A125999430L" xr:uid="{57DCCCA0-6418-4BFA-BBAA-2FA1CD7754A8}"/>
    <hyperlink ref="Y202" location="A125992230T" display="A125992230T" xr:uid="{0E1429EC-37C4-40FD-BE01-D4E6DBDF791B}"/>
    <hyperlink ref="Z202" location="A125995830A" display="A125995830A" xr:uid="{24865A9C-90CA-423F-9F1A-6C74163679C2}"/>
    <hyperlink ref="AA202" location="A125994030K" display="A125994030K" xr:uid="{A2C34DB9-8F0E-492D-B8A4-B3E18342BB79}"/>
    <hyperlink ref="V203" location="A125997458C" display="A125997458C" xr:uid="{C1F5FADA-0363-42CB-8031-612123E5C436}"/>
    <hyperlink ref="W203" location="A126001058W" display="A126001058W" xr:uid="{8C2CC3E0-3179-4FC5-B333-152C83EE3FEB}"/>
    <hyperlink ref="X203" location="A125999258W" display="A125999258W" xr:uid="{8F92D5D7-21EE-4250-AB45-E60ACC27A7AE}"/>
    <hyperlink ref="Y203" location="A125992058A" display="A125992058A" xr:uid="{87CDCC0B-4BB8-4674-9900-ABDB89A6E653}"/>
    <hyperlink ref="Z203" location="A125995658K" display="A125995658K" xr:uid="{8B9B02CC-9BE1-4588-AEA0-E7A3AFE44A0C}"/>
    <hyperlink ref="AA203" location="A125993858T" display="A125993858T" xr:uid="{72CB2B7C-6943-48A0-84D0-6B9256000CC6}"/>
    <hyperlink ref="V204" location="A125997514K" display="A125997514K" xr:uid="{92DA244F-6683-49C8-9A68-B8D51EF970E3}"/>
    <hyperlink ref="W204" location="A126001114C" display="A126001114C" xr:uid="{DE1D378C-513C-4345-B4F8-8DB9ED11280A}"/>
    <hyperlink ref="X204" location="A125999314C" display="A125999314C" xr:uid="{B77AD499-DDA6-4DBB-8C88-D502AF540260}"/>
    <hyperlink ref="Y204" location="A125992114J" display="A125992114J" xr:uid="{61857D0C-081D-438A-8828-FFB026EC8863}"/>
    <hyperlink ref="Z204" location="A125995714T" display="A125995714T" xr:uid="{A8D6D423-D981-4C8C-B6A9-3227F23A1AEC}"/>
    <hyperlink ref="AA204" location="A125993914X" display="A125993914X" xr:uid="{40FE20F4-D860-49E9-BC4B-49B538B3A245}"/>
    <hyperlink ref="V205" location="A125997566L" display="A125997566L" xr:uid="{3B3F0C1B-9C90-466E-9BBC-EBEE4B1FF970}"/>
    <hyperlink ref="W205" location="A126001166F" display="A126001166F" xr:uid="{9D7BD67F-009B-434C-8054-71FB9D7262AE}"/>
    <hyperlink ref="X205" location="A125999366F" display="A125999366F" xr:uid="{72AA88FC-00B4-48F7-858B-DFBC1AB85030}"/>
    <hyperlink ref="Y205" location="A125992166K" display="A125992166K" xr:uid="{FC8448FB-C9B4-4FB8-98E6-E3426615F381}"/>
    <hyperlink ref="Z205" location="A125995766V" display="A125995766V" xr:uid="{97811862-2862-4A39-9EF8-70EDBA03801C}"/>
    <hyperlink ref="AA205" location="A125993966A" display="A125993966A" xr:uid="{BD7F05F5-632C-437F-BC08-E47A9FCD8FA7}"/>
    <hyperlink ref="V206" location="A125997638L" display="A125997638L" xr:uid="{3D74D6C0-E3BE-4D50-9AA6-67A59D003493}"/>
    <hyperlink ref="W206" location="A126001238F" display="A126001238F" xr:uid="{69FEF76B-986D-45C4-9438-A4B2973BDB0F}"/>
    <hyperlink ref="X206" location="A125999438F" display="A125999438F" xr:uid="{2658F515-AD2C-4AE2-9B60-AC2262E413F4}"/>
    <hyperlink ref="Y206" location="A125992238K" display="A125992238K" xr:uid="{1E8A4742-0257-47FE-80CC-E89639212C40}"/>
    <hyperlink ref="Z206" location="A125995838V" display="A125995838V" xr:uid="{8C5675F8-D6A6-4456-9494-BEB06D982EA0}"/>
    <hyperlink ref="AA206" location="A125994038C" display="A125994038C" xr:uid="{BAC9DF07-001D-4413-97AB-9473AA9A5F22}"/>
    <hyperlink ref="V208" location="A125997462V" display="A125997462V" xr:uid="{6402C339-3101-4ED3-84D3-B097AB3086A5}"/>
    <hyperlink ref="W208" location="A126001062L" display="A126001062L" xr:uid="{C58B0554-3574-4682-8DFD-630FA64B0C4B}"/>
    <hyperlink ref="X208" location="A125999262L" display="A125999262L" xr:uid="{3E3C5798-6F60-42A9-8AB7-74DE7CBED484}"/>
    <hyperlink ref="V209" location="A125997594W" display="A125997594W" xr:uid="{C88613C8-4D14-425A-8BA7-4BF87ABB6B12}"/>
    <hyperlink ref="W209" location="A126001194R" display="A126001194R" xr:uid="{A64FD726-2C85-4D30-8C1A-439062F097F9}"/>
    <hyperlink ref="X209" location="A125999394R" display="A125999394R" xr:uid="{B7B0329F-9164-4859-AF2E-010197118483}"/>
    <hyperlink ref="Y209" location="A125992194V" display="A125992194V" xr:uid="{2E5AAF37-7A35-453B-98D5-FC66670C5EAF}"/>
    <hyperlink ref="Z209" location="A125995794C" display="A125995794C" xr:uid="{85C21DB7-A585-4F7E-96BC-CB8929E8EE30}"/>
    <hyperlink ref="AA209" location="A125993994K" display="A125993994K" xr:uid="{40EC6F8B-578E-48DE-96FF-63DB265E7169}"/>
    <hyperlink ref="V210" location="A125997598F" display="A125997598F" xr:uid="{2A986A88-721A-4E99-872D-4883C79DBB14}"/>
    <hyperlink ref="W210" location="A126001198X" display="A126001198X" xr:uid="{DAAB656E-AC16-4FCE-8186-B1636F1DDDE2}"/>
    <hyperlink ref="X210" location="A125999398X" display="A125999398X" xr:uid="{58089DA2-1EE1-4D3C-8758-D0D7E2F4E915}"/>
    <hyperlink ref="Y210" location="A125992198C" display="A125992198C" xr:uid="{64A08BC0-029A-4B15-8958-3C1062B3F0AB}"/>
    <hyperlink ref="Z210" location="A125995798L" display="A125995798L" xr:uid="{9C37F779-4800-4A50-BC71-19FFCB9C5A61}"/>
    <hyperlink ref="AA210" location="A125993998V" display="A125993998V" xr:uid="{F1375A26-1C49-4088-97B1-9D7458003CAC}"/>
    <hyperlink ref="V211" location="A125997494L" display="A125997494L" xr:uid="{BE1D4AC7-5BDD-46A2-8A87-84DEEF0E2936}"/>
    <hyperlink ref="W211" location="A126001094F" display="A126001094F" xr:uid="{483A5361-1D01-49BF-94A8-D2BAFACDDC25}"/>
    <hyperlink ref="X211" location="A125999294F" display="A125999294F" xr:uid="{626DF7AD-D1F1-4EBE-A1F3-23AED2D90F29}"/>
    <hyperlink ref="Y211" location="A125992094K" display="A125992094K" xr:uid="{850C9EA9-3879-42F4-9BC2-C218DC549C13}"/>
    <hyperlink ref="Z211" location="A125995694V" display="A125995694V" xr:uid="{F1FC1E40-74B4-4FF5-A56A-624F87BB1CCE}"/>
    <hyperlink ref="AA211" location="A125993894A" display="A125993894A" xr:uid="{DD74AF83-DF69-4437-B3C4-E960A03EAE9D}"/>
    <hyperlink ref="V212" location="A125997466C" display="A125997466C" xr:uid="{DBFEC197-70F4-4F1E-B772-07C48E88944E}"/>
    <hyperlink ref="W212" location="A126001066W" display="A126001066W" xr:uid="{63AC2640-C5FF-40D1-B1BD-A4E41327E189}"/>
    <hyperlink ref="X212" location="A125999266W" display="A125999266W" xr:uid="{744F13E0-A422-4B37-9E6E-4799BCC758F6}"/>
    <hyperlink ref="Y212" location="A125992066A" display="A125992066A" xr:uid="{718537B0-5075-4028-A8A3-9CBD023A48C9}"/>
    <hyperlink ref="Z212" location="A125995666K" display="A125995666K" xr:uid="{E18ABA30-D810-4CD9-B061-7A7A7B9F4DB2}"/>
    <hyperlink ref="AA212" location="A125993866T" display="A125993866T" xr:uid="{C4AB07C7-65FC-42A7-9A4B-207015F4A523}"/>
    <hyperlink ref="Y214" location="A125992118T" display="A125992118T" xr:uid="{D1494CF8-06B8-4BB3-85E1-C2A2C297F72D}"/>
    <hyperlink ref="Z214" location="A125995718A" display="A125995718A" xr:uid="{2A0D7092-D3F8-4ECE-8D1F-505A77294355}"/>
    <hyperlink ref="AA214" location="A125993918J" display="A125993918J" xr:uid="{E2D18E69-65A1-45B4-9C71-CB1BE3C75BC9}"/>
    <hyperlink ref="V215" location="A125997486L" display="A125997486L" xr:uid="{850B6F6F-279B-463E-A297-1E7E525772EB}"/>
    <hyperlink ref="W215" location="A126001086F" display="A126001086F" xr:uid="{1CD6F1AC-EB92-4853-9A2E-390341551847}"/>
    <hyperlink ref="X215" location="A125999286F" display="A125999286F" xr:uid="{E2E3C0EB-17BD-4ABB-8705-1FBAF9F9A229}"/>
    <hyperlink ref="Y215" location="A125992086K" display="A125992086K" xr:uid="{212F3EA4-F269-44F7-AAF5-FEBF72915DDE}"/>
    <hyperlink ref="Z215" location="A125995686V" display="A125995686V" xr:uid="{176955C4-0DFC-4DAB-998E-0C69EEEBE1BF}"/>
    <hyperlink ref="AA215" location="A125993886A" display="A125993886A" xr:uid="{1A5FCBC0-0914-494F-8DD2-CA56235222F6}"/>
    <hyperlink ref="V216" location="A125997522K" display="A125997522K" xr:uid="{348BF729-3737-463B-87D0-2E49551A6D90}"/>
    <hyperlink ref="W216" location="A126001122C" display="A126001122C" xr:uid="{A0C3E3DA-769D-4262-A8BC-41ED48AEA981}"/>
    <hyperlink ref="X216" location="A125999322C" display="A125999322C" xr:uid="{DFBC0DDB-56B7-4BC2-961C-1195AE366C47}"/>
    <hyperlink ref="Y216" location="A125992122J" display="A125992122J" xr:uid="{7F0BD84D-FDD1-45DB-BED1-FA3722157773}"/>
    <hyperlink ref="Z216" location="A125995722T" display="A125995722T" xr:uid="{638AC227-D58C-4DC9-B74C-C69C85755E6F}"/>
    <hyperlink ref="AA216" location="A125993922X" display="A125993922X" xr:uid="{6716FFBF-2AA4-4A98-8040-A78BA5BBB4DC}"/>
    <hyperlink ref="V217" location="A125997498W" display="A125997498W" xr:uid="{6F53D5CC-742B-4187-A7A0-0DC531CDD744}"/>
    <hyperlink ref="W217" location="A126001098R" display="A126001098R" xr:uid="{1CDB5834-77DF-49A3-81FA-C0D2CF0CCEC8}"/>
    <hyperlink ref="X217" location="A125999298R" display="A125999298R" xr:uid="{6CCC162D-F2AE-4EA9-8803-97C1819843F8}"/>
    <hyperlink ref="Y217" location="A125992098V" display="A125992098V" xr:uid="{18B71C50-9A98-439C-B06F-1C93B9D1DB18}"/>
    <hyperlink ref="Z217" location="A125995698C" display="A125995698C" xr:uid="{763E077D-A9C9-4E5E-A74E-56F9E074D9E5}"/>
    <hyperlink ref="AA217" location="A125993898K" display="A125993898K" xr:uid="{2B68BE19-22C7-4685-8EE3-EE0D849D8D75}"/>
    <hyperlink ref="V218" location="A125997526V" display="A125997526V" xr:uid="{99680B8C-2F8B-4D97-9B5A-7538F2679AE7}"/>
    <hyperlink ref="W218" location="A126001126L" display="A126001126L" xr:uid="{D5283945-1BF5-4D64-B668-E91F7FF92A60}"/>
    <hyperlink ref="X218" location="A125999326L" display="A125999326L" xr:uid="{947D0A75-F5DA-4130-9DBE-1F565CE40699}"/>
    <hyperlink ref="Y218" location="A125992126T" display="A125992126T" xr:uid="{0A4531E1-32B4-482D-8720-1DBC6588D3F8}"/>
    <hyperlink ref="Z218" location="A125995726A" display="A125995726A" xr:uid="{DD684D82-3B74-4788-AFC8-380A3A4A483B}"/>
    <hyperlink ref="AA218" location="A125993926J" display="A125993926J" xr:uid="{FC27E824-EC9F-4CEC-AA7B-4A03B916B81D}"/>
    <hyperlink ref="V219" location="A125997570C" display="A125997570C" xr:uid="{91385657-6D9E-46E4-B78A-B9E9FAFBF31D}"/>
    <hyperlink ref="W219" location="A126001170W" display="A126001170W" xr:uid="{2098031D-3F10-4F69-98FE-12606265CF6F}"/>
    <hyperlink ref="X219" location="A125999370W" display="A125999370W" xr:uid="{C55A563C-C5DB-4C41-ACA7-229FDF70549E}"/>
    <hyperlink ref="Y219" location="A125992170A" display="A125992170A" xr:uid="{8075F98D-9082-413D-8B8E-A53EE7D56AE7}"/>
    <hyperlink ref="Z219" location="A125995770K" display="A125995770K" xr:uid="{B055FB5E-D663-4120-A798-AA510F1AE190}"/>
    <hyperlink ref="AA219" location="A125993970T" display="A125993970T" xr:uid="{7B153C2F-BD92-48AE-9FF4-DCDBC228FBF0}"/>
    <hyperlink ref="V220" location="A125997530K" display="A125997530K" xr:uid="{46FB4710-EA19-4296-BE23-13D676327B09}"/>
    <hyperlink ref="W220" location="A126001130C" display="A126001130C" xr:uid="{3DCA49D5-FF94-4649-8679-966344D36DD7}"/>
    <hyperlink ref="X220" location="A125999330C" display="A125999330C" xr:uid="{577581F3-136F-4991-88EF-C7A2CB10D651}"/>
    <hyperlink ref="Y220" location="A125992130J" display="A125992130J" xr:uid="{DB32BFCF-B52B-4F63-A3B6-72005FC45D88}"/>
    <hyperlink ref="Z220" location="A125995730T" display="A125995730T" xr:uid="{2F9D53DE-B28E-4EB7-B349-C48409932A70}"/>
    <hyperlink ref="AA220" location="A125993930X" display="A125993930X" xr:uid="{C05C6022-6D95-45A4-B3A7-7DF221645528}"/>
    <hyperlink ref="V221" location="A125997502A" display="A125997502A" xr:uid="{0E0BFF1E-2557-4A05-A1A3-DD31084835AE}"/>
    <hyperlink ref="W221" location="A126001102V" display="A126001102V" xr:uid="{4F8CB2AB-08A2-49F2-9CE5-172AD87C8E0A}"/>
    <hyperlink ref="X221" location="A125999302V" display="A125999302V" xr:uid="{932EAEA2-3ABF-46D4-81A9-2116F09BFFB3}"/>
    <hyperlink ref="Y221" location="A125992102X" display="A125992102X" xr:uid="{E9F499E2-0303-47FE-9CBA-CF7A9C91E83F}"/>
    <hyperlink ref="Z221" location="A125995702J" display="A125995702J" xr:uid="{D8CEEF3F-92B6-470B-95B0-D28CCA6DB8DB}"/>
    <hyperlink ref="AA221" location="A125993902R" display="A125993902R" xr:uid="{D7191E77-0427-4BF0-83E1-913F2D7B538C}"/>
    <hyperlink ref="V222" location="A125997602K" display="A125997602K" xr:uid="{B733B7D6-F1D0-4089-BB34-4BC095558BE9}"/>
    <hyperlink ref="W222" location="A126001202C" display="A126001202C" xr:uid="{122EB8FB-F103-49F0-8CD4-B2A0F24C4811}"/>
    <hyperlink ref="X222" location="A125999402C" display="A125999402C" xr:uid="{67F420D1-0F4E-41E2-817A-EC9337536034}"/>
    <hyperlink ref="Y222" location="A125992202J" display="A125992202J" xr:uid="{E176BA88-3D62-4FAA-B976-D34FB050EC42}"/>
    <hyperlink ref="Z222" location="A125995802T" display="A125995802T" xr:uid="{1D68D52E-42C0-4758-93D8-71E707C944C4}"/>
    <hyperlink ref="AA222" location="A125994002A" display="A125994002A" xr:uid="{1264D394-BA80-4D89-9A09-114E3A05A79D}"/>
    <hyperlink ref="V223" location="A125997574L" display="A125997574L" xr:uid="{589FA7C4-32D4-4AFC-88CF-6C0086168E53}"/>
    <hyperlink ref="W223" location="A126001174F" display="A126001174F" xr:uid="{AE04C10C-CB93-4C0B-A02E-367645BBA019}"/>
    <hyperlink ref="X223" location="A125999374F" display="A125999374F" xr:uid="{4B5A3E9A-B689-4D4B-ACE0-C2658CBAF97C}"/>
    <hyperlink ref="Y223" location="A125992174K" display="A125992174K" xr:uid="{2F5B522C-C137-4F8C-A037-F226CA6A0ED0}"/>
    <hyperlink ref="Z223" location="A125995774V" display="A125995774V" xr:uid="{05370826-1A3C-422D-973A-21476E549B23}"/>
    <hyperlink ref="AA223" location="A125993974A" display="A125993974A" xr:uid="{001FE1B5-ABD1-406F-BB9C-DB2EB29FF29B}"/>
    <hyperlink ref="V224" location="A125997578W" display="A125997578W" xr:uid="{DA059EB5-9A37-43A6-B7C1-A563853D32D7}"/>
    <hyperlink ref="W224" location="A126001178R" display="A126001178R" xr:uid="{136E1C86-231F-47E7-8309-FB40ECE90A73}"/>
    <hyperlink ref="X224" location="A125999378R" display="A125999378R" xr:uid="{E3E499FB-A6EB-4EFA-A98D-C939E5CFFB9D}"/>
    <hyperlink ref="Y224" location="A125992178V" display="A125992178V" xr:uid="{787EF641-5259-4BDF-AEAD-508B912252F6}"/>
    <hyperlink ref="Z224" location="A125995778C" display="A125995778C" xr:uid="{7162B1D1-01E9-4522-BB3A-8C831038ABDC}"/>
    <hyperlink ref="AA224" location="A125993978K" display="A125993978K" xr:uid="{41CE7DB6-C576-49F3-BB65-9140050E492C}"/>
    <hyperlink ref="V225" location="A125997642C" display="A125997642C" xr:uid="{4CE16F4F-B23D-451B-9E38-17D5C6D961F5}"/>
    <hyperlink ref="W225" location="A126001242W" display="A126001242W" xr:uid="{FACAEBED-4ACA-453F-88B3-447AD4F53015}"/>
    <hyperlink ref="X225" location="A125999442W" display="A125999442W" xr:uid="{3C394232-783B-4DAA-9D09-328DA2DCEE66}"/>
    <hyperlink ref="Y225" location="A125992242A" display="A125992242A" xr:uid="{D3963158-80CB-4D14-8165-A211073B32EC}"/>
    <hyperlink ref="Z225" location="A125995842K" display="A125995842K" xr:uid="{26A1BC89-970E-4AD3-AD19-22BBA4C7E37C}"/>
    <hyperlink ref="AA225" location="A125994042V" display="A125994042V" xr:uid="{F0C9C193-486B-4E0B-B8D7-CBD2AB449718}"/>
    <hyperlink ref="V226" location="A125997470V" display="A125997470V" xr:uid="{829BE003-C382-4A4E-90A2-BF72E75FC19A}"/>
    <hyperlink ref="W226" location="A126001070L" display="A126001070L" xr:uid="{137E83B8-6076-49F1-9A46-DE102B1A17E0}"/>
    <hyperlink ref="X226" location="A125999270L" display="A125999270L" xr:uid="{6AB7ADD9-75E2-4C91-88A7-E874CD25D7A1}"/>
    <hyperlink ref="Y226" location="A125992070T" display="A125992070T" xr:uid="{236528B1-4BD5-488A-B544-240804288632}"/>
    <hyperlink ref="Z226" location="A125995670A" display="A125995670A" xr:uid="{A0DE053B-CD01-4A68-9A3E-3C05FDED0802}"/>
    <hyperlink ref="AA226" location="A125993870J" display="A125993870J" xr:uid="{A6932F96-E2F5-47DC-B658-E9E562A0E5CD}"/>
    <hyperlink ref="V228" location="A125997534V" display="A125997534V" xr:uid="{74A6080D-CF87-4584-A151-EF60EB473BBB}"/>
    <hyperlink ref="W228" location="A126001134L" display="A126001134L" xr:uid="{6E1251A6-436B-4FA0-A74F-26ED8F980D09}"/>
    <hyperlink ref="X228" location="A125999334L" display="A125999334L" xr:uid="{F7004C9F-79CA-47D2-811F-68473958CD56}"/>
    <hyperlink ref="Y228" location="A125992134T" display="A125992134T" xr:uid="{145B3C94-945C-4D3B-A8CD-36756530D2DE}"/>
    <hyperlink ref="Z228" location="A125995734A" display="A125995734A" xr:uid="{31F84717-CE74-4BEA-AE93-C6B41B9E40FF}"/>
    <hyperlink ref="AA228" location="A125993934J" display="A125993934J" xr:uid="{84B92A71-207F-487B-A957-145473C16094}"/>
    <hyperlink ref="V229" location="A125997490C" display="A125997490C" xr:uid="{34799E55-6226-4BBA-9F69-4765A7E86028}"/>
    <hyperlink ref="W229" location="A126001090W" display="A126001090W" xr:uid="{3F3216A1-438F-4A71-848A-B9CF1B4B726F}"/>
    <hyperlink ref="X229" location="A125999290W" display="A125999290W" xr:uid="{CA03FD47-A5BC-4FFF-9701-8E15B89DFD85}"/>
    <hyperlink ref="Y229" location="A125992090A" display="A125992090A" xr:uid="{07A34B7A-0BEB-4376-8C83-2EC69BF04D21}"/>
    <hyperlink ref="Z229" location="A125995690K" display="A125995690K" xr:uid="{E943A315-405A-48DB-906A-3B852F5CDD82}"/>
    <hyperlink ref="AA229" location="A125993890T" display="A125993890T" xr:uid="{6E7C19D8-EB1C-40E9-B7C3-04A1EED5F81A}"/>
    <hyperlink ref="V230" location="A125997582L" display="A125997582L" xr:uid="{9376FC7C-A823-4EBD-BFCA-D805511B3FF4}"/>
    <hyperlink ref="W230" location="A126001182F" display="A126001182F" xr:uid="{0C8F4E6C-209A-4E51-A998-5005A9EE9D65}"/>
    <hyperlink ref="X230" location="A125999382F" display="A125999382F" xr:uid="{8CE66C4D-99FB-4836-ABB3-F323316801E6}"/>
    <hyperlink ref="Y230" location="A125992182K" display="A125992182K" xr:uid="{49A8C8BC-48A1-4EFA-9A4E-8CDD184C9DDB}"/>
    <hyperlink ref="Z230" location="A125995782V" display="A125995782V" xr:uid="{BBB0A11E-F4BC-403B-AA0D-B43806CB8471}"/>
    <hyperlink ref="AA230" location="A125993982A" display="A125993982A" xr:uid="{DC2A5DD7-D304-44BA-98BF-5E28C7019714}"/>
    <hyperlink ref="V231" location="A125997586W" display="A125997586W" xr:uid="{325473CC-DE91-4335-9205-867DC3CA7C52}"/>
    <hyperlink ref="W231" location="A126001186R" display="A126001186R" xr:uid="{98CCEEB4-1C1D-4C4B-9D97-00A93C2FEC37}"/>
    <hyperlink ref="X231" location="A125999386R" display="A125999386R" xr:uid="{32536478-D301-4577-91A3-9EDF822C94FE}"/>
    <hyperlink ref="Y231" location="A125992186V" display="A125992186V" xr:uid="{1036A056-8781-4AAC-9F19-30FDA98FD7E3}"/>
    <hyperlink ref="Z231" location="A125995786C" display="A125995786C" xr:uid="{E3E3B66F-355E-4429-BF84-3253013D62F4}"/>
    <hyperlink ref="AA231" location="A125993986K" display="A125993986K" xr:uid="{AEF0827F-F10C-4603-9346-71A1978A4439}"/>
    <hyperlink ref="V232" location="A125997506K" display="A125997506K" xr:uid="{C8DC2CFE-78D6-48E7-BE88-5143DBAC97C3}"/>
    <hyperlink ref="W232" location="A126001106C" display="A126001106C" xr:uid="{9EA2B65D-1575-4585-9D8F-F01525B14509}"/>
    <hyperlink ref="X232" location="A125999306C" display="A125999306C" xr:uid="{8AB95645-374F-4C8F-B089-9620723C1402}"/>
    <hyperlink ref="Y232" location="A125992106J" display="A125992106J" xr:uid="{01835783-0CA8-46B4-8061-8EBED662B502}"/>
    <hyperlink ref="Z232" location="A125995706T" display="A125995706T" xr:uid="{D96C39D4-4042-4AA1-A40B-82789F53D9B3}"/>
    <hyperlink ref="AA232" location="A125993906X" display="A125993906X" xr:uid="{2C658CDC-6D1F-4F7C-9148-8E26CD06B6B1}"/>
    <hyperlink ref="V233" location="A125997474C" display="A125997474C" xr:uid="{FA6650C1-2E36-4338-9E9B-311A4F38D96D}"/>
    <hyperlink ref="W233" location="A126001074W" display="A126001074W" xr:uid="{3D9F6643-2910-4F20-B0CE-6A039551F5BF}"/>
    <hyperlink ref="X233" location="A125999274W" display="A125999274W" xr:uid="{506B14F2-B2F0-469F-A878-E8478DF2463B}"/>
    <hyperlink ref="Y233" location="A125992074A" display="A125992074A" xr:uid="{0EC43C02-86FC-48CE-B3CC-774F935B1AD9}"/>
    <hyperlink ref="Z233" location="A125995674K" display="A125995674K" xr:uid="{D5D58577-A6B2-4385-917D-A3706CC17A9D}"/>
    <hyperlink ref="AA233" location="A125993874T" display="A125993874T" xr:uid="{768971AD-622B-4CEC-9CF2-2DAD34AD1843}"/>
    <hyperlink ref="V234" location="A125997646L" display="A125997646L" xr:uid="{E2457FE7-5EE5-4CEB-80CA-CD9030C76B90}"/>
    <hyperlink ref="W234" location="A126001246F" display="A126001246F" xr:uid="{4FD1CCFC-26F4-45C5-8BD4-42868EFFFB47}"/>
    <hyperlink ref="X234" location="A125999446F" display="A125999446F" xr:uid="{BD7D2E56-4CD2-4508-95A0-EBDA23AD3E41}"/>
    <hyperlink ref="Y234" location="A125992246K" display="A125992246K" xr:uid="{C71FC5B3-66F0-42D0-B5CA-3DF901917A72}"/>
    <hyperlink ref="Z234" location="A125995846V" display="A125995846V" xr:uid="{CEA0A5AA-8C79-49B7-B1B0-F9B01260EE64}"/>
    <hyperlink ref="AA234" location="A125994046C" display="A125994046C" xr:uid="{5F6A659C-826D-4724-BD36-732688B643DC}"/>
    <hyperlink ref="V235" location="A125997538C" display="A125997538C" xr:uid="{A90D6A5C-E0CD-4631-B4BD-11138D3F6BAE}"/>
    <hyperlink ref="W235" location="A126001138W" display="A126001138W" xr:uid="{5FF3592B-24D0-42DB-8F1B-BB391385F1F2}"/>
    <hyperlink ref="X235" location="A125999338W" display="A125999338W" xr:uid="{5012FBB7-147B-4352-A6DF-8E27527085EC}"/>
    <hyperlink ref="Y235" location="A125992138A" display="A125992138A" xr:uid="{99F16822-3B31-45E5-BCAA-DD987D3EA8AB}"/>
    <hyperlink ref="Z235" location="A125995738K" display="A125995738K" xr:uid="{25309423-DB3D-4336-87EE-B6BBE4FF6C1E}"/>
    <hyperlink ref="AA235" location="A125993938T" display="A125993938T" xr:uid="{2D9F0FEB-CBEC-4B7F-B005-40D4C5B47674}"/>
    <hyperlink ref="V236" location="A125997606V" display="A125997606V" xr:uid="{CF3340EE-1309-4FDB-B80A-47972078A732}"/>
    <hyperlink ref="W236" location="A126001206L" display="A126001206L" xr:uid="{23FB5973-368D-4824-A0DD-7FE519324A4F}"/>
    <hyperlink ref="X236" location="A125999406L" display="A125999406L" xr:uid="{608078B4-3E9E-4A93-9ADF-D6C463E6B1ED}"/>
    <hyperlink ref="Y236" location="A125992206T" display="A125992206T" xr:uid="{A0DDA14D-3C4A-4BEE-9382-4D54955A09B8}"/>
    <hyperlink ref="Z236" location="A125995806A" display="A125995806A" xr:uid="{8EE046C7-8B32-4C06-93F1-2F20D8472307}"/>
    <hyperlink ref="AA236" location="A125994006K" display="A125994006K" xr:uid="{F8122AAA-9ECD-419E-AACF-4D1D12DB188D}"/>
    <hyperlink ref="V237" location="A125997650C" display="A125997650C" xr:uid="{078CE448-D97C-4C19-BFD4-414475A38B18}"/>
    <hyperlink ref="W237" location="A126001250W" display="A126001250W" xr:uid="{149E122C-5541-4C9D-801B-FF1C561EEEB0}"/>
    <hyperlink ref="X237" location="A125999450W" display="A125999450W" xr:uid="{5F4BAB01-2B50-45CE-B335-DB5285FEDEC6}"/>
    <hyperlink ref="Y237" location="A125992250A" display="A125992250A" xr:uid="{7A903444-A45E-4851-9619-6CC4C68D2A87}"/>
    <hyperlink ref="Z237" location="A125995850K" display="A125995850K" xr:uid="{3D59C553-1DEB-4BB6-B674-231B4F4CCD5B}"/>
    <hyperlink ref="AA237" location="A125994050V" display="A125994050V" xr:uid="{9560F8F9-B535-4980-9111-0F345769104D}"/>
    <hyperlink ref="AB238" location="A125997678F" display="A125997678F" xr:uid="{E04F20D2-DF52-40CC-8AC1-7F642E28C98D}"/>
    <hyperlink ref="AC238" location="A126001278X" display="A126001278X" xr:uid="{1868D9D4-832A-4F86-A7CA-57E46213A8E0}"/>
    <hyperlink ref="AD238" location="A125999478X" display="A125999478X" xr:uid="{B5A35DD7-786F-479F-8D5E-B493D3DD6EAC}"/>
    <hyperlink ref="AE238" location="A125992278C" display="A125992278C" xr:uid="{16E52851-5B52-45B6-A29A-2C9BCFF0DBB6}"/>
    <hyperlink ref="AF238" location="A125995878L" display="A125995878L" xr:uid="{11BE4CED-1C9F-4EF1-8E5D-AF8686389875}"/>
    <hyperlink ref="AG238" location="A125994078W" display="A125994078W" xr:uid="{A8599717-9FA0-49F9-A901-B2967FC256DF}"/>
    <hyperlink ref="AB185" location="A125997810C" display="A125997810C" xr:uid="{D4A5CA2E-23F1-4420-8783-1E831DA5D3F0}"/>
    <hyperlink ref="AC185" location="A126001410W" display="A126001410W" xr:uid="{CBADE40D-92F8-4ED1-A17D-FE21F0D98E4D}"/>
    <hyperlink ref="AD185" location="A125999610W" display="A125999610W" xr:uid="{D426DCF3-C9EC-476E-92D6-7B83E49636CF}"/>
    <hyperlink ref="AE185" location="A125992410A" display="A125992410A" xr:uid="{D5F5A75B-58DF-4591-8FCF-B6D18E555B49}"/>
    <hyperlink ref="AF185" location="A125996010L" display="A125996010L" xr:uid="{BBB04759-0D91-45E9-91FB-9F7161616F1A}"/>
    <hyperlink ref="AG185" location="A125994210V" display="A125994210V" xr:uid="{6508E563-37DD-4AD6-AC56-4E6577F9DFE9}"/>
    <hyperlink ref="AB186" location="A125997742L" display="A125997742L" xr:uid="{A95A9A6D-A81E-4773-9037-83EEE45BB319}"/>
    <hyperlink ref="AC186" location="A126001342F" display="A126001342F" xr:uid="{8C47B953-8061-4226-AC13-0F5DACEFAACB}"/>
    <hyperlink ref="AD186" location="A125999542F" display="A125999542F" xr:uid="{621765B8-7FD7-4B80-A222-B7CC467B1E3E}"/>
    <hyperlink ref="AE186" location="A125992342K" display="A125992342K" xr:uid="{36CB83CC-6E14-4F11-8E4F-83539FF44B37}"/>
    <hyperlink ref="AF186" location="A125995942V" display="A125995942V" xr:uid="{E2C52F6A-135A-4CD9-B54E-7BAD78D70D33}"/>
    <hyperlink ref="AG186" location="A125994142C" display="A125994142C" xr:uid="{1108E569-833D-43B6-9A25-AB5B52539304}"/>
    <hyperlink ref="AB187" location="A125997814L" display="A125997814L" xr:uid="{5783C9F6-8840-43D8-B6C3-C1076E64F0C5}"/>
    <hyperlink ref="AC187" location="A126001414F" display="A126001414F" xr:uid="{18315F43-3208-40F1-B159-F4BEAF60EF90}"/>
    <hyperlink ref="AD187" location="A125999614F" display="A125999614F" xr:uid="{E81EF159-5935-4CBD-8732-27B697B45559}"/>
    <hyperlink ref="AE187" location="A125992414K" display="A125992414K" xr:uid="{1CA5324E-2048-40E5-8AF6-ABE73D97415E}"/>
    <hyperlink ref="AF187" location="A125996014W" display="A125996014W" xr:uid="{A3C7B33A-820D-4A33-8DE1-5E6990CA7A27}"/>
    <hyperlink ref="AG187" location="A125994214C" display="A125994214C" xr:uid="{DA5C89E2-BA6E-4849-84D8-6FD6FF7987B4}"/>
    <hyperlink ref="AB188" location="A125997818W" display="A125997818W" xr:uid="{FEAE97C7-EEE2-4B69-8081-2B7EF894A7F8}"/>
    <hyperlink ref="AC188" location="A126001418R" display="A126001418R" xr:uid="{EB524D10-1796-4B77-8BCA-BA0C23E67D0A}"/>
    <hyperlink ref="AD188" location="A125999618R" display="A125999618R" xr:uid="{A5367C41-1518-421F-96DF-5E8D0739E16B}"/>
    <hyperlink ref="AE188" location="A125992418V" display="A125992418V" xr:uid="{9C2D957B-79CC-4A9D-8D98-4D39D6F6BC49}"/>
    <hyperlink ref="AF188" location="A125996018F" display="A125996018F" xr:uid="{3EC5A191-54F6-4430-A53E-46BE59E1EB39}"/>
    <hyperlink ref="AG188" location="A125994218L" display="A125994218L" xr:uid="{DDD3DF7A-E40B-494E-B9B7-5C26C2C37F88}"/>
    <hyperlink ref="AB189" location="A125997746W" display="A125997746W" xr:uid="{251AA455-612E-495F-86E0-D9FEF907DD2F}"/>
    <hyperlink ref="AC189" location="A126001346R" display="A126001346R" xr:uid="{5FD84FD7-3E35-47FB-9665-5D9BF52C3328}"/>
    <hyperlink ref="AD189" location="A125999546R" display="A125999546R" xr:uid="{859C11C9-5F19-4BA4-9C62-0C800A9A2511}"/>
    <hyperlink ref="AE189" location="A125992346V" display="A125992346V" xr:uid="{37F7EC03-1A17-4BDC-B07B-77D163DA72FE}"/>
    <hyperlink ref="AF189" location="A125995946C" display="A125995946C" xr:uid="{D4BA7AA8-BC09-4FF3-B170-BCA36F84F50E}"/>
    <hyperlink ref="AG189" location="A125994146L" display="A125994146L" xr:uid="{E16FBE49-221E-44F1-883F-CBE5714358BD}"/>
    <hyperlink ref="AB190" location="A125997750L" display="A125997750L" xr:uid="{5FEFD624-C4C5-49EB-918D-BA0C1A871F48}"/>
    <hyperlink ref="AC190" location="A126001350F" display="A126001350F" xr:uid="{5A0B72F5-891C-48C1-AA60-D0F8FC9BD920}"/>
    <hyperlink ref="AD190" location="A125999550F" display="A125999550F" xr:uid="{F40E346B-839E-457A-AB6A-EB0CA0AA1D07}"/>
    <hyperlink ref="AE190" location="A125992350K" display="A125992350K" xr:uid="{4EF800A0-E9D3-4910-8702-F2C1A3D6AEE0}"/>
    <hyperlink ref="AF190" location="A125995950V" display="A125995950V" xr:uid="{2E126ECE-48AD-4466-B2B2-D33994811B07}"/>
    <hyperlink ref="AG190" location="A125994150C" display="A125994150C" xr:uid="{EDE4B6D3-DAAB-4745-880E-F9D1556FDBFB}"/>
    <hyperlink ref="AB191" location="A125997790F" display="A125997790F" xr:uid="{15B47E56-7FAC-482A-BAD6-0EE26875D8C7}"/>
    <hyperlink ref="AC191" location="A126001390X" display="A126001390X" xr:uid="{CDE9D0F5-5819-4FF0-ADED-7AD6117F6DF5}"/>
    <hyperlink ref="AD191" location="A125999590X" display="A125999590X" xr:uid="{EDCC21E5-CDC9-413C-A5FD-B9B7DB7B1334}"/>
    <hyperlink ref="AE191" location="A125992390C" display="A125992390C" xr:uid="{A45FFE62-6A02-4567-A2B3-BFBB50A5B62C}"/>
    <hyperlink ref="AF191" location="A125995990L" display="A125995990L" xr:uid="{96BF20A5-7B1B-41B7-A5F2-CA7A1E13E7C0}"/>
    <hyperlink ref="AG191" location="A125994190W" display="A125994190W" xr:uid="{70DCE821-65A0-4487-953C-7B697BEBC96B}"/>
    <hyperlink ref="AB192" location="A125997710V" display="A125997710V" xr:uid="{AF597CC4-2324-4205-95F2-ED226BBD5F1F}"/>
    <hyperlink ref="AC192" location="A126001310L" display="A126001310L" xr:uid="{EF726B2B-EBBF-4E6A-9870-C2C593BACC1B}"/>
    <hyperlink ref="AD192" location="A125999510L" display="A125999510L" xr:uid="{894BB4BE-4205-45F7-B1E0-EB0AEDF6834D}"/>
    <hyperlink ref="AE192" location="A125992310T" display="A125992310T" xr:uid="{412FD4E6-A7B9-4E90-A158-A81F7A65AEAB}"/>
    <hyperlink ref="AF192" location="A125995910A" display="A125995910A" xr:uid="{3C02A846-2734-4FD6-9122-CE26C753A324}"/>
    <hyperlink ref="AG192" location="A125994110K" display="A125994110K" xr:uid="{CF5DA603-5263-45E4-98EA-B3CA54CC48C7}"/>
    <hyperlink ref="AB193" location="A125997822L" display="A125997822L" xr:uid="{8F9682F7-452D-4AF7-8948-BA1743EFB14B}"/>
    <hyperlink ref="AC193" location="A126001422F" display="A126001422F" xr:uid="{4EC9B859-71DF-4E6D-9005-F658DC085029}"/>
    <hyperlink ref="AD193" location="A125999622F" display="A125999622F" xr:uid="{B6527511-FF43-43A0-9653-511BCB8E0004}"/>
    <hyperlink ref="AE193" location="A125992422K" display="A125992422K" xr:uid="{B5ACF5CB-9948-4440-90E0-E1170D030E69}"/>
    <hyperlink ref="AF193" location="A125996022W" display="A125996022W" xr:uid="{2C2A2771-E89D-4141-A724-D60AEACB71F9}"/>
    <hyperlink ref="AG193" location="A125994222C" display="A125994222C" xr:uid="{34E5E07E-FB58-4A48-9CA6-747A63E869DA}"/>
    <hyperlink ref="AB195" location="A125997754W" display="A125997754W" xr:uid="{B3154661-45F9-4A29-9BE7-87B7BBA34D33}"/>
    <hyperlink ref="AC195" location="A126001354R" display="A126001354R" xr:uid="{13910ACB-AB31-4F2F-A2BA-33B5C85FBAB4}"/>
    <hyperlink ref="AD195" location="A125999554R" display="A125999554R" xr:uid="{29AFA76A-F852-44F4-AD98-AEA51DFC1400}"/>
    <hyperlink ref="AE195" location="A125992354V" display="A125992354V" xr:uid="{76406A7B-97E7-4F32-AA39-F287395FF369}"/>
    <hyperlink ref="AF195" location="A125995954C" display="A125995954C" xr:uid="{5C8EE86F-DAFC-4904-9EC0-3299E06669C5}"/>
    <hyperlink ref="AG195" location="A125994154L" display="A125994154L" xr:uid="{5287CEFA-C652-48A4-B7D5-4270526F7C31}"/>
    <hyperlink ref="AB196" location="A125997682W" display="A125997682W" xr:uid="{51E0BB85-9C46-46A9-83DD-BF5C8427025C}"/>
    <hyperlink ref="AC196" location="A126001282R" display="A126001282R" xr:uid="{FE4AD4CD-F2F2-4818-B1A1-62BEF446E279}"/>
    <hyperlink ref="AD196" location="A125999482R" display="A125999482R" xr:uid="{90E4023D-E5D4-4A17-AD0E-659A34110994}"/>
    <hyperlink ref="AE196" location="A125992282V" display="A125992282V" xr:uid="{08A48948-D0F2-40E0-8AF1-16055ABAE29B}"/>
    <hyperlink ref="AF196" location="A125995882C" display="A125995882C" xr:uid="{66BDFC11-EEB6-4D43-A140-BBC5324B39E5}"/>
    <hyperlink ref="AG196" location="A125994082L" display="A125994082L" xr:uid="{1639C4C6-8AB7-48BD-98E1-52268AF80F26}"/>
    <hyperlink ref="AB197" location="A125997758F" display="A125997758F" xr:uid="{F2C5FA0C-066B-4B29-B99E-4D2BDA14E226}"/>
    <hyperlink ref="AC197" location="A126001358X" display="A126001358X" xr:uid="{32132275-DD2D-4EE6-95C3-B30B70E90141}"/>
    <hyperlink ref="AD197" location="A125999558X" display="A125999558X" xr:uid="{6A5D9979-3CEA-4627-900F-E6C437F6D710}"/>
    <hyperlink ref="AE197" location="A125992358C" display="A125992358C" xr:uid="{8C8D25A4-FF01-424C-9B33-9B9BBD1F0F04}"/>
    <hyperlink ref="AF197" location="A125995958L" display="A125995958L" xr:uid="{F6784A01-893C-4180-9FCF-09AFDF0199DD}"/>
    <hyperlink ref="AG197" location="A125994158W" display="A125994158W" xr:uid="{ACD8480A-C77A-42BA-83BA-AABF2763590C}"/>
    <hyperlink ref="AB198" location="A125997762W" display="A125997762W" xr:uid="{1C9A3C72-A000-4CBF-AF83-D9D80C95E984}"/>
    <hyperlink ref="AC198" location="A126001362R" display="A126001362R" xr:uid="{9ED5BF11-5EBF-41ED-9CB1-1549BD72D6AC}"/>
    <hyperlink ref="AD198" location="A125999562R" display="A125999562R" xr:uid="{F092979D-E1E9-433E-808B-562E2BDE2FF6}"/>
    <hyperlink ref="AE198" location="A125992362V" display="A125992362V" xr:uid="{6FD9CE34-77D9-4716-AE31-54D19D569CFA}"/>
    <hyperlink ref="AF198" location="A125995962C" display="A125995962C" xr:uid="{B20C052C-F39D-4DD6-AE2F-FCB6D5FF77EC}"/>
    <hyperlink ref="AG198" location="A125994162L" display="A125994162L" xr:uid="{9981B45F-7323-4E87-BA86-CF8DA91684E0}"/>
    <hyperlink ref="AB199" location="A125997834W" display="A125997834W" xr:uid="{59353DAA-36A2-4F3C-A09E-D459DB85CE92}"/>
    <hyperlink ref="AC199" location="A126001434R" display="A126001434R" xr:uid="{9747677E-2EBA-479E-B2D6-A2BD65A9B0B6}"/>
    <hyperlink ref="AD199" location="A125999634R" display="A125999634R" xr:uid="{7019D9B2-0CD4-48C4-951D-3A1FBA06F6A4}"/>
    <hyperlink ref="AE199" location="A125992434V" display="A125992434V" xr:uid="{56E77968-7CEC-4F25-9D8F-23B454BC99CE}"/>
    <hyperlink ref="AF199" location="A125996034F" display="A125996034F" xr:uid="{6D287FEC-FFC2-40D2-8B31-CDE3FD26C6B2}"/>
    <hyperlink ref="AG199" location="A125994234L" display="A125994234L" xr:uid="{C870705E-8272-47EE-88FB-814DD05E041B}"/>
    <hyperlink ref="AB200" location="A125997654L" display="A125997654L" xr:uid="{48676B69-8C88-4BBD-BC31-CAAB087721D8}"/>
    <hyperlink ref="AC200" location="A126001254F" display="A126001254F" xr:uid="{BB837D21-76E6-4F50-9AFC-A86D3CC0E874}"/>
    <hyperlink ref="AD200" location="A125999454F" display="A125999454F" xr:uid="{0B191F84-57B0-4B93-BAC7-4B907D0C4784}"/>
    <hyperlink ref="AE200" location="A125992254K" display="A125992254K" xr:uid="{3BD8BD96-8BE6-4530-9275-A0ADF05E59FC}"/>
    <hyperlink ref="AF200" location="A125995854V" display="A125995854V" xr:uid="{86389A4C-F207-48F3-B19B-1BC50706DED3}"/>
    <hyperlink ref="AG200" location="A125994054C" display="A125994054C" xr:uid="{30AA52FA-EB9C-46A4-A8A8-B5E04E9C446E}"/>
    <hyperlink ref="AB201" location="A125997826W" display="A125997826W" xr:uid="{3148524A-ADEF-4F2B-B1A3-2ACEF6D5E3D9}"/>
    <hyperlink ref="AC201" location="A126001426R" display="A126001426R" xr:uid="{9DF3B17A-A2A2-4DD9-BD3E-B5733C3F5316}"/>
    <hyperlink ref="AD201" location="A125999626R" display="A125999626R" xr:uid="{28754169-6570-4586-A3AE-5572C2051094}"/>
    <hyperlink ref="AE201" location="A125992426V" display="A125992426V" xr:uid="{01693766-3C8C-4496-B340-D56A5307E59A}"/>
    <hyperlink ref="AF201" location="A125996026F" display="A125996026F" xr:uid="{DCAA58D9-9753-4186-B5F0-457D3AEA08AE}"/>
    <hyperlink ref="AG201" location="A125994226L" display="A125994226L" xr:uid="{6D8FDB2C-0D6D-4D98-AF62-8709C05A93A4}"/>
    <hyperlink ref="AB202" location="A125997830L" display="A125997830L" xr:uid="{C1752D93-4E2D-44D3-BEFB-BAB90B2662B7}"/>
    <hyperlink ref="AC202" location="A126001430F" display="A126001430F" xr:uid="{CC6E9AF7-8867-41E0-B93F-4C12D5DE1AE5}"/>
    <hyperlink ref="AD202" location="A125999630F" display="A125999630F" xr:uid="{9D247B43-0F0A-4D4C-89BE-66DA4FB14DB0}"/>
    <hyperlink ref="AE202" location="A125992430K" display="A125992430K" xr:uid="{67329FD4-57BE-40FD-9CF8-758747329F3E}"/>
    <hyperlink ref="AF202" location="A125996030W" display="A125996030W" xr:uid="{5F1B8AFA-524A-4879-A454-D1EDEA833806}"/>
    <hyperlink ref="AG202" location="A125994230C" display="A125994230C" xr:uid="{AD692D31-5FFB-4410-9765-57591010A938}"/>
    <hyperlink ref="AB203" location="A125997658W" display="A125997658W" xr:uid="{6EE68B37-9CED-4B24-A939-53DEFB18E0E1}"/>
    <hyperlink ref="AC203" location="A126001258R" display="A126001258R" xr:uid="{0D31135B-80EE-4643-832A-CF62A89765DB}"/>
    <hyperlink ref="AD203" location="A125999458R" display="A125999458R" xr:uid="{DA1EEA91-5F8A-46DC-A6A8-537CF28B8AF9}"/>
    <hyperlink ref="AE203" location="A125992258V" display="A125992258V" xr:uid="{6C7DDACA-54CE-4FC8-B39E-0A5454C31E17}"/>
    <hyperlink ref="AF203" location="A125995858C" display="A125995858C" xr:uid="{7B8DE919-952F-4566-B545-79F517A1A909}"/>
    <hyperlink ref="AG203" location="A125994058L" display="A125994058L" xr:uid="{6E7BBB14-6297-426A-9C49-709482B6E193}"/>
    <hyperlink ref="AB204" location="A125997714C" display="A125997714C" xr:uid="{1F31F74D-B2EC-4CEC-AEBE-92A25C299D77}"/>
    <hyperlink ref="AC204" location="A126001314W" display="A126001314W" xr:uid="{7160907C-EBF6-485E-8053-45F0AC816FAE}"/>
    <hyperlink ref="AD204" location="A125999514W" display="A125999514W" xr:uid="{BE399C89-7FE9-45E1-85D9-1DE9F7117846}"/>
    <hyperlink ref="AE204" location="A125992314A" display="A125992314A" xr:uid="{D10A2FAD-EC63-43D2-98CC-AD3E5720852C}"/>
    <hyperlink ref="AF204" location="A125995914K" display="A125995914K" xr:uid="{61799781-5D04-4756-96BE-BA491872E976}"/>
    <hyperlink ref="AG204" location="A125994114V" display="A125994114V" xr:uid="{68736AD7-5340-4318-B229-17466D24B2BC}"/>
    <hyperlink ref="AB205" location="A125997766F" display="A125997766F" xr:uid="{DD3C203E-1EE7-4336-A2BC-9B8995281AAE}"/>
    <hyperlink ref="AC205" location="A126001366X" display="A126001366X" xr:uid="{73080FAD-82AB-49F9-AB59-A9BAC976F57F}"/>
    <hyperlink ref="AD205" location="A125999566X" display="A125999566X" xr:uid="{25094636-CAE7-4879-80F1-C08442C15EB1}"/>
    <hyperlink ref="AE205" location="A125992366C" display="A125992366C" xr:uid="{E1F44225-5445-4CD9-93B9-EAD05C9EE053}"/>
    <hyperlink ref="AF205" location="A125995966L" display="A125995966L" xr:uid="{A9060A98-0008-4725-A14A-4C00A4BFE1C2}"/>
    <hyperlink ref="AG205" location="A125994166W" display="A125994166W" xr:uid="{55EDB38C-0967-4ED9-AFEC-0E81F01214E3}"/>
    <hyperlink ref="AB206" location="A125997838F" display="A125997838F" xr:uid="{C36FBABB-798B-4E1D-99EC-1466627EF830}"/>
    <hyperlink ref="AC206" location="A126001438X" display="A126001438X" xr:uid="{E333D984-EC45-4A76-8776-C8BBD50A7656}"/>
    <hyperlink ref="AD206" location="A125999638X" display="A125999638X" xr:uid="{34BB8DF8-3CE3-4DCC-9A75-4691523D7F80}"/>
    <hyperlink ref="AE206" location="A125992438C" display="A125992438C" xr:uid="{FE5D4C64-9B7D-4F5B-BCE0-7332753ED3AA}"/>
    <hyperlink ref="AF206" location="A125996038R" display="A125996038R" xr:uid="{3E18D142-58F5-4330-A027-44A0033E0635}"/>
    <hyperlink ref="AG206" location="A125994238W" display="A125994238W" xr:uid="{A66A7714-7AB4-45FF-B106-8FAF17A96D2A}"/>
    <hyperlink ref="AB208" location="A125997662L" display="A125997662L" xr:uid="{BA6BB926-E4AC-4725-8FD2-243E7B328F34}"/>
    <hyperlink ref="AC208" location="A126001262F" display="A126001262F" xr:uid="{AC7CD978-C8AE-469A-8F4C-8A2872586DE0}"/>
    <hyperlink ref="AD208" location="A125999462F" display="A125999462F" xr:uid="{C8C1DB95-6E9A-4704-B7F0-DE1ADD07A674}"/>
    <hyperlink ref="AB209" location="A125997794R" display="A125997794R" xr:uid="{D9A22152-8830-4740-820C-DFCF08E7A3E0}"/>
    <hyperlink ref="AC209" location="A126001394J" display="A126001394J" xr:uid="{1D75F7FD-E38B-467C-AFF2-A1D7CD9C269D}"/>
    <hyperlink ref="AD209" location="A125999594J" display="A125999594J" xr:uid="{E10977BF-14D3-4E0B-99E3-C3477417842A}"/>
    <hyperlink ref="AE209" location="A125992394L" display="A125992394L" xr:uid="{D914FE3E-B837-4BAC-9C0B-F7A12EE5E54A}"/>
    <hyperlink ref="AF209" location="A125995994W" display="A125995994W" xr:uid="{04A43FCE-D5A6-4504-A75F-A4481D39C026}"/>
    <hyperlink ref="AG209" location="A125994194F" display="A125994194F" xr:uid="{7A57B733-7388-48DA-9FD6-A7F26FAD0724}"/>
    <hyperlink ref="AB210" location="A125997798X" display="A125997798X" xr:uid="{360966FA-43AA-403E-A31F-5F601D94DCC0}"/>
    <hyperlink ref="AC210" location="A126001398T" display="A126001398T" xr:uid="{43B78C29-81E4-4036-BBC0-C19C8F9982E7}"/>
    <hyperlink ref="AD210" location="A125999598T" display="A125999598T" xr:uid="{945E60A3-593A-48C2-B517-EBE0195B4049}"/>
    <hyperlink ref="AE210" location="A125992398W" display="A125992398W" xr:uid="{32112404-B770-41C4-8FF7-F1FDBFF4A153}"/>
    <hyperlink ref="AF210" location="A125995998F" display="A125995998F" xr:uid="{FC61890D-25E2-4085-AA96-0CBB96128976}"/>
    <hyperlink ref="AG210" location="A125994198R" display="A125994198R" xr:uid="{B83E85A9-872D-4E30-8494-234173D198FB}"/>
    <hyperlink ref="AB211" location="A125997694F" display="A125997694F" xr:uid="{963120C9-3163-4B20-81C3-8612A8B8581D}"/>
    <hyperlink ref="AC211" location="A126001294X" display="A126001294X" xr:uid="{D6344C8F-67CA-451C-80FB-516D6E8D6AD9}"/>
    <hyperlink ref="AD211" location="A125999494X" display="A125999494X" xr:uid="{3C26DC97-730D-47CF-94E4-7C96C4A47365}"/>
    <hyperlink ref="AE211" location="A125992294C" display="A125992294C" xr:uid="{F0287F63-D044-44F9-A992-698147A2C1EB}"/>
    <hyperlink ref="AF211" location="A125995894L" display="A125995894L" xr:uid="{CD418600-590B-47FC-A7AF-297FE0879E84}"/>
    <hyperlink ref="AG211" location="A125994094W" display="A125994094W" xr:uid="{37C424A3-CF1D-47D1-A529-8C61C8901D5C}"/>
    <hyperlink ref="AB212" location="A125997666W" display="A125997666W" xr:uid="{BD5A56F7-7264-4343-B080-A09EB0244F45}"/>
    <hyperlink ref="AC212" location="A126001266R" display="A126001266R" xr:uid="{18A1CFFC-7D29-41EF-BD9B-1688FFBD662B}"/>
    <hyperlink ref="AD212" location="A125999466R" display="A125999466R" xr:uid="{54F61BCB-5AC8-4F21-BF99-E33C8C54E694}"/>
    <hyperlink ref="AE212" location="A125992266V" display="A125992266V" xr:uid="{6B9AC526-164D-4D5C-B977-2C73735BC647}"/>
    <hyperlink ref="AF212" location="A125995866C" display="A125995866C" xr:uid="{E5C5086C-5C8F-498F-808F-5E4F402ED4D7}"/>
    <hyperlink ref="AG212" location="A125994066L" display="A125994066L" xr:uid="{D4C1C350-4014-483F-8EE7-C7FBD27C5025}"/>
    <hyperlink ref="AE214" location="A125992318K" display="A125992318K" xr:uid="{129A3F8E-CB08-4F83-B6CF-C3AC79C5C814}"/>
    <hyperlink ref="AF214" location="A125995918V" display="A125995918V" xr:uid="{FBE3500E-D2EB-4B13-80D9-24A11F3A580F}"/>
    <hyperlink ref="AG214" location="A125994118C" display="A125994118C" xr:uid="{4CFE9D8E-0BBC-41F4-9DD5-AC55EB864A2B}"/>
    <hyperlink ref="AB215" location="A125997686F" display="A125997686F" xr:uid="{B69059FD-EA47-4AF1-85FB-B588438612D8}"/>
    <hyperlink ref="AC215" location="A126001286X" display="A126001286X" xr:uid="{080E1912-22B7-4193-91F3-5AC2F2C4421F}"/>
    <hyperlink ref="AD215" location="A125999486X" display="A125999486X" xr:uid="{D2C68C16-84D2-43EB-83D1-7F4EA4C1C4B1}"/>
    <hyperlink ref="AE215" location="A125992286C" display="A125992286C" xr:uid="{85E44D26-0EC2-4DB6-BA4D-49EAEE975F30}"/>
    <hyperlink ref="AF215" location="A125995886L" display="A125995886L" xr:uid="{42696ED8-1489-424E-92EC-8DC14B19E1A6}"/>
    <hyperlink ref="AG215" location="A125994086W" display="A125994086W" xr:uid="{6E563B53-50A9-41E4-916F-425B34071656}"/>
    <hyperlink ref="AB216" location="A125997722C" display="A125997722C" xr:uid="{B47CE629-C3F7-4FBE-9736-6A6AC3420499}"/>
    <hyperlink ref="AC216" location="A126001322W" display="A126001322W" xr:uid="{284C04B8-BABB-4A50-84A8-47A43379C2D8}"/>
    <hyperlink ref="AD216" location="A125999522W" display="A125999522W" xr:uid="{75B882BD-A466-4615-85F0-525F0FBD7C23}"/>
    <hyperlink ref="AE216" location="A125992322A" display="A125992322A" xr:uid="{5374221C-D042-4151-9A26-1038DBEAF200}"/>
    <hyperlink ref="AF216" location="A125995922K" display="A125995922K" xr:uid="{6021DA7C-EA0E-441B-B8DC-8DCED9C95F25}"/>
    <hyperlink ref="AG216" location="A125994122V" display="A125994122V" xr:uid="{416DFB23-3E40-4841-BEA2-4836A483D3F9}"/>
    <hyperlink ref="AB217" location="A125997698R" display="A125997698R" xr:uid="{783657B9-7B97-42B9-98A3-DD145A6FF028}"/>
    <hyperlink ref="AC217" location="A126001298J" display="A126001298J" xr:uid="{7C4C2C6E-867C-4C3C-A5CE-335B5756AC71}"/>
    <hyperlink ref="AD217" location="A125999498J" display="A125999498J" xr:uid="{C186A145-7DE0-4BA2-BBD3-AFEA5FDC4E73}"/>
    <hyperlink ref="AE217" location="A125992298L" display="A125992298L" xr:uid="{6AF53D7A-9EC7-4C99-A83E-014F2807800F}"/>
    <hyperlink ref="AF217" location="A125995898W" display="A125995898W" xr:uid="{40B662D2-D96F-4A2C-BA47-D30EC82D3844}"/>
    <hyperlink ref="AG217" location="A125994098F" display="A125994098F" xr:uid="{E5E28E5C-22AC-4EBF-90EC-738ADC7E73F6}"/>
    <hyperlink ref="AB218" location="A125997726L" display="A125997726L" xr:uid="{4B748BE9-3FB7-4EBC-ABD5-4268271F1749}"/>
    <hyperlink ref="AC218" location="A126001326F" display="A126001326F" xr:uid="{39EBB556-4613-4B2B-8574-1871C4631C2D}"/>
    <hyperlink ref="AD218" location="A125999526F" display="A125999526F" xr:uid="{A9E05796-A266-4FE9-AE25-8CC09946555A}"/>
    <hyperlink ref="AE218" location="A125992326K" display="A125992326K" xr:uid="{D4D730F2-94AD-4CC4-9A42-DE702868A7CE}"/>
    <hyperlink ref="AF218" location="A125995926V" display="A125995926V" xr:uid="{EE478FFE-33FA-4BB4-9C7D-B731B48B52C5}"/>
    <hyperlink ref="AG218" location="A125994126C" display="A125994126C" xr:uid="{8084C8B6-EBBE-4258-BD63-86C4D8304B08}"/>
    <hyperlink ref="AB219" location="A125997770W" display="A125997770W" xr:uid="{CE117CAE-3BAB-49C7-A851-EC6B345B64E9}"/>
    <hyperlink ref="AC219" location="A126001370R" display="A126001370R" xr:uid="{17F0BCB7-6CC5-495D-8638-99380CA1DCDA}"/>
    <hyperlink ref="AD219" location="A125999570R" display="A125999570R" xr:uid="{618D74BF-A7E3-403A-9405-DED6BED57B31}"/>
    <hyperlink ref="AE219" location="A125992370V" display="A125992370V" xr:uid="{0B1CB8B9-97D2-46DD-982B-EF5812B9F58A}"/>
    <hyperlink ref="AF219" location="A125995970C" display="A125995970C" xr:uid="{797004DF-E6D6-4240-9C70-2B73AE99202A}"/>
    <hyperlink ref="AG219" location="A125994170L" display="A125994170L" xr:uid="{4D884984-5DBE-45A3-8F50-D40B480B42C4}"/>
    <hyperlink ref="AB220" location="A125997730C" display="A125997730C" xr:uid="{130D1C80-0E7C-457B-890B-440735B863CB}"/>
    <hyperlink ref="AC220" location="A126001330W" display="A126001330W" xr:uid="{DED55C35-DEB5-4140-8458-995EC61253B9}"/>
    <hyperlink ref="AD220" location="A125999530W" display="A125999530W" xr:uid="{27B2CC73-18F4-48B8-ADA2-C921F5BF1253}"/>
    <hyperlink ref="AE220" location="A125992330A" display="A125992330A" xr:uid="{771862A6-1CC6-4FD3-BF11-458C8E824F68}"/>
    <hyperlink ref="AF220" location="A125995930K" display="A125995930K" xr:uid="{E06AD15A-0000-423E-8834-A82B28D7CE2E}"/>
    <hyperlink ref="AG220" location="A125994130V" display="A125994130V" xr:uid="{00CC26F6-DC93-48DC-B240-53E382BD78F1}"/>
    <hyperlink ref="AB221" location="A125997702V" display="A125997702V" xr:uid="{9880B510-C450-4202-A150-20D8DD1954CB}"/>
    <hyperlink ref="AC221" location="A126001302L" display="A126001302L" xr:uid="{117498E2-9A1E-4B58-82E7-DE55F2AAA30F}"/>
    <hyperlink ref="AD221" location="A125999502L" display="A125999502L" xr:uid="{255024F5-5DF5-4110-93A3-358AFF7C43D8}"/>
    <hyperlink ref="AE221" location="A125992302T" display="A125992302T" xr:uid="{C34FB549-5EFF-45E3-9E62-AC2B30235DA7}"/>
    <hyperlink ref="AF221" location="A125995902A" display="A125995902A" xr:uid="{B25D5E75-7712-46CE-8674-F46EBFBA7083}"/>
    <hyperlink ref="AG221" location="A125994102K" display="A125994102K" xr:uid="{2C057AA9-1A4F-45A6-9BCF-9BBCC8D38872}"/>
    <hyperlink ref="AB222" location="A125997802C" display="A125997802C" xr:uid="{C635B981-B2E2-4583-8258-6700FEB49F58}"/>
    <hyperlink ref="AC222" location="A126001402W" display="A126001402W" xr:uid="{1586C4D8-1F63-4B0C-9424-A1615FACB199}"/>
    <hyperlink ref="AD222" location="A125999602W" display="A125999602W" xr:uid="{01E637F2-5CB2-42F3-8D13-5DE2A81BE4C5}"/>
    <hyperlink ref="AE222" location="A125992402A" display="A125992402A" xr:uid="{5EEED50B-5C47-4874-AA81-7193DB1E605B}"/>
    <hyperlink ref="AF222" location="A125996002L" display="A125996002L" xr:uid="{8B7C915B-733F-4F68-AD9A-A09BFECECA36}"/>
    <hyperlink ref="AG222" location="A125994202V" display="A125994202V" xr:uid="{6916A769-C201-4D17-9CA9-076C358C33FF}"/>
    <hyperlink ref="AB223" location="A125997774F" display="A125997774F" xr:uid="{A27A04FB-B37A-4A32-B372-3E7D5BDDB120}"/>
    <hyperlink ref="AC223" location="A126001374X" display="A126001374X" xr:uid="{71E49B77-E60D-4524-842A-99DBDA9D2F57}"/>
    <hyperlink ref="AD223" location="A125999574X" display="A125999574X" xr:uid="{488905BE-E0D0-4D36-B5A5-7A336AB4A4DD}"/>
    <hyperlink ref="AE223" location="A125992374C" display="A125992374C" xr:uid="{0468EA17-B375-47A7-A4FB-DFD83F62595C}"/>
    <hyperlink ref="AF223" location="A125995974L" display="A125995974L" xr:uid="{9AD816EE-3EB8-41A1-B74D-0CC0CE56BB0A}"/>
    <hyperlink ref="AG223" location="A125994174W" display="A125994174W" xr:uid="{5691C064-4693-4B89-A16D-3272D7107ED8}"/>
    <hyperlink ref="AB224" location="A125997778R" display="A125997778R" xr:uid="{0EBBA0C4-5848-4EF4-A146-8F0E1A9B0322}"/>
    <hyperlink ref="AC224" location="A126001378J" display="A126001378J" xr:uid="{47422F8B-406D-422C-B5D5-0D76CF943CCB}"/>
    <hyperlink ref="AD224" location="A125999578J" display="A125999578J" xr:uid="{55E5447E-F7FF-405B-8712-28A7E324797F}"/>
    <hyperlink ref="AE224" location="A125992378L" display="A125992378L" xr:uid="{22012C3A-B7E2-4F3B-9E56-3B41B9BD6201}"/>
    <hyperlink ref="AF224" location="A125995978W" display="A125995978W" xr:uid="{4E2DB7BC-C690-4AB0-B37B-D5A83931A2BB}"/>
    <hyperlink ref="AG224" location="A125994178F" display="A125994178F" xr:uid="{06113D24-C34B-46EB-A6A4-907B2C63446B}"/>
    <hyperlink ref="AB225" location="A125997842W" display="A125997842W" xr:uid="{6D5B2887-7326-4451-A043-F1666070E483}"/>
    <hyperlink ref="AC225" location="A126001442R" display="A126001442R" xr:uid="{F784323D-213B-4A20-80F2-6E0EFC823ACB}"/>
    <hyperlink ref="AD225" location="A125999642R" display="A125999642R" xr:uid="{490B54E5-C467-456F-91B6-BD26C35A35C3}"/>
    <hyperlink ref="AE225" location="A125992442V" display="A125992442V" xr:uid="{312FDB88-AED0-4E73-9550-FE8FCBDD3490}"/>
    <hyperlink ref="AF225" location="A125996042F" display="A125996042F" xr:uid="{02A05520-72B1-4EDA-B560-617DFE7F46EC}"/>
    <hyperlink ref="AG225" location="A125994242L" display="A125994242L" xr:uid="{5A8A8F74-D7D3-46BA-B2CB-0C5CC0529E67}"/>
    <hyperlink ref="AB226" location="A125997670L" display="A125997670L" xr:uid="{CADA3169-AC6E-4670-AFFB-02F2BF273FE0}"/>
    <hyperlink ref="AC226" location="A126001270F" display="A126001270F" xr:uid="{5563DC57-15DF-4EEC-B3FC-F4151831B531}"/>
    <hyperlink ref="AD226" location="A125999470F" display="A125999470F" xr:uid="{BE8110E8-B203-4E63-870A-B3C59CCCEDC2}"/>
    <hyperlink ref="AE226" location="A125992270K" display="A125992270K" xr:uid="{24FA0424-B224-4232-BA0C-894AB147DCB2}"/>
    <hyperlink ref="AF226" location="A125995870V" display="A125995870V" xr:uid="{56E38C74-1205-438B-8253-A7A8E36940DE}"/>
    <hyperlink ref="AG226" location="A125994070C" display="A125994070C" xr:uid="{84B84619-4770-41EC-934E-33C88F5FC835}"/>
    <hyperlink ref="AB228" location="A125997734L" display="A125997734L" xr:uid="{2AEF2D91-1AD9-44CA-B1CB-72AE22014DE2}"/>
    <hyperlink ref="AC228" location="A126001334F" display="A126001334F" xr:uid="{8283AA13-D805-474E-91ED-696C60803856}"/>
    <hyperlink ref="AD228" location="A125999534F" display="A125999534F" xr:uid="{B08C340D-143A-4E91-BDB3-7FE5E35C424B}"/>
    <hyperlink ref="AE228" location="A125992334K" display="A125992334K" xr:uid="{E78BC122-4D0B-43DD-9414-D7E3B978F999}"/>
    <hyperlink ref="AF228" location="A125995934V" display="A125995934V" xr:uid="{7C21B25E-884B-4FB6-A052-AB7D627E73F3}"/>
    <hyperlink ref="AG228" location="A125994134C" display="A125994134C" xr:uid="{7111ED91-7A45-46D5-B443-01F986C6231C}"/>
    <hyperlink ref="AB229" location="A125997690W" display="A125997690W" xr:uid="{CCC87B47-C649-4CE3-9EB5-2F2956306732}"/>
    <hyperlink ref="AC229" location="A126001290R" display="A126001290R" xr:uid="{79972EB9-5DA5-43D6-8B20-1634E7CB879C}"/>
    <hyperlink ref="AD229" location="A125999490R" display="A125999490R" xr:uid="{F17B13E0-2175-46D7-A75D-A40425E0E5DD}"/>
    <hyperlink ref="AE229" location="A125992290V" display="A125992290V" xr:uid="{4E27CBFD-0354-45EA-AB1A-179FCEA3BEF8}"/>
    <hyperlink ref="AF229" location="A125995890C" display="A125995890C" xr:uid="{40069AAC-8017-4D1A-B6E0-0BC63A1CB3B7}"/>
    <hyperlink ref="AG229" location="A125994090L" display="A125994090L" xr:uid="{C874E606-5760-4827-9FE9-50BE1E2A7FC6}"/>
    <hyperlink ref="AB230" location="A125997782F" display="A125997782F" xr:uid="{B44DDF70-CAE2-4F32-AC8B-71DBE14A98FB}"/>
    <hyperlink ref="AC230" location="A126001382X" display="A126001382X" xr:uid="{4C33E60E-98EC-47E2-BB78-4133775247A2}"/>
    <hyperlink ref="AD230" location="A125999582X" display="A125999582X" xr:uid="{6DFB0B77-B480-4B3D-9D72-C0533A5A06CF}"/>
    <hyperlink ref="AE230" location="A125992382C" display="A125992382C" xr:uid="{131D9746-008A-464A-B111-32F205B378D5}"/>
    <hyperlink ref="AF230" location="A125995982L" display="A125995982L" xr:uid="{E0E33587-F4EB-4411-BF5F-9E27E86D7F36}"/>
    <hyperlink ref="AG230" location="A125994182W" display="A125994182W" xr:uid="{25ECEF70-D0C8-4D67-AB7A-E64E05D29C83}"/>
    <hyperlink ref="AB231" location="A125997786R" display="A125997786R" xr:uid="{615430C8-93E3-46C8-A372-FB471F8222E9}"/>
    <hyperlink ref="AC231" location="A126001386J" display="A126001386J" xr:uid="{7ADA4402-1F75-4479-A264-39A111E1DC65}"/>
    <hyperlink ref="AD231" location="A125999586J" display="A125999586J" xr:uid="{09A16D7D-73C4-4BA0-A003-440EEC7CEB97}"/>
    <hyperlink ref="AE231" location="A125992386L" display="A125992386L" xr:uid="{E1124C3A-40AE-4886-9F77-9432BECB3927}"/>
    <hyperlink ref="AF231" location="A125995986W" display="A125995986W" xr:uid="{66B351FC-F517-4DDD-856D-DCB1EB0742C7}"/>
    <hyperlink ref="AG231" location="A125994186F" display="A125994186F" xr:uid="{722FB5C3-6A71-4F5D-BBAC-AC81486A1A37}"/>
    <hyperlink ref="AB232" location="A125997706C" display="A125997706C" xr:uid="{A3E642FB-1EDE-4B14-A99F-C40FFA095422}"/>
    <hyperlink ref="AC232" location="A126001306W" display="A126001306W" xr:uid="{49E7D310-DEEB-48BD-BBE5-28A9744431E5}"/>
    <hyperlink ref="AD232" location="A125999506W" display="A125999506W" xr:uid="{84477E72-AB5F-45C4-985C-F64ECDD01F62}"/>
    <hyperlink ref="AE232" location="A125992306A" display="A125992306A" xr:uid="{5FB7793F-E7E9-444B-9B24-A244105EC02B}"/>
    <hyperlink ref="AF232" location="A125995906K" display="A125995906K" xr:uid="{9468DE01-20BF-49AF-B044-709A35135CC8}"/>
    <hyperlink ref="AG232" location="A125994106V" display="A125994106V" xr:uid="{F6E642CA-EC3D-4D25-8E05-67D4444B424B}"/>
    <hyperlink ref="AB233" location="A125997674W" display="A125997674W" xr:uid="{43816B5D-C805-4CAC-9A8F-E5F85759AE88}"/>
    <hyperlink ref="AC233" location="A126001274R" display="A126001274R" xr:uid="{6D6128A4-284B-4A2F-B274-4ED8B657C15C}"/>
    <hyperlink ref="AD233" location="A125999474R" display="A125999474R" xr:uid="{E9BE1453-E0DC-4E3A-B41E-D65BCC633827}"/>
    <hyperlink ref="AE233" location="A125992274V" display="A125992274V" xr:uid="{2BF4EA80-AB7B-429E-AE88-8E282AE80B84}"/>
    <hyperlink ref="AF233" location="A125995874C" display="A125995874C" xr:uid="{F5F805A6-E696-4D4E-AD26-B6FD6F7463B1}"/>
    <hyperlink ref="AG233" location="A125994074L" display="A125994074L" xr:uid="{53319211-3892-4575-AC08-7191A2D1607F}"/>
    <hyperlink ref="AB234" location="A125997846F" display="A125997846F" xr:uid="{78C64D99-F4DF-455C-BEC8-D862924D6D15}"/>
    <hyperlink ref="AC234" location="A126001446X" display="A126001446X" xr:uid="{1AEBB835-FE77-4757-87D1-11A7F093C9B1}"/>
    <hyperlink ref="AD234" location="A125999646X" display="A125999646X" xr:uid="{07B61A41-9FAD-447D-B1C1-A0F183288AE9}"/>
    <hyperlink ref="AE234" location="A125992446C" display="A125992446C" xr:uid="{DE36A160-F4BF-4E2E-BC22-A5E916227994}"/>
    <hyperlink ref="AF234" location="A125996046R" display="A125996046R" xr:uid="{9923AC68-165B-4BA1-A850-6FE7C4A5A816}"/>
    <hyperlink ref="AG234" location="A125994246W" display="A125994246W" xr:uid="{3037ACFD-B112-4E70-B7D2-3395FD7D11CA}"/>
    <hyperlink ref="AB235" location="A125997738W" display="A125997738W" xr:uid="{44B70A41-01C2-44E4-BDA3-EE7B40DCAEEB}"/>
    <hyperlink ref="AC235" location="A126001338R" display="A126001338R" xr:uid="{C4A967D8-342C-4E8F-9297-20967C45B4A8}"/>
    <hyperlink ref="AD235" location="A125999538R" display="A125999538R" xr:uid="{687D7838-7FAA-4158-B063-BDFA10815F33}"/>
    <hyperlink ref="AE235" location="A125992338V" display="A125992338V" xr:uid="{F1615E0D-A81E-47D9-9485-0EF76C419AC7}"/>
    <hyperlink ref="AF235" location="A125995938C" display="A125995938C" xr:uid="{A3E8239E-07C1-4BF2-9188-BDA7778F623B}"/>
    <hyperlink ref="AG235" location="A125994138L" display="A125994138L" xr:uid="{A37CD103-FB41-4FA6-BA4C-DDC3B5B21267}"/>
    <hyperlink ref="AB236" location="A125997806L" display="A125997806L" xr:uid="{32D65330-5DFE-4A4E-8684-905CC042BDD9}"/>
    <hyperlink ref="AC236" location="A126001406F" display="A126001406F" xr:uid="{36F54FD0-24AB-45EC-8D35-C13BAEE0AAC5}"/>
    <hyperlink ref="AD236" location="A125999606F" display="A125999606F" xr:uid="{370A612C-1162-48BC-A52D-BB426DFDADF3}"/>
    <hyperlink ref="AE236" location="A125992406K" display="A125992406K" xr:uid="{CF69CA2E-E15C-48C7-85BA-9167F4151DB9}"/>
    <hyperlink ref="AF236" location="A125996006W" display="A125996006W" xr:uid="{26F9B47F-C6BD-4E8B-8C98-450DC6FAF6F1}"/>
    <hyperlink ref="AG236" location="A125994206C" display="A125994206C" xr:uid="{01E059CB-89D6-4480-8561-91F2D7707B28}"/>
    <hyperlink ref="AB237" location="A125997850W" display="A125997850W" xr:uid="{A6E44831-1B7A-40A9-B073-7F6B64F3C2D6}"/>
    <hyperlink ref="AC237" location="A126001450R" display="A126001450R" xr:uid="{82EB66F5-F307-4F51-A608-E38300B637ED}"/>
    <hyperlink ref="AD237" location="A125999650R" display="A125999650R" xr:uid="{9249B315-762E-4CE3-A898-66B99FB37807}"/>
    <hyperlink ref="AE237" location="A125992450V" display="A125992450V" xr:uid="{581F0099-AC6E-4CC4-BE76-4B3CA59DCF48}"/>
    <hyperlink ref="AF237" location="A125996050F" display="A125996050F" xr:uid="{7ED986D8-8300-4790-8FF6-36A074A14471}"/>
    <hyperlink ref="AG237" location="A125994250L" display="A125994250L" xr:uid="{BA0AF957-3EEF-4D48-8705-905DB2FB6921}"/>
    <hyperlink ref="AH238" location="A125996678L" display="A125996678L" xr:uid="{B58EB65D-3A73-4496-98B2-018F4BC812BD}"/>
    <hyperlink ref="AI238" location="A126000278F" display="A126000278F" xr:uid="{54AFB63C-9BB4-43B0-877C-0204F2C79C4C}"/>
    <hyperlink ref="AJ238" location="A125998478F" display="A125998478F" xr:uid="{42F4237C-D049-461E-AE69-9D99E1672B80}"/>
    <hyperlink ref="AK238" location="A125991278K" display="A125991278K" xr:uid="{B3ADD6EF-3DD2-4B16-A6B2-6786B3197630}"/>
    <hyperlink ref="AL238" location="A125994878V" display="A125994878V" xr:uid="{C4A70481-0045-4FC2-9CA1-327B772C7349}"/>
    <hyperlink ref="AM238" location="A125993078C" display="A125993078C" xr:uid="{3F8004E3-072D-4DCF-A270-D20AE7CF5183}"/>
    <hyperlink ref="AH185" location="A125996810K" display="A125996810K" xr:uid="{9211E354-E489-4430-80F9-6293FA542225}"/>
    <hyperlink ref="AI185" location="A126000410C" display="A126000410C" xr:uid="{0A0A07E5-C21D-47E2-B1EC-72F09E30D555}"/>
    <hyperlink ref="AJ185" location="A125998610C" display="A125998610C" xr:uid="{11FAFB2B-5DDF-4A85-A1EE-533557C67736}"/>
    <hyperlink ref="AK185" location="A125991410J" display="A125991410J" xr:uid="{6F0AABF3-5CFB-488B-8C61-A21C327FD04F}"/>
    <hyperlink ref="AL185" location="A125995010V" display="A125995010V" xr:uid="{24494CB1-E7AF-4C54-BF4B-538F25D00E37}"/>
    <hyperlink ref="AM185" location="A125993210A" display="A125993210A" xr:uid="{F2291F8A-29C2-45EC-BC19-D32E55B60F20}"/>
    <hyperlink ref="AH186" location="A125996742V" display="A125996742V" xr:uid="{738A2BA3-BE19-44B4-9D66-37F2F803BEFB}"/>
    <hyperlink ref="AI186" location="A126000342L" display="A126000342L" xr:uid="{A13A0D09-E351-4185-9B88-CDD5C246C8DC}"/>
    <hyperlink ref="AJ186" location="A125998542L" display="A125998542L" xr:uid="{D827BADD-13B9-4CDB-BFB5-C1032586B17B}"/>
    <hyperlink ref="AK186" location="A125991342T" display="A125991342T" xr:uid="{6209D4FA-FA0C-493D-BA94-B1B8CF534CA1}"/>
    <hyperlink ref="AL186" location="A125994942A" display="A125994942A" xr:uid="{F16B0695-3D43-49B5-862A-7957AC895F18}"/>
    <hyperlink ref="AM186" location="A125993142K" display="A125993142K" xr:uid="{7F77B33C-0852-4329-97C1-FE68F2CC8F8B}"/>
    <hyperlink ref="AH187" location="A125996814V" display="A125996814V" xr:uid="{3EF6319C-E0C7-41D7-AE57-4C1A5988495A}"/>
    <hyperlink ref="AI187" location="A126000414L" display="A126000414L" xr:uid="{91F4331F-C36B-4E7F-8991-EC895BCEDFAC}"/>
    <hyperlink ref="AJ187" location="A125998614L" display="A125998614L" xr:uid="{CA38DF40-D823-4E40-8DA7-BC79D2984D32}"/>
    <hyperlink ref="AK187" location="A125991414T" display="A125991414T" xr:uid="{5C1D0A98-50CA-4AFF-B408-36F40322EF99}"/>
    <hyperlink ref="AL187" location="A125995014C" display="A125995014C" xr:uid="{F73CFF03-CEB1-4761-9677-E46A5E29B174}"/>
    <hyperlink ref="AM187" location="A125993214K" display="A125993214K" xr:uid="{7AB279DA-16CE-4BF5-B46E-CF525D82FE6C}"/>
    <hyperlink ref="AH188" location="A125996818C" display="A125996818C" xr:uid="{D1581B7B-BF61-4028-BD53-F1259E2DC9C9}"/>
    <hyperlink ref="AI188" location="A126000418W" display="A126000418W" xr:uid="{2E5E2B03-6E5E-422E-951B-E11472849DB3}"/>
    <hyperlink ref="AJ188" location="A125998618W" display="A125998618W" xr:uid="{AB40FEB0-B2E4-430A-9281-0943FBC085EC}"/>
    <hyperlink ref="AK188" location="A125991418A" display="A125991418A" xr:uid="{BFA32D03-C91C-49E1-A6FD-2D1F8E12CC96}"/>
    <hyperlink ref="AL188" location="A125995018L" display="A125995018L" xr:uid="{C61B240D-2DB7-4C23-A3BA-F3A1AB01B4A5}"/>
    <hyperlink ref="AM188" location="A125993218V" display="A125993218V" xr:uid="{5A9114FC-2D00-42FB-A0B2-B7816F45FE38}"/>
    <hyperlink ref="AH189" location="A125996746C" display="A125996746C" xr:uid="{4BEC2168-0071-4229-8590-A8DB455E17E8}"/>
    <hyperlink ref="AI189" location="A126000346W" display="A126000346W" xr:uid="{4C766CA4-8B2C-4518-9828-4EAEE6D91218}"/>
    <hyperlink ref="AJ189" location="A125998546W" display="A125998546W" xr:uid="{5A938B38-6F86-488E-87FC-AE55F979537A}"/>
    <hyperlink ref="AK189" location="A125991346A" display="A125991346A" xr:uid="{EF385B28-5063-48CA-B063-76C194986DD9}"/>
    <hyperlink ref="AL189" location="A125994946K" display="A125994946K" xr:uid="{6B74EA39-8B04-47EF-98A8-DC5D25F99E61}"/>
    <hyperlink ref="AM189" location="A125993146V" display="A125993146V" xr:uid="{980C32F9-E373-4A2C-82B7-F53A152F83BF}"/>
    <hyperlink ref="AH190" location="A125996750V" display="A125996750V" xr:uid="{4FDF213F-2AAC-49A7-845E-0A586672AC9B}"/>
    <hyperlink ref="AI190" location="A126000350L" display="A126000350L" xr:uid="{954A9768-7E55-49EF-9496-868CD33FDCEA}"/>
    <hyperlink ref="AJ190" location="A125998550L" display="A125998550L" xr:uid="{4136DF6D-DF70-4004-8F40-E8E268D8AE54}"/>
    <hyperlink ref="AK190" location="A125991350T" display="A125991350T" xr:uid="{ED830F50-727D-485B-AFC4-ACB316355F81}"/>
    <hyperlink ref="AL190" location="A125994950A" display="A125994950A" xr:uid="{60FCF530-1447-4A86-BAFB-02A15CF6E87C}"/>
    <hyperlink ref="AM190" location="A125993150K" display="A125993150K" xr:uid="{9FA020E9-41EC-4029-AF1C-BCD23238B938}"/>
    <hyperlink ref="AH191" location="A125996790L" display="A125996790L" xr:uid="{6FA772F2-B2E2-4115-B1FB-87497603A690}"/>
    <hyperlink ref="AI191" location="A126000390F" display="A126000390F" xr:uid="{D7158A1D-18B3-40F7-94E4-83747F774C2A}"/>
    <hyperlink ref="AJ191" location="A125998590F" display="A125998590F" xr:uid="{9EAC7D4C-509E-4D62-A856-066DDE34F390}"/>
    <hyperlink ref="AK191" location="A125991390K" display="A125991390K" xr:uid="{A0AD3541-09BE-4DDB-9084-D3D4EC6A78AC}"/>
    <hyperlink ref="AL191" location="A125994990V" display="A125994990V" xr:uid="{8E83A15A-D594-40A5-AF69-BC5C49D58015}"/>
    <hyperlink ref="AM191" location="A125993190C" display="A125993190C" xr:uid="{CCA5EF37-24CD-424C-89D5-F8E38A22676F}"/>
    <hyperlink ref="AH192" location="A125996710A" display="A125996710A" xr:uid="{F34C7FD4-3094-4944-842D-8035B4F275D8}"/>
    <hyperlink ref="AI192" location="A126000310V" display="A126000310V" xr:uid="{67332073-16E6-4379-ACCC-6AA9BE0908B1}"/>
    <hyperlink ref="AJ192" location="A125998510V" display="A125998510V" xr:uid="{D8782C87-F7A5-48D0-B56E-679B13F65FCA}"/>
    <hyperlink ref="AK192" location="A125991310X" display="A125991310X" xr:uid="{F51A8A51-632D-4E9E-BF8F-0EB9D8383E85}"/>
    <hyperlink ref="AL192" location="A125994910J" display="A125994910J" xr:uid="{B1FF7D79-0A4C-41AE-835A-7375C17EBB1D}"/>
    <hyperlink ref="AM192" location="A125993110T" display="A125993110T" xr:uid="{A51EB683-9554-4411-90FB-DF887B385F1B}"/>
    <hyperlink ref="AH193" location="A125996822V" display="A125996822V" xr:uid="{DD8AF90D-B9A0-49B1-8474-7F3B3944AAC7}"/>
    <hyperlink ref="AI193" location="A126000422L" display="A126000422L" xr:uid="{2DA0E01A-013B-4979-9FCB-DC9FD1863EBC}"/>
    <hyperlink ref="AJ193" location="A125998622L" display="A125998622L" xr:uid="{72802348-4391-4E4E-A7ED-08E8EC0E5589}"/>
    <hyperlink ref="AK193" location="A125991422T" display="A125991422T" xr:uid="{3EF562C3-7979-473F-85FC-6362CE25FE08}"/>
    <hyperlink ref="AL193" location="A125995022C" display="A125995022C" xr:uid="{A312589E-1AAD-4783-8771-59669658DC8D}"/>
    <hyperlink ref="AM193" location="A125993222K" display="A125993222K" xr:uid="{01F64B86-1E5E-49DD-90DF-547C29C1E49E}"/>
    <hyperlink ref="AH195" location="A125996754C" display="A125996754C" xr:uid="{6429DDDA-DA4D-404A-A6D4-B44FEEE66512}"/>
    <hyperlink ref="AI195" location="A126000354W" display="A126000354W" xr:uid="{E5064889-E386-4A2C-BE33-CA3EAD2BA224}"/>
    <hyperlink ref="AJ195" location="A125998554W" display="A125998554W" xr:uid="{14414B31-B742-4088-82E6-A0EE56CEC253}"/>
    <hyperlink ref="AK195" location="A125991354A" display="A125991354A" xr:uid="{F3D7E26A-9DB2-4118-80C1-68C326E866DA}"/>
    <hyperlink ref="AL195" location="A125994954K" display="A125994954K" xr:uid="{C2DC87E7-3B33-4973-9645-E89CDE84881F}"/>
    <hyperlink ref="AM195" location="A125993154V" display="A125993154V" xr:uid="{77DE297B-2141-4905-BEE4-60361170EF5B}"/>
    <hyperlink ref="AH196" location="A125996682C" display="A125996682C" xr:uid="{4552F866-DA47-4E4C-8944-4678979E15B0}"/>
    <hyperlink ref="AI196" location="A126000282W" display="A126000282W" xr:uid="{025ED9A3-3395-43D9-A653-CFCE96866F03}"/>
    <hyperlink ref="AJ196" location="A125998482W" display="A125998482W" xr:uid="{9B857436-16B5-4C57-B6E5-528314784435}"/>
    <hyperlink ref="AK196" location="A125991282A" display="A125991282A" xr:uid="{C22A8321-D918-4495-8670-8F336DEA67A3}"/>
    <hyperlink ref="AL196" location="A125994882K" display="A125994882K" xr:uid="{AC2A4187-94EF-4109-ABEC-0BBB8DAD0AFD}"/>
    <hyperlink ref="AM196" location="A125993082V" display="A125993082V" xr:uid="{816F4C02-50B7-4656-9706-FB085A550D04}"/>
    <hyperlink ref="AH197" location="A125996758L" display="A125996758L" xr:uid="{7B371140-76A2-4330-8FD7-3DA5F5C8FC5E}"/>
    <hyperlink ref="AI197" location="A126000358F" display="A126000358F" xr:uid="{F3503452-E68C-4C48-804E-DD23BB6D87FC}"/>
    <hyperlink ref="AJ197" location="A125998558F" display="A125998558F" xr:uid="{371E76E0-B32E-49E5-A358-9A99B8B7A681}"/>
    <hyperlink ref="AK197" location="A125991358K" display="A125991358K" xr:uid="{BCED7EE5-34AA-4093-A264-5160F0229E7F}"/>
    <hyperlink ref="AL197" location="A125994958V" display="A125994958V" xr:uid="{F3B49FF5-343C-44E5-A5C4-F2A6A78C2070}"/>
    <hyperlink ref="AM197" location="A125993158C" display="A125993158C" xr:uid="{B15E99CA-DB33-4668-A1E1-4E74682EAE4B}"/>
    <hyperlink ref="AH198" location="A125996762C" display="A125996762C" xr:uid="{76696766-45E5-4FEC-9CFC-5FB8286CF55E}"/>
    <hyperlink ref="AI198" location="A126000362W" display="A126000362W" xr:uid="{668A38D1-905B-4DAD-ADEA-BEFFA16FA2CA}"/>
    <hyperlink ref="AJ198" location="A125998562W" display="A125998562W" xr:uid="{6B071D05-8F62-44D2-B4F6-8CFADC94436B}"/>
    <hyperlink ref="AK198" location="A125991362A" display="A125991362A" xr:uid="{9D0FD57F-FC07-45BD-A65F-58C711D8735D}"/>
    <hyperlink ref="AL198" location="A125994962K" display="A125994962K" xr:uid="{DC0E3BE2-7325-4165-ABCD-4D0C0D1DB897}"/>
    <hyperlink ref="AM198" location="A125993162V" display="A125993162V" xr:uid="{A35921B9-30D7-401A-8BB5-767DD5804399}"/>
    <hyperlink ref="AH199" location="A125996834C" display="A125996834C" xr:uid="{F2D2BA5E-2A64-491C-A405-69933768C91B}"/>
    <hyperlink ref="AI199" location="A126000434W" display="A126000434W" xr:uid="{C72C911A-59F4-491D-B012-0207B34719FF}"/>
    <hyperlink ref="AJ199" location="A125998634W" display="A125998634W" xr:uid="{9638E13A-F3D1-4462-9785-083DA639307D}"/>
    <hyperlink ref="AK199" location="A125991434A" display="A125991434A" xr:uid="{397CCE7E-0195-475B-AE44-D140EC23302E}"/>
    <hyperlink ref="AL199" location="A125995034L" display="A125995034L" xr:uid="{C65B0D43-56A0-455B-B305-6ED6DD78BFDD}"/>
    <hyperlink ref="AM199" location="A125993234V" display="A125993234V" xr:uid="{499D686C-2062-408C-82E3-5561A7B52B24}"/>
    <hyperlink ref="AH200" location="A125996654V" display="A125996654V" xr:uid="{3AA3DDDF-3D86-49CF-8FF6-50438B65D2C8}"/>
    <hyperlink ref="AI200" location="A126000254L" display="A126000254L" xr:uid="{656A3B6D-2C44-4E2B-96CB-EC5C1C6948B6}"/>
    <hyperlink ref="AJ200" location="A125998454L" display="A125998454L" xr:uid="{07E67EFB-55AF-4029-A788-9C24509C49F6}"/>
    <hyperlink ref="AK200" location="A125991254T" display="A125991254T" xr:uid="{17BFA600-9ECB-498C-9934-36E55C593343}"/>
    <hyperlink ref="AL200" location="A125994854A" display="A125994854A" xr:uid="{2B7CD52A-473B-45D0-8170-DD11C32182BF}"/>
    <hyperlink ref="AM200" location="A125993054K" display="A125993054K" xr:uid="{DC2CD262-8342-42B6-9BBF-3B05C5690728}"/>
    <hyperlink ref="AH201" location="A125996826C" display="A125996826C" xr:uid="{5B6D8001-F720-4A1D-82E8-0498E2D0912C}"/>
    <hyperlink ref="AI201" location="A126000426W" display="A126000426W" xr:uid="{D8F21D79-60B9-4E6C-A828-D2CC114BC1E8}"/>
    <hyperlink ref="AJ201" location="A125998626W" display="A125998626W" xr:uid="{DD16A8AD-E133-4AFF-960E-E7221D581718}"/>
    <hyperlink ref="AK201" location="A125991426A" display="A125991426A" xr:uid="{39F654D1-10EF-495E-BE62-8F85FDD096B9}"/>
    <hyperlink ref="AL201" location="A125995026L" display="A125995026L" xr:uid="{FD79F05C-605C-44C6-8FDF-92212CDFCCD9}"/>
    <hyperlink ref="AM201" location="A125993226V" display="A125993226V" xr:uid="{B862A832-87C4-477A-8474-4A909ADFC36E}"/>
    <hyperlink ref="AH202" location="A125996830V" display="A125996830V" xr:uid="{6EBC7C44-427E-4741-9117-4E63BA8ADD2B}"/>
    <hyperlink ref="AI202" location="A126000430L" display="A126000430L" xr:uid="{6EA41C4B-F47C-4769-9AF1-6B92913D7804}"/>
    <hyperlink ref="AJ202" location="A125998630L" display="A125998630L" xr:uid="{127ED1FF-1BB5-4055-9B57-B5087EADC4B8}"/>
    <hyperlink ref="AK202" location="A125991430T" display="A125991430T" xr:uid="{7D4044FA-4AA6-4FA6-A178-CA8937BB861C}"/>
    <hyperlink ref="AL202" location="A125995030C" display="A125995030C" xr:uid="{B404C691-05B6-468D-90E5-832449AA034F}"/>
    <hyperlink ref="AM202" location="A125993230K" display="A125993230K" xr:uid="{77F14B1B-E898-4C1F-9143-687C93369F6B}"/>
    <hyperlink ref="AH203" location="A125996658C" display="A125996658C" xr:uid="{F6224ACD-EF2F-4B43-A719-99E4852D7510}"/>
    <hyperlink ref="AI203" location="A126000258W" display="A126000258W" xr:uid="{7D9E3B47-C574-4874-A91F-342A31FB7386}"/>
    <hyperlink ref="AJ203" location="A125998458W" display="A125998458W" xr:uid="{94D6DB78-D0E8-4575-B567-BA6E4394D7FE}"/>
    <hyperlink ref="AK203" location="A125991258A" display="A125991258A" xr:uid="{D27A60FC-2222-4C65-83F3-346F59784255}"/>
    <hyperlink ref="AL203" location="A125994858K" display="A125994858K" xr:uid="{710B2F52-A987-48C8-8B1B-2ACD409F0181}"/>
    <hyperlink ref="AM203" location="A125993058V" display="A125993058V" xr:uid="{699AD7A9-49EA-48A6-A278-229DDD666391}"/>
    <hyperlink ref="AH204" location="A125996714K" display="A125996714K" xr:uid="{50F0F68F-ADA6-4702-AB85-F5CC59575BBA}"/>
    <hyperlink ref="AI204" location="A126000314C" display="A126000314C" xr:uid="{953A6637-6B9E-4376-9CA9-E061CCB53FB1}"/>
    <hyperlink ref="AJ204" location="A125998514C" display="A125998514C" xr:uid="{789F4A74-EE76-46F4-B321-FB2DCFAC729B}"/>
    <hyperlink ref="AK204" location="A125991314J" display="A125991314J" xr:uid="{7F18D3BC-1533-4CA2-96A5-AB8DA268614D}"/>
    <hyperlink ref="AL204" location="A125994914T" display="A125994914T" xr:uid="{EA42D091-BA0F-46D7-9D7C-B03B77256657}"/>
    <hyperlink ref="AM204" location="A125993114A" display="A125993114A" xr:uid="{621E36CB-6B4A-4FE3-B961-9ED719EE4708}"/>
    <hyperlink ref="AH205" location="A125996766L" display="A125996766L" xr:uid="{EC247BF6-392C-4C09-B7EC-CF4F179CD288}"/>
    <hyperlink ref="AI205" location="A126000366F" display="A126000366F" xr:uid="{CF6D67FA-849D-4D8B-9B64-79684A114A81}"/>
    <hyperlink ref="AJ205" location="A125998566F" display="A125998566F" xr:uid="{DD015E6B-D217-48FD-8DFF-31005F627D3E}"/>
    <hyperlink ref="AK205" location="A125991366K" display="A125991366K" xr:uid="{A9B7AD1A-341B-428F-A244-D6B862A008BB}"/>
    <hyperlink ref="AL205" location="A125994966V" display="A125994966V" xr:uid="{AFE95B04-2975-4277-82C1-3AB4C54EEF04}"/>
    <hyperlink ref="AM205" location="A125993166C" display="A125993166C" xr:uid="{D13C68AF-03DD-4A0B-A33B-43A1A6DB805C}"/>
    <hyperlink ref="AH206" location="A125996838L" display="A125996838L" xr:uid="{04F3A911-620E-45C3-8A25-716260473681}"/>
    <hyperlink ref="AI206" location="A126000438F" display="A126000438F" xr:uid="{33F36BEA-F0A4-4A52-9390-4FDE6D001631}"/>
    <hyperlink ref="AJ206" location="A125998638F" display="A125998638F" xr:uid="{A3957D45-7806-4C57-8591-3D6F9473177A}"/>
    <hyperlink ref="AK206" location="A125991438K" display="A125991438K" xr:uid="{A4C5EB6E-774F-4FCE-A005-9AB12DF3E7EA}"/>
    <hyperlink ref="AL206" location="A125995038W" display="A125995038W" xr:uid="{371FEBD8-575D-4043-9CF3-45491FE84CB6}"/>
    <hyperlink ref="AM206" location="A125993238C" display="A125993238C" xr:uid="{BE7D02DC-A623-48FC-9EF0-DF42E67F0163}"/>
    <hyperlink ref="AH208" location="A125996662V" display="A125996662V" xr:uid="{1C5E1971-EB8D-444C-B5C9-6717479F8139}"/>
    <hyperlink ref="AI208" location="A126000262L" display="A126000262L" xr:uid="{1FDA8B1A-7DE4-4827-BC2C-39B31833164F}"/>
    <hyperlink ref="AJ208" location="A125998462L" display="A125998462L" xr:uid="{86FBBDB6-D945-4311-ACC0-91E8A2425765}"/>
    <hyperlink ref="AH209" location="A125996794W" display="A125996794W" xr:uid="{08F184DA-FF71-47C4-8B4C-30EA5F1DD34A}"/>
    <hyperlink ref="AI209" location="A126000394R" display="A126000394R" xr:uid="{14AF614C-AC27-4970-A749-F3DA058A0ED3}"/>
    <hyperlink ref="AJ209" location="A125998594R" display="A125998594R" xr:uid="{D4582262-477C-4D14-9711-7EEC4AC909B7}"/>
    <hyperlink ref="AK209" location="A125991394V" display="A125991394V" xr:uid="{13FFB67B-2D5D-4581-A529-F13C7999E7B8}"/>
    <hyperlink ref="AL209" location="A125994994C" display="A125994994C" xr:uid="{6CDAEFA7-7CBE-45A1-AF6D-E62AC01BD6FB}"/>
    <hyperlink ref="AM209" location="A125993194L" display="A125993194L" xr:uid="{C2E093ED-08FA-4FF2-9B6E-A56F24FA3376}"/>
    <hyperlink ref="AH210" location="A125996798F" display="A125996798F" xr:uid="{E81541E3-D554-4D99-A3C9-4C67E1DC23CC}"/>
    <hyperlink ref="AI210" location="A126000398X" display="A126000398X" xr:uid="{E32364D2-DCD1-457C-BE99-798B45FE6756}"/>
    <hyperlink ref="AJ210" location="A125998598X" display="A125998598X" xr:uid="{F2D49FB3-7805-4B57-B73A-18420D6DCEDB}"/>
    <hyperlink ref="AK210" location="A125991398C" display="A125991398C" xr:uid="{3867EF5A-CB87-488A-866C-D297C3551FF7}"/>
    <hyperlink ref="AL210" location="A125994998L" display="A125994998L" xr:uid="{6628EF5D-1496-41B3-94FE-E3E2EDF4AC17}"/>
    <hyperlink ref="AM210" location="A125993198W" display="A125993198W" xr:uid="{180D3634-94DC-476B-86CB-CC7320053971}"/>
    <hyperlink ref="AH211" location="A125996694L" display="A125996694L" xr:uid="{F6024912-98B9-47CC-AC72-6233A472BDE4}"/>
    <hyperlink ref="AI211" location="A126000294F" display="A126000294F" xr:uid="{FD65EA36-2C03-4AB3-A30C-A22F3933AD66}"/>
    <hyperlink ref="AJ211" location="A125998494F" display="A125998494F" xr:uid="{005BEAED-23F6-4283-97E9-2E0251E2FF44}"/>
    <hyperlink ref="AK211" location="A125991294K" display="A125991294K" xr:uid="{700627D6-96AB-4A52-A355-088583F217DF}"/>
    <hyperlink ref="AL211" location="A125994894V" display="A125994894V" xr:uid="{1EE5C9F9-2516-4748-B1D3-5D2ADD6F2DB3}"/>
    <hyperlink ref="AM211" location="A125993094C" display="A125993094C" xr:uid="{2C53755D-0A4E-47CA-BB21-115E134A35BD}"/>
    <hyperlink ref="AH212" location="A125996666C" display="A125996666C" xr:uid="{3B5F0779-9DBB-46FC-A50C-7CD9377D2448}"/>
    <hyperlink ref="AI212" location="A126000266W" display="A126000266W" xr:uid="{09AE6565-8D68-49F8-9BF8-1CBB816FF27B}"/>
    <hyperlink ref="AJ212" location="A125998466W" display="A125998466W" xr:uid="{BA4EC1D8-9A85-4E37-9492-B0473718B919}"/>
    <hyperlink ref="AK212" location="A125991266A" display="A125991266A" xr:uid="{85C1A19C-91DC-4DE0-A750-35CFD51E3D9C}"/>
    <hyperlink ref="AL212" location="A125994866K" display="A125994866K" xr:uid="{4DD2DFAB-13E1-4304-B85F-90C668C413BA}"/>
    <hyperlink ref="AM212" location="A125993066V" display="A125993066V" xr:uid="{3F23CF3E-B3A5-4930-B350-6A7A5EF3A09A}"/>
    <hyperlink ref="AK214" location="A125991318T" display="A125991318T" xr:uid="{88EC8933-6864-46DF-848D-AFEAC1186136}"/>
    <hyperlink ref="AL214" location="A125994918A" display="A125994918A" xr:uid="{4C4D1CCC-C43B-4347-9F24-9F859B80EC07}"/>
    <hyperlink ref="AM214" location="A125993118K" display="A125993118K" xr:uid="{81A2DC97-3F6F-4F4C-8C07-78CF7B8F4376}"/>
    <hyperlink ref="AH215" location="A125996686L" display="A125996686L" xr:uid="{9E2E9516-BF46-48BC-8C00-CB56956BA9F8}"/>
    <hyperlink ref="AI215" location="A126000286F" display="A126000286F" xr:uid="{6DB50FDE-8D7D-42AC-BFDF-2E4C2814BA5F}"/>
    <hyperlink ref="AJ215" location="A125998486F" display="A125998486F" xr:uid="{ECFC5A62-29EA-43A6-BE01-0889D9EF65C5}"/>
    <hyperlink ref="AK215" location="A125991286K" display="A125991286K" xr:uid="{6E437A97-3219-4944-932A-12D42CE817CC}"/>
    <hyperlink ref="AL215" location="A125994886V" display="A125994886V" xr:uid="{9E2F85C8-EDC9-4B50-9CC5-21D2E4B95EF7}"/>
    <hyperlink ref="AM215" location="A125993086C" display="A125993086C" xr:uid="{E44FFB03-132C-4792-9D3B-1535C7388367}"/>
    <hyperlink ref="AH216" location="A125996722K" display="A125996722K" xr:uid="{28A26C16-6A5E-41B4-8C5A-FAE2E8264BE6}"/>
    <hyperlink ref="AI216" location="A126000322C" display="A126000322C" xr:uid="{7942DFCF-3C0A-482C-9980-2BCCB0075210}"/>
    <hyperlink ref="AJ216" location="A125998522C" display="A125998522C" xr:uid="{0B74F69C-E2C8-49EE-84F9-4545DBAF740B}"/>
    <hyperlink ref="AK216" location="A125991322J" display="A125991322J" xr:uid="{A6715B64-1AEB-47B0-ACE8-435C17E0D09F}"/>
    <hyperlink ref="AL216" location="A125994922T" display="A125994922T" xr:uid="{3BF95B26-BD1C-412D-B3FC-FBD17F63DFF9}"/>
    <hyperlink ref="AM216" location="A125993122A" display="A125993122A" xr:uid="{C450AE3D-5CEC-4930-A30D-CBE4BC3CEB98}"/>
    <hyperlink ref="AH217" location="A125996698W" display="A125996698W" xr:uid="{A02DAC10-EE29-4587-A710-15880EF0D69B}"/>
    <hyperlink ref="AI217" location="A126000298R" display="A126000298R" xr:uid="{0FF9BBC0-35CE-46BF-8B7A-B882F10272B0}"/>
    <hyperlink ref="AJ217" location="A125998498R" display="A125998498R" xr:uid="{491AC84D-5546-473D-A3F8-1FEC3EC8090E}"/>
    <hyperlink ref="AK217" location="A125991298V" display="A125991298V" xr:uid="{417EDA20-D236-485B-9E84-B556D314BDB9}"/>
    <hyperlink ref="AL217" location="A125994898C" display="A125994898C" xr:uid="{888AD760-E177-4F30-8756-2343B5ED60B4}"/>
    <hyperlink ref="AM217" location="A125993098L" display="A125993098L" xr:uid="{FE943AA1-975E-462A-B542-E81A60734EFA}"/>
    <hyperlink ref="AH218" location="A125996726V" display="A125996726V" xr:uid="{4C5A8D45-F51E-432F-8743-121376966DD9}"/>
    <hyperlink ref="AI218" location="A126000326L" display="A126000326L" xr:uid="{985E9B85-E0C5-4F1E-8CAF-B99A6781E74A}"/>
    <hyperlink ref="AJ218" location="A125998526L" display="A125998526L" xr:uid="{815D9170-F257-4071-B639-876F2E4F064D}"/>
    <hyperlink ref="AK218" location="A125991326T" display="A125991326T" xr:uid="{CD647EF8-5836-46ED-A5D2-199A8ED9BDA5}"/>
    <hyperlink ref="AL218" location="A125994926A" display="A125994926A" xr:uid="{36B04ED8-4CD5-4CB2-B7AB-0D9180194D24}"/>
    <hyperlink ref="AM218" location="A125993126K" display="A125993126K" xr:uid="{A596077D-9E36-4DDA-872D-3DA30DE022B3}"/>
    <hyperlink ref="AH219" location="A125996770C" display="A125996770C" xr:uid="{46C3316D-3705-49A0-8798-0D5ED12FEB14}"/>
    <hyperlink ref="AI219" location="A126000370W" display="A126000370W" xr:uid="{5A07DA56-5BC3-41AB-B9C9-EF632F6B5CBF}"/>
    <hyperlink ref="AJ219" location="A125998570W" display="A125998570W" xr:uid="{D903B5A5-B6B4-4AD9-A081-1105AA53E1D8}"/>
    <hyperlink ref="AK219" location="A125991370A" display="A125991370A" xr:uid="{926AD699-20B2-484E-8B03-B1CB897004EF}"/>
    <hyperlink ref="AL219" location="A125994970K" display="A125994970K" xr:uid="{CFCDAB67-B7AF-4289-B8CD-831649423DF7}"/>
    <hyperlink ref="AM219" location="A125993170V" display="A125993170V" xr:uid="{5160277E-3C43-4E60-903A-2C7E4B87C6DD}"/>
    <hyperlink ref="AH220" location="A125996730K" display="A125996730K" xr:uid="{05EBCE63-94A3-4AA4-8353-06D6227B41C2}"/>
    <hyperlink ref="AI220" location="A126000330C" display="A126000330C" xr:uid="{D902968A-BD5F-4344-8841-039962670D70}"/>
    <hyperlink ref="AJ220" location="A125998530C" display="A125998530C" xr:uid="{6700E148-8E61-43D8-B017-2F40479141B1}"/>
    <hyperlink ref="AK220" location="A125991330J" display="A125991330J" xr:uid="{A99686CB-F778-46C3-A5D3-4B12B69D3A50}"/>
    <hyperlink ref="AL220" location="A125994930T" display="A125994930T" xr:uid="{3F092AA4-3F57-412E-BD5B-1FAD3D354336}"/>
    <hyperlink ref="AM220" location="A125993130A" display="A125993130A" xr:uid="{E19FBA52-3338-4115-B0E2-36255849B631}"/>
    <hyperlink ref="AH221" location="A125996702A" display="A125996702A" xr:uid="{D44DCED3-ECBE-4BA2-B62B-A6E0514A3E35}"/>
    <hyperlink ref="AI221" location="A126000302V" display="A126000302V" xr:uid="{D103179E-BA8C-4141-B52A-61DFECD110AF}"/>
    <hyperlink ref="AJ221" location="A125998502V" display="A125998502V" xr:uid="{5C764A6F-006A-4D3F-9E6C-934664E80DF4}"/>
    <hyperlink ref="AK221" location="A125991302X" display="A125991302X" xr:uid="{1EA4038B-C45F-4CA6-8126-94F4A912929F}"/>
    <hyperlink ref="AL221" location="A125994902J" display="A125994902J" xr:uid="{A2683201-C1F3-4331-80BD-C1600A2FC53F}"/>
    <hyperlink ref="AM221" location="A125993102T" display="A125993102T" xr:uid="{969446C2-1EAC-4D7F-BFD5-CD9951B1A1E7}"/>
    <hyperlink ref="AH222" location="A125996802K" display="A125996802K" xr:uid="{0C28081F-193C-4BED-8BE4-415908C43193}"/>
    <hyperlink ref="AI222" location="A126000402C" display="A126000402C" xr:uid="{F11C91F3-C957-4633-84CB-66C0C48969B6}"/>
    <hyperlink ref="AJ222" location="A125998602C" display="A125998602C" xr:uid="{110089F7-9137-459D-86FE-9234FC79692D}"/>
    <hyperlink ref="AK222" location="A125991402J" display="A125991402J" xr:uid="{7E11C9F6-1ED1-4A97-A64C-156566530FEC}"/>
    <hyperlink ref="AL222" location="A125995002V" display="A125995002V" xr:uid="{ED48E1CF-4E4C-4EB0-A41F-9C455914C261}"/>
    <hyperlink ref="AM222" location="A125993202A" display="A125993202A" xr:uid="{C15582C9-2C34-4BFB-9457-F3D7570D4DE3}"/>
    <hyperlink ref="AH223" location="A125996774L" display="A125996774L" xr:uid="{AE6947C2-C1D9-4F34-98A3-04775D7FEC5B}"/>
    <hyperlink ref="AI223" location="A126000374F" display="A126000374F" xr:uid="{AF9BAEF4-54C5-4305-A2B3-A50D98F7C2DC}"/>
    <hyperlink ref="AJ223" location="A125998574F" display="A125998574F" xr:uid="{638606A6-1E0F-4425-BFFE-5668EBABB198}"/>
    <hyperlink ref="AK223" location="A125991374K" display="A125991374K" xr:uid="{19FBAF94-CE99-4CA9-8F48-3AC374163B55}"/>
    <hyperlink ref="AL223" location="A125994974V" display="A125994974V" xr:uid="{BB4959EA-F4C6-44A5-9067-5C699F6A2CE8}"/>
    <hyperlink ref="AM223" location="A125993174C" display="A125993174C" xr:uid="{452F2FF4-70E0-4DAA-BB90-2AE3123A942D}"/>
    <hyperlink ref="AH224" location="A125996778W" display="A125996778W" xr:uid="{CD54DE6C-3139-43F9-8370-148AAB23D812}"/>
    <hyperlink ref="AI224" location="A126000378R" display="A126000378R" xr:uid="{B83F1253-5721-4C62-952D-1C085A90F566}"/>
    <hyperlink ref="AJ224" location="A125998578R" display="A125998578R" xr:uid="{2491A0FC-F750-479F-8F84-E4C1519693F7}"/>
    <hyperlink ref="AK224" location="A125991378V" display="A125991378V" xr:uid="{BBB80B7D-8E3E-4034-9B5A-540B227EDB6C}"/>
    <hyperlink ref="AL224" location="A125994978C" display="A125994978C" xr:uid="{67A0277B-1309-4275-A03E-BD862F365881}"/>
    <hyperlink ref="AM224" location="A125993178L" display="A125993178L" xr:uid="{6E6200D7-58E0-40AD-9BE0-5AB32EA60F65}"/>
    <hyperlink ref="AH225" location="A125996842C" display="A125996842C" xr:uid="{AA70F5FA-1F9B-4743-A89E-9A199E9BB809}"/>
    <hyperlink ref="AI225" location="A126000442W" display="A126000442W" xr:uid="{F5451B56-D72F-4571-AF14-921C47208A60}"/>
    <hyperlink ref="AJ225" location="A125998642W" display="A125998642W" xr:uid="{D6F37495-C896-4AC0-8B69-91D6AEC7A0AF}"/>
    <hyperlink ref="AK225" location="A125991442A" display="A125991442A" xr:uid="{656FCF90-FADB-4A12-9483-B062D3EF7459}"/>
    <hyperlink ref="AL225" location="A125995042L" display="A125995042L" xr:uid="{8CF29A89-74F0-478A-B741-94395AC87B75}"/>
    <hyperlink ref="AM225" location="A125993242V" display="A125993242V" xr:uid="{2F5A425A-497C-4781-91EE-28405448805B}"/>
    <hyperlink ref="AH226" location="A125996670V" display="A125996670V" xr:uid="{94E29DA5-D1D3-483D-96A2-0191E3F849D5}"/>
    <hyperlink ref="AI226" location="A126000270L" display="A126000270L" xr:uid="{EC5EADD9-206D-4551-9477-2BBE386BB2E3}"/>
    <hyperlink ref="AJ226" location="A125998470L" display="A125998470L" xr:uid="{30C7AAF1-84FA-44DB-A3FC-6CEC8653BF2F}"/>
    <hyperlink ref="AK226" location="A125991270T" display="A125991270T" xr:uid="{67F42D47-2F8D-467B-874B-F25F784FC5CE}"/>
    <hyperlink ref="AL226" location="A125994870A" display="A125994870A" xr:uid="{2F5F9B01-F9ED-4633-8542-687D4E6DA320}"/>
    <hyperlink ref="AM226" location="A125993070K" display="A125993070K" xr:uid="{7222D293-9B15-4924-9459-EB70CB28446C}"/>
    <hyperlink ref="AH228" location="A125996734V" display="A125996734V" xr:uid="{F424CC78-A5AE-41FA-8BF2-10AFD368F66E}"/>
    <hyperlink ref="AI228" location="A126000334L" display="A126000334L" xr:uid="{14CFBF35-BDA2-45F5-8370-23A04919331E}"/>
    <hyperlink ref="AJ228" location="A125998534L" display="A125998534L" xr:uid="{6324E7DF-E98B-4191-B935-665FCE513784}"/>
    <hyperlink ref="AK228" location="A125991334T" display="A125991334T" xr:uid="{4F5928BB-74DD-4C9F-B6AE-DF0790A1FA25}"/>
    <hyperlink ref="AL228" location="A125994934A" display="A125994934A" xr:uid="{2CF019F8-A784-4243-A8E9-39B910B6E00D}"/>
    <hyperlink ref="AM228" location="A125993134K" display="A125993134K" xr:uid="{BAABFCD8-EF2A-4D4C-A7C6-69107CDB1D28}"/>
    <hyperlink ref="AH229" location="A125996690C" display="A125996690C" xr:uid="{397F3EED-8608-4B8B-A865-C7AD4CD4E5C5}"/>
    <hyperlink ref="AI229" location="A126000290W" display="A126000290W" xr:uid="{2F6A569B-0B17-4E4F-8FAF-4B7D1F9951F3}"/>
    <hyperlink ref="AJ229" location="A125998490W" display="A125998490W" xr:uid="{841ADD8C-887E-438B-B62A-357CBEE27654}"/>
    <hyperlink ref="AK229" location="A125991290A" display="A125991290A" xr:uid="{CA33CB6B-3398-4E5D-BEE8-CD06E455A773}"/>
    <hyperlink ref="AL229" location="A125994890K" display="A125994890K" xr:uid="{4D7EB5D5-5099-4419-8D5F-CEA93CF2D5B8}"/>
    <hyperlink ref="AM229" location="A125993090V" display="A125993090V" xr:uid="{4BD29109-6396-4830-8845-3D4F09C74C26}"/>
    <hyperlink ref="AH230" location="A125996782L" display="A125996782L" xr:uid="{089B7A37-2005-4244-87A4-61B04A1E258E}"/>
    <hyperlink ref="AI230" location="A126000382F" display="A126000382F" xr:uid="{126986B4-01CE-4C06-8739-3BF5436724EC}"/>
    <hyperlink ref="AJ230" location="A125998582F" display="A125998582F" xr:uid="{C02F5FDE-67DF-45B8-A113-6ECD3E533A8D}"/>
    <hyperlink ref="AK230" location="A125991382K" display="A125991382K" xr:uid="{8BCCE419-40F0-46BC-855C-C81CD2AE266C}"/>
    <hyperlink ref="AL230" location="A125994982V" display="A125994982V" xr:uid="{33D2D4F3-1EEF-4045-B370-C960FCB901C7}"/>
    <hyperlink ref="AM230" location="A125993182C" display="A125993182C" xr:uid="{6A1E1B9E-80A5-4A1F-A1DE-F294E509089A}"/>
    <hyperlink ref="AH231" location="A125996786W" display="A125996786W" xr:uid="{4560B105-5810-4BDA-B86C-4B2FCF26B62B}"/>
    <hyperlink ref="AI231" location="A126000386R" display="A126000386R" xr:uid="{F74CDCEB-41C5-474F-9788-BA235FACAF34}"/>
    <hyperlink ref="AJ231" location="A125998586R" display="A125998586R" xr:uid="{BA677697-F303-48F7-BF85-A51AE2B2F79B}"/>
    <hyperlink ref="AK231" location="A125991386V" display="A125991386V" xr:uid="{EBB3C7B7-5F2B-402F-8354-06A5FD5E0E3A}"/>
    <hyperlink ref="AL231" location="A125994986C" display="A125994986C" xr:uid="{F13DF2A4-56D3-4FF0-8B2E-5148AF674C33}"/>
    <hyperlink ref="AM231" location="A125993186L" display="A125993186L" xr:uid="{C510264C-9A31-468A-96B0-FE736809C207}"/>
    <hyperlink ref="AH232" location="A125996706K" display="A125996706K" xr:uid="{0463A1B7-6DD1-4BD1-8BFD-6F095106BA8D}"/>
    <hyperlink ref="AI232" location="A126000306C" display="A126000306C" xr:uid="{76B99FC2-0C0C-45B4-ABFE-9311D0D7068C}"/>
    <hyperlink ref="AJ232" location="A125998506C" display="A125998506C" xr:uid="{56CFD4A3-F439-4D56-BE8E-2F356F8D4294}"/>
    <hyperlink ref="AK232" location="A125991306J" display="A125991306J" xr:uid="{F9B4AB4A-2024-4AFF-A6B8-DE26CF5BE5E5}"/>
    <hyperlink ref="AL232" location="A125994906T" display="A125994906T" xr:uid="{A179C255-D9F7-436C-B823-2803F24897E5}"/>
    <hyperlink ref="AM232" location="A125993106A" display="A125993106A" xr:uid="{29FD126D-AA93-4504-99BB-25881A3384D6}"/>
    <hyperlink ref="AH233" location="A125996674C" display="A125996674C" xr:uid="{19209277-18E2-49F0-B74B-9B96345310A9}"/>
    <hyperlink ref="AI233" location="A126000274W" display="A126000274W" xr:uid="{8E1D6346-B7B1-4547-8DB1-9702658D4267}"/>
    <hyperlink ref="AJ233" location="A125998474W" display="A125998474W" xr:uid="{B9D2946A-7984-4B41-BE87-4F9CA8130E14}"/>
    <hyperlink ref="AK233" location="A125991274A" display="A125991274A" xr:uid="{4A2199B6-91BA-45D4-9169-2A7F0EDB3A4F}"/>
    <hyperlink ref="AL233" location="A125994874K" display="A125994874K" xr:uid="{29D32EEE-43FC-4455-BF5C-2D075F9041FE}"/>
    <hyperlink ref="AM233" location="A125993074V" display="A125993074V" xr:uid="{AA70B7A6-88F6-4B27-8366-FF965F8D932F}"/>
    <hyperlink ref="AH234" location="A125996846L" display="A125996846L" xr:uid="{56347DE5-93FF-47A9-A2AE-4CA74646832D}"/>
    <hyperlink ref="AI234" location="A126000446F" display="A126000446F" xr:uid="{BA1C5EC4-C46A-433E-B28C-723448985152}"/>
    <hyperlink ref="AJ234" location="A125998646F" display="A125998646F" xr:uid="{FF416855-2B46-4F9B-98D2-5021493EE5D4}"/>
    <hyperlink ref="AK234" location="A125991446K" display="A125991446K" xr:uid="{51615288-BD9D-4E00-83B4-CB7E8A11AD4F}"/>
    <hyperlink ref="AL234" location="A125995046W" display="A125995046W" xr:uid="{095BDFF2-629E-4533-8425-D1A622054718}"/>
    <hyperlink ref="AM234" location="A125993246C" display="A125993246C" xr:uid="{6273D758-E174-40F6-873E-8DC8EC7CE39A}"/>
    <hyperlink ref="AH235" location="A125996738C" display="A125996738C" xr:uid="{CDA87694-0670-4303-B3E3-BABBFD3CD5FD}"/>
    <hyperlink ref="AI235" location="A126000338W" display="A126000338W" xr:uid="{63D44658-13B1-4A9E-B4D1-805E7BC6F42F}"/>
    <hyperlink ref="AJ235" location="A125998538W" display="A125998538W" xr:uid="{C3DA234A-C5C0-4CD3-A1D7-9EDA52554589}"/>
    <hyperlink ref="AK235" location="A125991338A" display="A125991338A" xr:uid="{C7533631-9209-4DD6-8CB5-EE4031305D1A}"/>
    <hyperlink ref="AL235" location="A125994938K" display="A125994938K" xr:uid="{D4F6ADAE-F0F4-47A0-BE31-767D9C5FA129}"/>
    <hyperlink ref="AM235" location="A125993138V" display="A125993138V" xr:uid="{411A3DCE-A0CE-4E31-81CD-B2D14A088E12}"/>
    <hyperlink ref="AH236" location="A125996806V" display="A125996806V" xr:uid="{46AACD0F-43BC-4BEC-8D1D-EEF2F15DAEC0}"/>
    <hyperlink ref="AI236" location="A126000406L" display="A126000406L" xr:uid="{9E057F68-D1FE-4EF0-8630-9525C8982441}"/>
    <hyperlink ref="AJ236" location="A125998606L" display="A125998606L" xr:uid="{82017C4C-8FCF-4845-A60D-6B65076C7692}"/>
    <hyperlink ref="AK236" location="A125991406T" display="A125991406T" xr:uid="{A039E3E8-F9E8-498A-B8A8-76B32CFEAFAA}"/>
    <hyperlink ref="AL236" location="A125995006C" display="A125995006C" xr:uid="{9E0DB5A1-DD3D-4A48-B6AB-26B91B9D72CF}"/>
    <hyperlink ref="AM236" location="A125993206K" display="A125993206K" xr:uid="{04ED179D-8E99-4EED-BF49-9666110D5A4B}"/>
    <hyperlink ref="AH237" location="A125996850C" display="A125996850C" xr:uid="{D4009E1A-2B2A-46C3-9A58-96333B2F1A5B}"/>
    <hyperlink ref="AI237" location="A126000450W" display="A126000450W" xr:uid="{7D7C1A28-7335-4841-938E-C60553C03DA1}"/>
    <hyperlink ref="AJ237" location="A125998650W" display="A125998650W" xr:uid="{07E7C20E-3E92-4B8F-944C-E4F38C704337}"/>
    <hyperlink ref="AK237" location="A125991450A" display="A125991450A" xr:uid="{4BF53F2E-4B94-4506-997D-45AB6A794DC1}"/>
    <hyperlink ref="AL237" location="A125995050L" display="A125995050L" xr:uid="{429E9C78-3A50-4CFB-8FDB-DA7FD3D12715}"/>
    <hyperlink ref="AM237" location="A125993250V" display="A125993250V" xr:uid="{2475B0A9-937D-4318-A758-27B720F0564D}"/>
    <hyperlink ref="AN238" location="A125996878F" display="A125996878F" xr:uid="{DD214802-7E7F-4606-8F41-4E284A551BD4}"/>
    <hyperlink ref="AO238" location="A126000478X" display="A126000478X" xr:uid="{0423EE08-DFAD-44EB-BA5F-F8A0E2D53237}"/>
    <hyperlink ref="AP238" location="A125998678X" display="A125998678X" xr:uid="{35CB50A7-2033-4603-A975-FD5302BE857F}"/>
    <hyperlink ref="AQ238" location="A125991478C" display="A125991478C" xr:uid="{1C996CD2-837F-4415-9264-2B3D3E15EF97}"/>
    <hyperlink ref="AR238" location="A125995078R" display="A125995078R" xr:uid="{3F2D2289-1ECE-4950-B5B1-926C01EA33A4}"/>
    <hyperlink ref="AS238" location="A125993278W" display="A125993278W" xr:uid="{B2EB4ED4-7D86-429A-BC9A-265D895A218D}"/>
    <hyperlink ref="AN185" location="A125997010F" display="A125997010F" xr:uid="{251B5102-CFBD-4F8E-9520-858396ED24A0}"/>
    <hyperlink ref="AO185" location="A126000610W" display="A126000610W" xr:uid="{AD4670EE-D66F-4E03-ABE6-596AC6740344}"/>
    <hyperlink ref="AP185" location="A125998810W" display="A125998810W" xr:uid="{82351771-168B-47F0-A09D-2E1EAEEAEBA0}"/>
    <hyperlink ref="AQ185" location="A125991610A" display="A125991610A" xr:uid="{FCD58E50-3167-47A3-9716-CC55156AD64C}"/>
    <hyperlink ref="AR185" location="A125995210L" display="A125995210L" xr:uid="{519B6411-5B62-4F34-9DF6-6E0D907B066A}"/>
    <hyperlink ref="AS185" location="A125993410V" display="A125993410V" xr:uid="{D1CE956A-55BB-4362-9D55-88F0BB782FC2}"/>
    <hyperlink ref="AN186" location="A125996942L" display="A125996942L" xr:uid="{75110C0D-0247-41F1-97D7-EC529B52EEA9}"/>
    <hyperlink ref="AO186" location="A126000542F" display="A126000542F" xr:uid="{B2923646-923C-4F7E-BD2A-89601661EFCD}"/>
    <hyperlink ref="AP186" location="A125998742F" display="A125998742F" xr:uid="{CF4C303B-4A2D-48EB-8A10-98EBC70472B0}"/>
    <hyperlink ref="AQ186" location="A125991542K" display="A125991542K" xr:uid="{D06EDDCC-DF8C-4E0E-94F8-5C2A83AF5927}"/>
    <hyperlink ref="AR186" location="A125995142W" display="A125995142W" xr:uid="{051DF0E0-BD88-4E07-B4BA-CC05F49FB3BB}"/>
    <hyperlink ref="AS186" location="A125993342C" display="A125993342C" xr:uid="{AEF560C2-F625-489E-A72D-B7BF0BE9476A}"/>
    <hyperlink ref="AN187" location="A125997014R" display="A125997014R" xr:uid="{12F4A8AD-D901-4CF6-BAFF-F03880E8F8F7}"/>
    <hyperlink ref="AO187" location="A126000614F" display="A126000614F" xr:uid="{5C030896-3FBE-42A4-ABE8-1C3279C7259C}"/>
    <hyperlink ref="AP187" location="A125998814F" display="A125998814F" xr:uid="{92DE3D7C-AC6E-4A85-AE3C-62AECAB97CBE}"/>
    <hyperlink ref="AQ187" location="A125991614K" display="A125991614K" xr:uid="{A2C3FC5E-C4E3-41E1-94B3-85AC2F717DF8}"/>
    <hyperlink ref="AR187" location="A125995214W" display="A125995214W" xr:uid="{9C0F2E9B-B911-4865-82C4-AE0D3376BBB4}"/>
    <hyperlink ref="AS187" location="A125993414C" display="A125993414C" xr:uid="{29DE1FDE-8EE2-47C4-BBCC-06426708B3F0}"/>
    <hyperlink ref="AN188" location="A125997018X" display="A125997018X" xr:uid="{6E554E71-366C-4E4E-B706-7556FC10BDFA}"/>
    <hyperlink ref="AO188" location="A126000618R" display="A126000618R" xr:uid="{C4D23E9E-5313-4C8E-B8CF-4384EB53A717}"/>
    <hyperlink ref="AP188" location="A125998818R" display="A125998818R" xr:uid="{052835BF-2A93-4DD6-B23E-D051DBC6D76D}"/>
    <hyperlink ref="AQ188" location="A125991618V" display="A125991618V" xr:uid="{0339A763-96BA-43E6-B8B1-CBEA8988D7AB}"/>
    <hyperlink ref="AR188" location="A125995218F" display="A125995218F" xr:uid="{64B7C7F0-DA25-4533-A514-B0241A55F2E7}"/>
    <hyperlink ref="AS188" location="A125993418L" display="A125993418L" xr:uid="{E9F0BF3E-4291-428D-8BED-924A1F08A488}"/>
    <hyperlink ref="AN189" location="A125996946W" display="A125996946W" xr:uid="{EBEB10D1-5AC0-49F0-A786-E559307EEC13}"/>
    <hyperlink ref="AO189" location="A126000546R" display="A126000546R" xr:uid="{DB5582F6-913F-44DE-BA04-DF154496F24E}"/>
    <hyperlink ref="AP189" location="A125998746R" display="A125998746R" xr:uid="{5694D5EB-B8EA-463D-B1AC-DCBE50AFA8BF}"/>
    <hyperlink ref="AQ189" location="A125991546V" display="A125991546V" xr:uid="{A48B57E5-C797-4EF6-8696-B2FC22FA8192}"/>
    <hyperlink ref="AR189" location="A125995146F" display="A125995146F" xr:uid="{C8F855A5-A4EE-4F98-B289-4A4F599B2827}"/>
    <hyperlink ref="AS189" location="A125993346L" display="A125993346L" xr:uid="{E6445427-CE2B-4681-8C9B-FA20E5903761}"/>
    <hyperlink ref="AN190" location="A125996950L" display="A125996950L" xr:uid="{52AE438B-65E6-49E9-B298-E8BF9DE920CB}"/>
    <hyperlink ref="AO190" location="A126000550F" display="A126000550F" xr:uid="{2723841D-751B-49FD-A397-FEC1E1140FC2}"/>
    <hyperlink ref="AP190" location="A125998750F" display="A125998750F" xr:uid="{E1294D04-9979-4309-9335-F402E1FB8379}"/>
    <hyperlink ref="AQ190" location="A125991550K" display="A125991550K" xr:uid="{D449FC7B-B4A5-4A74-8BEA-5837D46C7BC7}"/>
    <hyperlink ref="AR190" location="A125995150W" display="A125995150W" xr:uid="{DC92B4F0-4654-434F-A623-DBA065C0A930}"/>
    <hyperlink ref="AS190" location="A125993350C" display="A125993350C" xr:uid="{29F3526F-1C9A-4F35-8F28-E789B9A92F40}"/>
    <hyperlink ref="AN191" location="A125996990F" display="A125996990F" xr:uid="{268BAD0A-9451-4581-9D80-C5493592EB6A}"/>
    <hyperlink ref="AO191" location="A126000590X" display="A126000590X" xr:uid="{FEFFC55E-C062-49F7-BA1C-9BAE660D0D26}"/>
    <hyperlink ref="AP191" location="A125998790X" display="A125998790X" xr:uid="{09D26729-8EAC-41C1-80AF-7F4ACAC40D35}"/>
    <hyperlink ref="AQ191" location="A125991590C" display="A125991590C" xr:uid="{D29599A0-8F90-4E10-AD7D-45C29F542412}"/>
    <hyperlink ref="AR191" location="A125995190R" display="A125995190R" xr:uid="{EE77242E-C6A1-4594-95C5-9CD44AE3EF99}"/>
    <hyperlink ref="AS191" location="A125993390W" display="A125993390W" xr:uid="{1C24FC99-771D-452F-B64C-1317BC73131E}"/>
    <hyperlink ref="AN192" location="A125996910V" display="A125996910V" xr:uid="{333A25B5-CAC2-44AF-A335-08E514BE0030}"/>
    <hyperlink ref="AO192" location="A126000510L" display="A126000510L" xr:uid="{10764DA1-DA81-4D41-B423-4E43D74BAF0A}"/>
    <hyperlink ref="AP192" location="A125998710L" display="A125998710L" xr:uid="{A209ED6C-ABCB-493C-89C8-484CB4AB15E4}"/>
    <hyperlink ref="AQ192" location="A125991510T" display="A125991510T" xr:uid="{38DF6BC3-31CC-45E5-9CBD-2242FA1DD336}"/>
    <hyperlink ref="AR192" location="A125995110C" display="A125995110C" xr:uid="{BFE8CDA9-4CA3-468F-92EF-562B5BE23A33}"/>
    <hyperlink ref="AS192" location="A125993310K" display="A125993310K" xr:uid="{D8032C2E-D580-4BE2-B358-7725330B833B}"/>
    <hyperlink ref="AN193" location="A125997022R" display="A125997022R" xr:uid="{2598C425-D31C-4C47-88E5-CD67BC34DAEA}"/>
    <hyperlink ref="AO193" location="A126000622F" display="A126000622F" xr:uid="{4C4757CD-DED9-4132-BD0A-8E16CC72A0F0}"/>
    <hyperlink ref="AP193" location="A125998822F" display="A125998822F" xr:uid="{0BBCFF48-67AB-4376-874A-3CE6209EB92C}"/>
    <hyperlink ref="AQ193" location="A125991622K" display="A125991622K" xr:uid="{D5795634-014B-41A6-8A7D-D2F5FC31716B}"/>
    <hyperlink ref="AR193" location="A125995222W" display="A125995222W" xr:uid="{34109C5A-55FF-4625-BB5B-AB3F87060703}"/>
    <hyperlink ref="AS193" location="A125993422C" display="A125993422C" xr:uid="{5EE2C3AD-F0D0-495D-A8F1-237A5811184B}"/>
    <hyperlink ref="AN195" location="A125996954W" display="A125996954W" xr:uid="{839A70CC-C305-4B59-B17D-30DDE657D6B4}"/>
    <hyperlink ref="AO195" location="A126000554R" display="A126000554R" xr:uid="{505B108F-687D-4865-8CCB-7336E5BCD2BA}"/>
    <hyperlink ref="AP195" location="A125998754R" display="A125998754R" xr:uid="{2C37EC07-A95F-4436-A41E-0D119CC60B38}"/>
    <hyperlink ref="AQ195" location="A125991554V" display="A125991554V" xr:uid="{80DE3358-B047-4BD1-A4D5-5D7831423219}"/>
    <hyperlink ref="AR195" location="A125995154F" display="A125995154F" xr:uid="{22E69634-1FF6-46C3-8624-BD7264175C78}"/>
    <hyperlink ref="AS195" location="A125993354L" display="A125993354L" xr:uid="{BD56FC8A-3D65-4E39-A686-F40B2CC119F0}"/>
    <hyperlink ref="AN196" location="A125996882W" display="A125996882W" xr:uid="{105CC5F6-522A-44B6-AEF7-261A5DF4CED5}"/>
    <hyperlink ref="AO196" location="A126000482R" display="A126000482R" xr:uid="{6C78374A-3682-4F5D-B319-EFF9CF277A6D}"/>
    <hyperlink ref="AP196" location="A125998682R" display="A125998682R" xr:uid="{4B9243FD-56C3-416A-859A-E80703939B81}"/>
    <hyperlink ref="AQ196" location="A125991482V" display="A125991482V" xr:uid="{BCE2F2D5-21B1-413A-BCFE-800480C16AA2}"/>
    <hyperlink ref="AR196" location="A125995082F" display="A125995082F" xr:uid="{A7BEB3B7-C20E-482D-9C3A-97707BA96B32}"/>
    <hyperlink ref="AS196" location="A125993282L" display="A125993282L" xr:uid="{E4040D37-B3DB-4F92-9A05-DD9E593A2E56}"/>
    <hyperlink ref="AN197" location="A125996958F" display="A125996958F" xr:uid="{8383CCF9-E4AF-4BB3-90E4-AC8C7E0825B2}"/>
    <hyperlink ref="AO197" location="A126000558X" display="A126000558X" xr:uid="{15E3AC27-2EAF-4BFD-AB33-8AF7584B6F08}"/>
    <hyperlink ref="AP197" location="A125998758X" display="A125998758X" xr:uid="{DD0E1A5F-ACC3-49E3-86F1-475DE1B4D928}"/>
    <hyperlink ref="AQ197" location="A125991558C" display="A125991558C" xr:uid="{33899657-2F9C-42DD-B847-92777249A7E8}"/>
    <hyperlink ref="AR197" location="A125995158R" display="A125995158R" xr:uid="{08463177-063E-4040-935F-2D241697F14D}"/>
    <hyperlink ref="AS197" location="A125993358W" display="A125993358W" xr:uid="{B7D89547-4120-4FDA-8403-44A657C11936}"/>
    <hyperlink ref="AN198" location="A125996962W" display="A125996962W" xr:uid="{FEE28C13-0DEB-4FFB-AB7B-1D83560B50F5}"/>
    <hyperlink ref="AO198" location="A126000562R" display="A126000562R" xr:uid="{4FD3D6B1-3E73-49C3-B6CC-BE59FEF9996C}"/>
    <hyperlink ref="AP198" location="A125998762R" display="A125998762R" xr:uid="{C2C9BC38-3341-4109-90DC-A4FCD6C34DD2}"/>
    <hyperlink ref="AQ198" location="A125991562V" display="A125991562V" xr:uid="{B97963BD-0699-4B49-B92F-D7006C0DBB59}"/>
    <hyperlink ref="AR198" location="A125995162F" display="A125995162F" xr:uid="{EE50B93F-52EC-4D00-8C04-369594BCF556}"/>
    <hyperlink ref="AS198" location="A125993362L" display="A125993362L" xr:uid="{6363D041-1D33-4DB6-8A4E-B769DF55B149}"/>
    <hyperlink ref="AN199" location="A125997034X" display="A125997034X" xr:uid="{FF90FD7C-966F-4AC5-AB07-76AD62BEC52D}"/>
    <hyperlink ref="AO199" location="A126000634R" display="A126000634R" xr:uid="{B35BE319-7DB4-476D-A865-E180FD8D9084}"/>
    <hyperlink ref="AP199" location="A125998834R" display="A125998834R" xr:uid="{F399C62B-DD5E-4D75-967C-059761B5E3D9}"/>
    <hyperlink ref="AQ199" location="A125991634V" display="A125991634V" xr:uid="{226587EF-B74C-456D-BDAE-173F03EC45A7}"/>
    <hyperlink ref="AR199" location="A125995234F" display="A125995234F" xr:uid="{FB01CB94-5993-41D0-B01D-3FF10F58A3AE}"/>
    <hyperlink ref="AS199" location="A125993434L" display="A125993434L" xr:uid="{AE17E6D5-0778-4B65-9EB3-E4B7050B934C}"/>
    <hyperlink ref="AN200" location="A125996854L" display="A125996854L" xr:uid="{2FBDBD1F-31BB-4558-A4E9-59AB3C897836}"/>
    <hyperlink ref="AO200" location="A126000454F" display="A126000454F" xr:uid="{1EC186F8-3E21-4A84-AA8E-06B52982F574}"/>
    <hyperlink ref="AP200" location="A125998654F" display="A125998654F" xr:uid="{4DBC17B8-15A0-4F2A-9D44-D9500272A051}"/>
    <hyperlink ref="AQ200" location="A125991454K" display="A125991454K" xr:uid="{DF4A2705-FCAC-4FB9-A36A-ACE8C69FC4FD}"/>
    <hyperlink ref="AR200" location="A125995054W" display="A125995054W" xr:uid="{4F32D18C-5B48-4ED9-9A13-62B93944700D}"/>
    <hyperlink ref="AS200" location="A125993254C" display="A125993254C" xr:uid="{F4D97787-6ACD-47C8-88C2-B2EC388743DD}"/>
    <hyperlink ref="AN201" location="A125997026X" display="A125997026X" xr:uid="{C23EE28A-9C21-406D-B116-1DA9B2B131FC}"/>
    <hyperlink ref="AO201" location="A126000626R" display="A126000626R" xr:uid="{074470D0-0CAA-4251-BDEB-3BFE5CF12706}"/>
    <hyperlink ref="AP201" location="A125998826R" display="A125998826R" xr:uid="{728651B3-CCBD-40B3-85B8-7DB05F83945C}"/>
    <hyperlink ref="AQ201" location="A125991626V" display="A125991626V" xr:uid="{FD222059-E396-4AFD-BA04-1997E79950E9}"/>
    <hyperlink ref="AR201" location="A125995226F" display="A125995226F" xr:uid="{F4A9D5B7-A560-4818-BB04-DFB3810E15AE}"/>
    <hyperlink ref="AS201" location="A125993426L" display="A125993426L" xr:uid="{2EFCF215-4FB3-4F95-9933-AEF50939580C}"/>
    <hyperlink ref="AN202" location="A125997030R" display="A125997030R" xr:uid="{6E54281D-C55E-4C01-95F3-1B379576BE25}"/>
    <hyperlink ref="AO202" location="A126000630F" display="A126000630F" xr:uid="{84FE9830-C523-4C73-916D-D4D830376EAF}"/>
    <hyperlink ref="AP202" location="A125998830F" display="A125998830F" xr:uid="{C4912D99-D444-4773-A935-DAF3A8C070CA}"/>
    <hyperlink ref="AQ202" location="A125991630K" display="A125991630K" xr:uid="{3679906E-CBEF-4901-A435-499583B98242}"/>
    <hyperlink ref="AR202" location="A125995230W" display="A125995230W" xr:uid="{5BFCF9BC-1353-4AB0-88D5-95C8AC58E286}"/>
    <hyperlink ref="AS202" location="A125993430C" display="A125993430C" xr:uid="{9411AC57-D2E9-4090-B9AE-C4FC1B840271}"/>
    <hyperlink ref="AN203" location="A125996858W" display="A125996858W" xr:uid="{CE56069F-627B-4389-A5E0-29958F35432E}"/>
    <hyperlink ref="AO203" location="A126000458R" display="A126000458R" xr:uid="{B2430639-703A-4A55-A55C-3C0CE87BD0C9}"/>
    <hyperlink ref="AP203" location="A125998658R" display="A125998658R" xr:uid="{DBCBC3FD-7FC3-4B60-A24A-373D5CC2D56A}"/>
    <hyperlink ref="AQ203" location="A125991458V" display="A125991458V" xr:uid="{769A423B-60CF-4B62-A78C-3D84318A45D2}"/>
    <hyperlink ref="AR203" location="A125995058F" display="A125995058F" xr:uid="{5EA252C3-1C38-4E3B-9B6D-BB103139FCA5}"/>
    <hyperlink ref="AS203" location="A125993258L" display="A125993258L" xr:uid="{341E24EB-33EB-4034-9FDC-941B41BEFA98}"/>
    <hyperlink ref="AN204" location="A125996914C" display="A125996914C" xr:uid="{513635ED-6C1D-492B-BE5A-4436CD7D3989}"/>
    <hyperlink ref="AO204" location="A126000514W" display="A126000514W" xr:uid="{D9EF72D2-CB04-48DE-A1B0-4E9E0AD62E48}"/>
    <hyperlink ref="AP204" location="A125998714W" display="A125998714W" xr:uid="{E25A688C-1160-4B41-BF53-D85EF69D4807}"/>
    <hyperlink ref="AQ204" location="A125991514A" display="A125991514A" xr:uid="{F5D863F9-3F4A-4F16-9062-ACDD8572F0E3}"/>
    <hyperlink ref="AR204" location="A125995114L" display="A125995114L" xr:uid="{9FAB0758-4245-42B7-A38C-0AB591B18735}"/>
    <hyperlink ref="AS204" location="A125993314V" display="A125993314V" xr:uid="{84657D67-BF77-467C-BBB6-119E271E4F14}"/>
    <hyperlink ref="AN205" location="A125996966F" display="A125996966F" xr:uid="{9D78011F-4A12-4AF0-9FA6-941D5DC6CC38}"/>
    <hyperlink ref="AO205" location="A126000566X" display="A126000566X" xr:uid="{4FBF6EEC-6FE6-4377-93F9-D23F8F37529A}"/>
    <hyperlink ref="AP205" location="A125998766X" display="A125998766X" xr:uid="{6B7C063A-1E5D-4707-9D16-19A3B15C4405}"/>
    <hyperlink ref="AQ205" location="A125991566C" display="A125991566C" xr:uid="{9A69C840-6773-4268-9461-B8B9EDB719C6}"/>
    <hyperlink ref="AR205" location="A125995166R" display="A125995166R" xr:uid="{14125C1F-7B67-473B-92B2-AC93E510ACB5}"/>
    <hyperlink ref="AS205" location="A125993366W" display="A125993366W" xr:uid="{3AAA73AA-9D59-41ED-B167-9781CFC402D3}"/>
    <hyperlink ref="AN206" location="A125997038J" display="A125997038J" xr:uid="{85BF11FA-07CC-4A73-A254-2C4A6CB96265}"/>
    <hyperlink ref="AO206" location="A126000638X" display="A126000638X" xr:uid="{5411ED1B-47FD-4390-8DBB-7845235A2C33}"/>
    <hyperlink ref="AP206" location="A125998838X" display="A125998838X" xr:uid="{F646B9D5-3547-425E-AB31-D35BE263ED28}"/>
    <hyperlink ref="AQ206" location="A125991638C" display="A125991638C" xr:uid="{963E7000-0F97-48A0-B5F6-CED93DC58DB7}"/>
    <hyperlink ref="AR206" location="A125995238R" display="A125995238R" xr:uid="{1A08D520-001F-40EB-8F0F-D26C3BB7052B}"/>
    <hyperlink ref="AS206" location="A125993438W" display="A125993438W" xr:uid="{171A87CF-8E22-4831-AFE5-EE54EA2E6E53}"/>
    <hyperlink ref="AN208" location="A125996862L" display="A125996862L" xr:uid="{AC6987B1-C501-4ED8-AD32-278671D12092}"/>
    <hyperlink ref="AO208" location="A126000462F" display="A126000462F" xr:uid="{B06B7704-7B6B-4BC9-B212-B400603734BD}"/>
    <hyperlink ref="AP208" location="A125998662F" display="A125998662F" xr:uid="{18494464-83DF-40C3-B366-01509A2E15B0}"/>
    <hyperlink ref="AN209" location="A125996994R" display="A125996994R" xr:uid="{7B8E1829-5F52-4700-85C9-5F28CD01EDB7}"/>
    <hyperlink ref="AO209" location="A126000594J" display="A126000594J" xr:uid="{EA1C81E2-605E-409A-8C06-B73E0C0A082E}"/>
    <hyperlink ref="AP209" location="A125998794J" display="A125998794J" xr:uid="{7E5C8FA1-8FF9-4025-B4A9-47D1AD566603}"/>
    <hyperlink ref="AQ209" location="A125991594L" display="A125991594L" xr:uid="{16117F99-E30D-4925-8D29-2FCD74FEFEF2}"/>
    <hyperlink ref="AR209" location="A125995194X" display="A125995194X" xr:uid="{84200C3B-C1F1-4358-93BB-F2B3667E02A7}"/>
    <hyperlink ref="AS209" location="A125993394F" display="A125993394F" xr:uid="{4F00B9DB-947E-4907-A5C7-C98111074D36}"/>
    <hyperlink ref="AN210" location="A125996998X" display="A125996998X" xr:uid="{9FE19554-4225-485A-B0DC-B587EE8BEEFE}"/>
    <hyperlink ref="AO210" location="A126000598T" display="A126000598T" xr:uid="{B162C7F0-5DAE-41F6-A083-AEFE9409DB86}"/>
    <hyperlink ref="AP210" location="A125998798T" display="A125998798T" xr:uid="{CE80499D-4098-4794-8397-E1E59F8AFF01}"/>
    <hyperlink ref="AQ210" location="A125991598W" display="A125991598W" xr:uid="{00E4A527-5F18-4642-90F6-77463516A8BE}"/>
    <hyperlink ref="AR210" location="A125995198J" display="A125995198J" xr:uid="{F92AB9E1-2370-4DA4-B7E7-F5D611D2901F}"/>
    <hyperlink ref="AS210" location="A125993398R" display="A125993398R" xr:uid="{761D43A3-5477-4994-B25B-FD6B315C74D5}"/>
    <hyperlink ref="AN211" location="A125996894F" display="A125996894F" xr:uid="{43F01D3C-0806-48A5-BC96-F055172BDE3B}"/>
    <hyperlink ref="AO211" location="A126000494X" display="A126000494X" xr:uid="{CBD33395-8032-4E93-A4F6-B9678DAB6110}"/>
    <hyperlink ref="AP211" location="A125998694X" display="A125998694X" xr:uid="{68BA0931-154D-4CBA-B2EE-357C222F6126}"/>
    <hyperlink ref="AQ211" location="A125991494C" display="A125991494C" xr:uid="{ABD99995-C443-402C-A008-24B14E35A242}"/>
    <hyperlink ref="AR211" location="A125995094R" display="A125995094R" xr:uid="{E573955B-ABAC-4992-9185-73537CEE8CB3}"/>
    <hyperlink ref="AS211" location="A125993294W" display="A125993294W" xr:uid="{2AAE0D28-768D-4691-A765-89373F7982D9}"/>
    <hyperlink ref="AN212" location="A125996866W" display="A125996866W" xr:uid="{9CBA60ED-D5F6-420A-9BFB-43318C23B878}"/>
    <hyperlink ref="AO212" location="A126000466R" display="A126000466R" xr:uid="{F98DA765-5028-43A7-A6E6-759E48F43A9C}"/>
    <hyperlink ref="AP212" location="A125998666R" display="A125998666R" xr:uid="{1358BB38-8A32-4BC2-ABB6-CBCCD5F65A44}"/>
    <hyperlink ref="AQ212" location="A125991466V" display="A125991466V" xr:uid="{E296B78F-4B2E-42BD-AFA5-006CA3AE1224}"/>
    <hyperlink ref="AR212" location="A125995066F" display="A125995066F" xr:uid="{2CC88FEE-270F-4E14-A2F2-1A2D4727C3D2}"/>
    <hyperlink ref="AS212" location="A125993266L" display="A125993266L" xr:uid="{80F21DD3-0ADF-4AB5-A537-8E95E9CC4BE8}"/>
    <hyperlink ref="AQ214" location="A125991518K" display="A125991518K" xr:uid="{FDBBAD90-D314-4246-8EC0-4A106562B353}"/>
    <hyperlink ref="AR214" location="A125995118W" display="A125995118W" xr:uid="{98C923B2-D9A0-4946-97C9-1232B887C3EC}"/>
    <hyperlink ref="AS214" location="A125993318C" display="A125993318C" xr:uid="{8A7D3883-9A1A-459A-BB64-2C675E00570A}"/>
    <hyperlink ref="AN215" location="A125996886F" display="A125996886F" xr:uid="{E491859D-18D3-49A6-B58A-B7F05912274D}"/>
    <hyperlink ref="AO215" location="A126000486X" display="A126000486X" xr:uid="{15750E6F-FE7B-441F-AD2F-48C96B5E6A92}"/>
    <hyperlink ref="AP215" location="A125998686X" display="A125998686X" xr:uid="{D3E6CC2B-E6F0-48FB-A456-3ADA8B6180F0}"/>
    <hyperlink ref="AQ215" location="A125991486C" display="A125991486C" xr:uid="{CE92FE9A-7037-4A3B-96EB-02697B68B6A4}"/>
    <hyperlink ref="AR215" location="A125995086R" display="A125995086R" xr:uid="{4149D6FF-7C25-480F-854D-D9162593B052}"/>
    <hyperlink ref="AS215" location="A125993286W" display="A125993286W" xr:uid="{56C6A7F4-77BD-4E10-8611-075ABBF4F5B5}"/>
    <hyperlink ref="AN216" location="A125996922C" display="A125996922C" xr:uid="{36C32E12-9114-46F3-AD87-552C347D887C}"/>
    <hyperlink ref="AO216" location="A126000522W" display="A126000522W" xr:uid="{E67ED0EA-90F9-4217-88E8-1B01B4EE54BE}"/>
    <hyperlink ref="AP216" location="A125998722W" display="A125998722W" xr:uid="{624797C9-EECC-4823-96A8-3F8F828EB606}"/>
    <hyperlink ref="AQ216" location="A125991522A" display="A125991522A" xr:uid="{CF93B31A-CDFD-4971-B97A-E8A493118409}"/>
    <hyperlink ref="AR216" location="A125995122L" display="A125995122L" xr:uid="{A3967FA0-D08B-4504-9458-E28F3AA3A252}"/>
    <hyperlink ref="AS216" location="A125993322V" display="A125993322V" xr:uid="{FA3BCDAA-A0A7-4E83-A065-7D8E4069E373}"/>
    <hyperlink ref="AN217" location="A125996898R" display="A125996898R" xr:uid="{AF74E7C0-7616-4CEA-B9E4-1C69F0C1A657}"/>
    <hyperlink ref="AO217" location="A126000498J" display="A126000498J" xr:uid="{24D1FD10-0320-45E0-AB86-63C94AB9AD8F}"/>
    <hyperlink ref="AP217" location="A125998698J" display="A125998698J" xr:uid="{55D61EDA-55AE-44DF-ABF9-34A8096300F8}"/>
    <hyperlink ref="AQ217" location="A125991498L" display="A125991498L" xr:uid="{BB06BA9E-0749-49F7-B631-10CDEAEB8A9B}"/>
    <hyperlink ref="AR217" location="A125995098X" display="A125995098X" xr:uid="{86CCF367-32D6-4567-9757-E3741EDFE540}"/>
    <hyperlink ref="AS217" location="A125993298F" display="A125993298F" xr:uid="{760D2A31-6A63-411F-A6F0-C30B16FF7B9D}"/>
    <hyperlink ref="AN218" location="A125996926L" display="A125996926L" xr:uid="{EAC80E68-DE8A-43FE-B34D-4CBDBCC6C1BD}"/>
    <hyperlink ref="AO218" location="A126000526F" display="A126000526F" xr:uid="{39F73C99-DEA3-4EAA-A573-F5068BD49347}"/>
    <hyperlink ref="AP218" location="A125998726F" display="A125998726F" xr:uid="{DF184030-D1F3-434E-955B-2E87D9AEA581}"/>
    <hyperlink ref="AQ218" location="A125991526K" display="A125991526K" xr:uid="{EF9E7EEE-73E5-4794-98B3-299BFE6EFD0B}"/>
    <hyperlink ref="AR218" location="A125995126W" display="A125995126W" xr:uid="{48F68D7A-C367-4954-89C1-1D718D1E7B90}"/>
    <hyperlink ref="AS218" location="A125993326C" display="A125993326C" xr:uid="{9AD2EC01-0A3A-4153-B8D7-2F8F20DEBF76}"/>
    <hyperlink ref="AN219" location="A125996970W" display="A125996970W" xr:uid="{16DC82AC-B616-4D7D-9BCE-2573629A51B4}"/>
    <hyperlink ref="AO219" location="A126000570R" display="A126000570R" xr:uid="{98B86CE7-609C-4FE4-BD6E-A8025EB96618}"/>
    <hyperlink ref="AP219" location="A125998770R" display="A125998770R" xr:uid="{40D71B8C-C4C7-48E4-BF61-C237F8B26469}"/>
    <hyperlink ref="AQ219" location="A125991570V" display="A125991570V" xr:uid="{D882BD2E-64CB-4C08-98ED-222E39C54F28}"/>
    <hyperlink ref="AR219" location="A125995170F" display="A125995170F" xr:uid="{EF7C49D3-8E39-4145-8025-70A6942CA9A0}"/>
    <hyperlink ref="AS219" location="A125993370L" display="A125993370L" xr:uid="{9FF9A15F-05DE-4265-88F2-9EC4CBE09160}"/>
    <hyperlink ref="AN220" location="A125996930C" display="A125996930C" xr:uid="{27F3B10C-3475-415D-BBFB-83EC5A0FDCD9}"/>
    <hyperlink ref="AO220" location="A126000530W" display="A126000530W" xr:uid="{43A36236-5A8B-4D83-AFB5-3A96A66DFADB}"/>
    <hyperlink ref="AP220" location="A125998730W" display="A125998730W" xr:uid="{BBBB2887-C329-40FE-B15B-1FD9AAF6F5FD}"/>
    <hyperlink ref="AQ220" location="A125991530A" display="A125991530A" xr:uid="{BED9D3A0-4B50-44E0-84E2-5F15C0DDF2A9}"/>
    <hyperlink ref="AR220" location="A125995130L" display="A125995130L" xr:uid="{9A1FC115-FB4B-420E-95AA-6D70C9351FE5}"/>
    <hyperlink ref="AS220" location="A125993330V" display="A125993330V" xr:uid="{DB76515A-B694-4816-9C24-FF59B5C5AAFD}"/>
    <hyperlink ref="AN221" location="A125996902V" display="A125996902V" xr:uid="{6F97E85E-59B8-4F7D-A089-16204C6EC2D1}"/>
    <hyperlink ref="AO221" location="A126000502L" display="A126000502L" xr:uid="{18714276-D32C-47F9-8977-292472421319}"/>
    <hyperlink ref="AP221" location="A125998702L" display="A125998702L" xr:uid="{78D3F177-130F-4920-89A7-5F0A0BFA922C}"/>
    <hyperlink ref="AQ221" location="A125991502T" display="A125991502T" xr:uid="{3BF42531-FAD6-4A49-AD25-C26BCD848FA9}"/>
    <hyperlink ref="AR221" location="A125995102C" display="A125995102C" xr:uid="{8062352B-770D-4544-8C45-0A3102B9FA2B}"/>
    <hyperlink ref="AS221" location="A125993302K" display="A125993302K" xr:uid="{EA1F74EF-4E20-4EBD-ADD8-56217369056A}"/>
    <hyperlink ref="AN222" location="A125997002F" display="A125997002F" xr:uid="{4C97918B-D18F-4927-BB9A-F58F1465EF59}"/>
    <hyperlink ref="AO222" location="A126000602W" display="A126000602W" xr:uid="{2DD66FCC-E560-413B-8FAF-6D0048027D01}"/>
    <hyperlink ref="AP222" location="A125998802W" display="A125998802W" xr:uid="{CD09B8E1-9A02-4FA1-B7FC-BBE5EF65A40D}"/>
    <hyperlink ref="AQ222" location="A125991602A" display="A125991602A" xr:uid="{FE824513-9D80-4863-B4A7-DD55D27CD853}"/>
    <hyperlink ref="AR222" location="A125995202L" display="A125995202L" xr:uid="{0B969945-F6AC-465A-8AC6-8EA63FD5E28C}"/>
    <hyperlink ref="AS222" location="A125993402V" display="A125993402V" xr:uid="{7C9F5021-3E8F-403A-91E5-653AB8005882}"/>
    <hyperlink ref="AN223" location="A125996974F" display="A125996974F" xr:uid="{58F408DD-57ED-42C2-8E3B-B4CD9C71F7CC}"/>
    <hyperlink ref="AO223" location="A126000574X" display="A126000574X" xr:uid="{5F992A07-ABDB-4CE2-B37E-606F92021380}"/>
    <hyperlink ref="AP223" location="A125998774X" display="A125998774X" xr:uid="{AAE6099A-DE07-46D3-BEE7-ACD5B9ECFEDD}"/>
    <hyperlink ref="AQ223" location="A125991574C" display="A125991574C" xr:uid="{E1FE0358-9DA8-4C3B-8F2E-E4FAF6639656}"/>
    <hyperlink ref="AR223" location="A125995174R" display="A125995174R" xr:uid="{CE912DFD-37B2-4CE2-BF79-1BE35D6E326A}"/>
    <hyperlink ref="AS223" location="A125993374W" display="A125993374W" xr:uid="{F0900BA1-9E24-471D-9F53-3CFA87574180}"/>
    <hyperlink ref="AN224" location="A125996978R" display="A125996978R" xr:uid="{92D6A3DA-D5A0-4674-8EB1-1BD0A322DDDE}"/>
    <hyperlink ref="AO224" location="A126000578J" display="A126000578J" xr:uid="{F6C48EB1-77D3-4070-BBC9-257F1F126740}"/>
    <hyperlink ref="AP224" location="A125998778J" display="A125998778J" xr:uid="{4C9CD399-9A56-4D50-9989-665779913275}"/>
    <hyperlink ref="AQ224" location="A125991578L" display="A125991578L" xr:uid="{7003845A-EEEF-4325-8CB5-9C8A481DB58A}"/>
    <hyperlink ref="AR224" location="A125995178X" display="A125995178X" xr:uid="{0D791EB5-E0D8-419A-BA13-B4B1897C2E17}"/>
    <hyperlink ref="AS224" location="A125993378F" display="A125993378F" xr:uid="{0D334FC1-FE35-477F-B860-6C24350B0EC8}"/>
    <hyperlink ref="AN225" location="A125997042X" display="A125997042X" xr:uid="{DF616F48-4969-43FC-ACD2-4ACE92CBEE56}"/>
    <hyperlink ref="AO225" location="A126000642R" display="A126000642R" xr:uid="{4D8EB457-23AC-4B76-B1AD-BA142014E6C2}"/>
    <hyperlink ref="AP225" location="A125998842R" display="A125998842R" xr:uid="{BE84F6A9-835A-42B5-93ED-1615ACE2E3A8}"/>
    <hyperlink ref="AQ225" location="A125991642V" display="A125991642V" xr:uid="{5E2FF4ED-9211-49C8-901F-4F55D8498100}"/>
    <hyperlink ref="AR225" location="A125995242F" display="A125995242F" xr:uid="{88E015F0-2989-4E33-9D24-1F21C9B448AC}"/>
    <hyperlink ref="AS225" location="A125993442L" display="A125993442L" xr:uid="{964041FD-5798-4437-A591-6B7298298EF9}"/>
    <hyperlink ref="AN226" location="A125996870L" display="A125996870L" xr:uid="{A17C4638-2664-4D25-B663-0F41B56349FE}"/>
    <hyperlink ref="AO226" location="A126000470F" display="A126000470F" xr:uid="{55DA8968-764F-4926-A055-C0EAF57EA5BC}"/>
    <hyperlink ref="AP226" location="A125998670F" display="A125998670F" xr:uid="{2BDF8ABB-0147-46F3-B964-D0B5B2CC693D}"/>
    <hyperlink ref="AQ226" location="A125991470K" display="A125991470K" xr:uid="{A6697F4A-B99E-44E0-BC81-D13CEBA632E9}"/>
    <hyperlink ref="AR226" location="A125995070W" display="A125995070W" xr:uid="{5CFE6488-2A5E-4A28-8FB5-E41698CE59E1}"/>
    <hyperlink ref="AS226" location="A125993270C" display="A125993270C" xr:uid="{B81257D1-9521-4BB3-98D5-D837FCF21FAA}"/>
    <hyperlink ref="AN228" location="A125996934L" display="A125996934L" xr:uid="{2FF54131-BE6D-4903-9546-3B3E2C6375F3}"/>
    <hyperlink ref="AO228" location="A126000534F" display="A126000534F" xr:uid="{D65C54FD-B89A-4189-AD36-9CDD9A825E10}"/>
    <hyperlink ref="AP228" location="A125998734F" display="A125998734F" xr:uid="{6B4008A9-F8A1-48D7-8C51-7D2F7327E814}"/>
    <hyperlink ref="AQ228" location="A125991534K" display="A125991534K" xr:uid="{07B6A710-67E6-4037-9969-748EB4195E18}"/>
    <hyperlink ref="AR228" location="A125995134W" display="A125995134W" xr:uid="{47F31621-6931-4DBF-A70B-CEBFA40EE79F}"/>
    <hyperlink ref="AS228" location="A125993334C" display="A125993334C" xr:uid="{8A48EFF4-BE85-45C1-AB14-3D0ACD1AB6CE}"/>
    <hyperlink ref="AN229" location="A125996890W" display="A125996890W" xr:uid="{A006D0AF-9BE5-47D4-A985-8D1B5CAC0874}"/>
    <hyperlink ref="AO229" location="A126000490R" display="A126000490R" xr:uid="{327926E7-0342-492A-8317-92FEB8ECEE17}"/>
    <hyperlink ref="AP229" location="A125998690R" display="A125998690R" xr:uid="{7097F194-333E-440C-8F8A-F6FB2B3788E2}"/>
    <hyperlink ref="AQ229" location="A125991490V" display="A125991490V" xr:uid="{2BB10206-D9D7-4D3C-A109-91D9206045EA}"/>
    <hyperlink ref="AR229" location="A125995090F" display="A125995090F" xr:uid="{D3EEA2C3-A32C-40BA-9A8A-3E0426F75CF7}"/>
    <hyperlink ref="AS229" location="A125993290L" display="A125993290L" xr:uid="{AF30BB7E-2C3C-4431-9CAD-4CC649430C77}"/>
    <hyperlink ref="AN230" location="A125996982F" display="A125996982F" xr:uid="{4F712CF9-7779-4BDF-AC8E-02A41A3B3A9E}"/>
    <hyperlink ref="AO230" location="A126000582X" display="A126000582X" xr:uid="{E79DA3E1-D1BB-4262-AFF1-EE4320BBADBE}"/>
    <hyperlink ref="AP230" location="A125998782X" display="A125998782X" xr:uid="{B31FAE62-BBE1-4540-B2FB-90946730C65E}"/>
    <hyperlink ref="AQ230" location="A125991582C" display="A125991582C" xr:uid="{2F4B4C4C-1FEA-4E63-B1BB-3842B78F0643}"/>
    <hyperlink ref="AR230" location="A125995182R" display="A125995182R" xr:uid="{89F3A4AF-7CDF-4E62-94DF-66C6CC82877E}"/>
    <hyperlink ref="AS230" location="A125993382W" display="A125993382W" xr:uid="{3854F928-2223-4B1A-9154-25B200A537C2}"/>
    <hyperlink ref="AN231" location="A125996986R" display="A125996986R" xr:uid="{856F593F-716A-4619-A39A-463E56400F71}"/>
    <hyperlink ref="AO231" location="A126000586J" display="A126000586J" xr:uid="{48F9416D-410C-4C63-BC2D-580D4E35A5EE}"/>
    <hyperlink ref="AP231" location="A125998786J" display="A125998786J" xr:uid="{8F6CCE8D-59D6-4733-8129-2F94FA92C134}"/>
    <hyperlink ref="AQ231" location="A125991586L" display="A125991586L" xr:uid="{11ECE360-DF87-4F92-994D-5AC2013F1AB0}"/>
    <hyperlink ref="AR231" location="A125995186X" display="A125995186X" xr:uid="{042688F7-C5C7-40A0-911E-019D3511B788}"/>
    <hyperlink ref="AS231" location="A125993386F" display="A125993386F" xr:uid="{A4DA11E0-4D25-438A-9407-52B3234F06BC}"/>
    <hyperlink ref="AN232" location="A125996906C" display="A125996906C" xr:uid="{5ED79BCC-12AD-48DC-8EE9-65A0106867BF}"/>
    <hyperlink ref="AO232" location="A126000506W" display="A126000506W" xr:uid="{7EF869F3-9229-479F-AF9F-FBE5C3D92EFD}"/>
    <hyperlink ref="AP232" location="A125998706W" display="A125998706W" xr:uid="{231EA5EC-2F91-43B7-BFA7-37D37089F7CA}"/>
    <hyperlink ref="AQ232" location="A125991506A" display="A125991506A" xr:uid="{89A6A560-8E26-4001-90A9-DFB9CEEA5978}"/>
    <hyperlink ref="AR232" location="A125995106L" display="A125995106L" xr:uid="{3917C5E2-F497-4CAC-BDEB-3B4AC6623DB2}"/>
    <hyperlink ref="AS232" location="A125993306V" display="A125993306V" xr:uid="{6D5B4AC7-B671-4B00-BC16-F414C3BAD4B4}"/>
    <hyperlink ref="AN233" location="A125996874W" display="A125996874W" xr:uid="{B58A0B01-3274-4BCB-B173-7F922CCADCE5}"/>
    <hyperlink ref="AO233" location="A126000474R" display="A126000474R" xr:uid="{091695B4-94C7-494D-B8EB-A78978B6039C}"/>
    <hyperlink ref="AP233" location="A125998674R" display="A125998674R" xr:uid="{081BD2D5-02F2-47EF-AA6D-7642F23CA306}"/>
    <hyperlink ref="AQ233" location="A125991474V" display="A125991474V" xr:uid="{B848D245-7A73-4120-89D4-D235F8786CDF}"/>
    <hyperlink ref="AR233" location="A125995074F" display="A125995074F" xr:uid="{B56D7B88-C1F8-4BE8-A805-C060AE26EF7C}"/>
    <hyperlink ref="AS233" location="A125993274L" display="A125993274L" xr:uid="{89131451-9CBB-4583-9DF9-3D603689D457}"/>
    <hyperlink ref="AN234" location="A125997046J" display="A125997046J" xr:uid="{87254B18-A07D-460B-9068-DD410AE6ADBB}"/>
    <hyperlink ref="AO234" location="A126000646X" display="A126000646X" xr:uid="{6D2C14D6-1E27-4D33-ADA7-C08B0B029D48}"/>
    <hyperlink ref="AP234" location="A125998846X" display="A125998846X" xr:uid="{7BF62E35-442B-43A3-B653-E4AA8198ECCB}"/>
    <hyperlink ref="AQ234" location="A125991646C" display="A125991646C" xr:uid="{6AC66E26-3DA9-494B-BBE7-BF5E3F66607D}"/>
    <hyperlink ref="AR234" location="A125995246R" display="A125995246R" xr:uid="{4077DD56-2FB3-4667-A640-0BA7B66163CF}"/>
    <hyperlink ref="AS234" location="A125993446W" display="A125993446W" xr:uid="{484A1573-96B1-4ADF-A14B-0B1E64F60497}"/>
    <hyperlink ref="AN235" location="A125996938W" display="A125996938W" xr:uid="{8C3FADCD-826B-4AC2-BA09-36A5143621DD}"/>
    <hyperlink ref="AO235" location="A126000538R" display="A126000538R" xr:uid="{1243C1EA-DD53-4A5F-99AC-719B7BD0F192}"/>
    <hyperlink ref="AP235" location="A125998738R" display="A125998738R" xr:uid="{1D850ABF-7C2C-45B7-ABA1-E63A42442A15}"/>
    <hyperlink ref="AQ235" location="A125991538V" display="A125991538V" xr:uid="{4BC18F6F-7817-41F6-9AA4-46D8F9D57617}"/>
    <hyperlink ref="AR235" location="A125995138F" display="A125995138F" xr:uid="{4D1D0ED7-2E57-4E87-90EB-2D12B350AFFB}"/>
    <hyperlink ref="AS235" location="A125993338L" display="A125993338L" xr:uid="{900C6503-9785-41A8-899A-D831180E43EE}"/>
    <hyperlink ref="AN236" location="A125997006R" display="A125997006R" xr:uid="{008AF499-5209-4B5B-BA25-F3CF6B5EE154}"/>
    <hyperlink ref="AO236" location="A126000606F" display="A126000606F" xr:uid="{DCAC2D8C-2001-41F3-AEA1-08E53C1FF94C}"/>
    <hyperlink ref="AP236" location="A125998806F" display="A125998806F" xr:uid="{44563E5C-DB2B-4FA3-8392-601D7B7A4E16}"/>
    <hyperlink ref="AQ236" location="A125991606K" display="A125991606K" xr:uid="{487D2D2F-C0AB-4D6F-9162-53844236F5D9}"/>
    <hyperlink ref="AR236" location="A125995206W" display="A125995206W" xr:uid="{8F54F57B-91C1-4E5B-AFF3-939BCDEBF10D}"/>
    <hyperlink ref="AS236" location="A125993406C" display="A125993406C" xr:uid="{A8ED1A19-8DD2-4C2B-B9AD-61B78A742FE8}"/>
    <hyperlink ref="AN237" location="A125997050X" display="A125997050X" xr:uid="{7E4C1347-C682-464A-8B1A-A5C21F0E0D74}"/>
    <hyperlink ref="AO237" location="A126000650R" display="A126000650R" xr:uid="{9615F8E6-2469-4793-97F9-1BA584E5453D}"/>
    <hyperlink ref="AP237" location="A125998850R" display="A125998850R" xr:uid="{F94129D3-F690-4BEA-92E4-0FF3A2F2C26B}"/>
    <hyperlink ref="AQ237" location="A125991650V" display="A125991650V" xr:uid="{0301A08E-4AA0-4820-8D8E-CFD6FEF9E262}"/>
    <hyperlink ref="AR237" location="A125995250F" display="A125995250F" xr:uid="{8EE28CC6-D4B7-4D6F-9528-589832B5DC4C}"/>
    <hyperlink ref="AS237" location="A125993450L" display="A125993450L" xr:uid="{479909C9-B45D-498F-84B6-B3955F5102BB}"/>
    <hyperlink ref="AT238" location="A125997078A" display="A125997078A" xr:uid="{C10A886F-2884-49DC-B803-B17F0825841B}"/>
    <hyperlink ref="AU238" location="A126000678T" display="A126000678T" xr:uid="{7FF26364-618A-4862-984A-2BAF79AF7FCD}"/>
    <hyperlink ref="AV238" location="A125998878T" display="A125998878T" xr:uid="{A7EDD1DB-EA93-4896-9486-8853081590C0}"/>
    <hyperlink ref="AW238" location="A125991678W" display="A125991678W" xr:uid="{B08BB06B-E1E6-469E-8A9D-B8E483FBC470}"/>
    <hyperlink ref="AX238" location="A125995278J" display="A125995278J" xr:uid="{CB58A199-EE72-4EE0-913D-DEBC429F3CA9}"/>
    <hyperlink ref="AY238" location="A125993478R" display="A125993478R" xr:uid="{578ECFC8-2129-4E4F-8DF6-A60F7F0C6B39}"/>
    <hyperlink ref="AT185" location="A125997210X" display="A125997210X" xr:uid="{8AC36A24-B6B9-43AA-B822-862F8427641C}"/>
    <hyperlink ref="AU185" location="A126000810R" display="A126000810R" xr:uid="{3A833110-474C-4AFE-BCE6-B434F6262986}"/>
    <hyperlink ref="AV185" location="A125999010T" display="A125999010T" xr:uid="{EE696C73-DBEE-43E4-91A9-A364CBFA282D}"/>
    <hyperlink ref="AW185" location="A125991810V" display="A125991810V" xr:uid="{CFB5617F-4475-4BCE-A4C4-9C9698FA7263}"/>
    <hyperlink ref="AX185" location="A125995410F" display="A125995410F" xr:uid="{8BB72C5D-A7B0-4B85-8AA3-10AAFBD6B611}"/>
    <hyperlink ref="AY185" location="A125993610L" display="A125993610L" xr:uid="{8E8B6FA2-B2A0-47F0-B61A-FDCC297A0893}"/>
    <hyperlink ref="AT186" location="A125997142J" display="A125997142J" xr:uid="{CD3AF765-E0B5-4539-8CC5-8E5194C73E87}"/>
    <hyperlink ref="AU186" location="A126000742X" display="A126000742X" xr:uid="{A7679CF6-6960-4907-A621-EBDB2D1E088B}"/>
    <hyperlink ref="AV186" location="A125998942X" display="A125998942X" xr:uid="{8A88DE0D-C75E-476E-8EDB-A5B209CF2DD6}"/>
    <hyperlink ref="AW186" location="A125991742C" display="A125991742C" xr:uid="{EE247456-BF9A-463C-AF0E-4C6350A1EF94}"/>
    <hyperlink ref="AX186" location="A125995342R" display="A125995342R" xr:uid="{74BAE8F4-6E5C-48C7-9BC2-7FA804F6545D}"/>
    <hyperlink ref="AY186" location="A125993542W" display="A125993542W" xr:uid="{135A41FD-6758-48F6-996B-C43F6454C55B}"/>
    <hyperlink ref="AT187" location="A125997214J" display="A125997214J" xr:uid="{68B10868-962D-4F85-BFB1-81BBB5DE974E}"/>
    <hyperlink ref="AU187" location="A126000814X" display="A126000814X" xr:uid="{2838BB8D-87BB-4533-9C2F-50E9163FC068}"/>
    <hyperlink ref="AV187" location="A125999014A" display="A125999014A" xr:uid="{ABB4543A-2B34-4FD1-A05A-D6A3FFF850C5}"/>
    <hyperlink ref="AW187" location="A125991814C" display="A125991814C" xr:uid="{BAC7359A-7DB8-4E0D-84B9-EDACEE3DBFC9}"/>
    <hyperlink ref="AX187" location="A125995414R" display="A125995414R" xr:uid="{CD902EFE-70EE-4C55-ACA9-BE707F80BACA}"/>
    <hyperlink ref="AY187" location="A125993614W" display="A125993614W" xr:uid="{ED5432C6-2B3E-43EF-AE30-B2D3BDD00B20}"/>
    <hyperlink ref="AT188" location="A125997218T" display="A125997218T" xr:uid="{00B0C98A-6862-43FE-A67B-AB8C07C65425}"/>
    <hyperlink ref="AU188" location="A126000818J" display="A126000818J" xr:uid="{B88F6429-0935-4B56-BFE0-60C3345FFC43}"/>
    <hyperlink ref="AV188" location="A125999018K" display="A125999018K" xr:uid="{06B864BC-E890-4880-B854-3C3528572E81}"/>
    <hyperlink ref="AW188" location="A125991818L" display="A125991818L" xr:uid="{792C8879-884F-4327-9238-2539FB3FB54F}"/>
    <hyperlink ref="AX188" location="A125995418X" display="A125995418X" xr:uid="{FC472B79-3336-4DCE-A9C8-15FFD5C12021}"/>
    <hyperlink ref="AY188" location="A125993618F" display="A125993618F" xr:uid="{512FA3C8-132A-4C69-B685-2116C4A6D13F}"/>
    <hyperlink ref="AT189" location="A125997146T" display="A125997146T" xr:uid="{5F08D4DD-0B0F-43B6-9CB0-6053ACCE3266}"/>
    <hyperlink ref="AU189" location="A126000746J" display="A126000746J" xr:uid="{47B101D5-7E72-4A59-B577-9C28F3292CAF}"/>
    <hyperlink ref="AV189" location="A125998946J" display="A125998946J" xr:uid="{C077B9C0-05A4-4582-BF83-FB31EB8F7D86}"/>
    <hyperlink ref="AW189" location="A125991746L" display="A125991746L" xr:uid="{83FD3D9C-FCD4-4B0B-BCD6-A1105E867FB0}"/>
    <hyperlink ref="AX189" location="A125995346X" display="A125995346X" xr:uid="{CF20E49A-B6B3-44DD-8D80-3FE45E859EE4}"/>
    <hyperlink ref="AY189" location="A125993546F" display="A125993546F" xr:uid="{0D19E726-37FD-486C-88F1-6D6D8048A2A2}"/>
    <hyperlink ref="AT190" location="A125997150J" display="A125997150J" xr:uid="{0EFBB093-4DD6-4B3E-84D3-31A7E1A9E3B6}"/>
    <hyperlink ref="AU190" location="A126000750X" display="A126000750X" xr:uid="{325FE690-7C22-42D2-9A3E-D804C5F0D5B2}"/>
    <hyperlink ref="AV190" location="A125998950X" display="A125998950X" xr:uid="{C16E5DFC-2B8E-4312-9A6A-96D0D31083B9}"/>
    <hyperlink ref="AW190" location="A125991750C" display="A125991750C" xr:uid="{F761B066-42C3-48D5-82E7-42435D33BFAC}"/>
    <hyperlink ref="AX190" location="A125995350R" display="A125995350R" xr:uid="{3E3AD8BC-33E1-4F70-BE9C-486E39DD8743}"/>
    <hyperlink ref="AY190" location="A125993550W" display="A125993550W" xr:uid="{F09496DD-306A-4718-A4D9-F661B96E2B05}"/>
    <hyperlink ref="AT191" location="A125997190A" display="A125997190A" xr:uid="{5381CFB4-5DE9-475D-9688-3EBB60F6033E}"/>
    <hyperlink ref="AU191" location="A126000790T" display="A126000790T" xr:uid="{99A0DE40-7C3D-49F8-93EA-1DC77691A55D}"/>
    <hyperlink ref="AV191" location="A125998990T" display="A125998990T" xr:uid="{ABA9C370-2AA2-47E4-9AFE-43E0A66BE25A}"/>
    <hyperlink ref="AW191" location="A125991790W" display="A125991790W" xr:uid="{A3FE792E-C5AB-4D95-BAAD-9125B3644DAE}"/>
    <hyperlink ref="AX191" location="A125995390J" display="A125995390J" xr:uid="{8E08E1C3-536D-427A-BCBF-39113F76AF58}"/>
    <hyperlink ref="AY191" location="A125993590R" display="A125993590R" xr:uid="{01AFF164-02B2-480F-8610-5D9BAE0C2DAB}"/>
    <hyperlink ref="AT192" location="A125997110R" display="A125997110R" xr:uid="{86BB8731-C4E3-4B6D-ADD5-317C129B80B3}"/>
    <hyperlink ref="AU192" location="A126000710F" display="A126000710F" xr:uid="{D563F32C-27E8-46A9-90BB-A70ED3E13B9A}"/>
    <hyperlink ref="AV192" location="A125998910F" display="A125998910F" xr:uid="{7A7DA801-C42F-43EA-A812-28F0B0239E67}"/>
    <hyperlink ref="AW192" location="A125991710K" display="A125991710K" xr:uid="{D4BCC7D4-B858-4BE9-A402-0900F243F027}"/>
    <hyperlink ref="AX192" location="A125995310W" display="A125995310W" xr:uid="{AC6ABB12-F62D-4539-B693-93C280D4BA46}"/>
    <hyperlink ref="AY192" location="A125993510C" display="A125993510C" xr:uid="{7F13505E-8113-4F82-9C2C-D32826E4EF37}"/>
    <hyperlink ref="AT193" location="A125997222J" display="A125997222J" xr:uid="{5095F00C-3E73-476A-A1B6-749152AFF02E}"/>
    <hyperlink ref="AU193" location="A126000822X" display="A126000822X" xr:uid="{522E7C3E-B862-4F6B-AD60-43AC7B7C9205}"/>
    <hyperlink ref="AV193" location="A125999022A" display="A125999022A" xr:uid="{7F7956CD-FB94-4874-83ED-56D638E1B7E8}"/>
    <hyperlink ref="AW193" location="A125991822C" display="A125991822C" xr:uid="{3BCFE83F-AE48-4B34-8FB4-7C40B1EECC00}"/>
    <hyperlink ref="AX193" location="A125995422R" display="A125995422R" xr:uid="{6467632B-C147-47E3-81BB-156B3DA98A38}"/>
    <hyperlink ref="AY193" location="A125993622W" display="A125993622W" xr:uid="{FF860CFF-7721-445E-8D27-AD7BB10C7971}"/>
    <hyperlink ref="AT195" location="A125997154T" display="A125997154T" xr:uid="{F891B3E4-3C1C-44AF-AE86-5C9766F456CB}"/>
    <hyperlink ref="AU195" location="A126000754J" display="A126000754J" xr:uid="{459C6AAF-9057-48D6-9ED1-C787EBBB8E2F}"/>
    <hyperlink ref="AV195" location="A125998954J" display="A125998954J" xr:uid="{5BED5FEE-0509-472F-9712-BC7EAA7D6280}"/>
    <hyperlink ref="AW195" location="A125991754L" display="A125991754L" xr:uid="{B3DFC88E-4F43-43B7-BBC3-1DBB56792426}"/>
    <hyperlink ref="AX195" location="A125995354X" display="A125995354X" xr:uid="{837BE7B2-E19E-40C0-8E57-9B100259A5B9}"/>
    <hyperlink ref="AY195" location="A125993554F" display="A125993554F" xr:uid="{3A661DF3-EAC4-47D5-AD2A-7CD62F2C9A47}"/>
    <hyperlink ref="AT196" location="A125997082T" display="A125997082T" xr:uid="{340B6C02-ADF4-4DD6-B5FB-138213B5C728}"/>
    <hyperlink ref="AU196" location="A126000682J" display="A126000682J" xr:uid="{37F1F420-7B16-48F0-9C25-110DEF9CA41B}"/>
    <hyperlink ref="AV196" location="A125998882J" display="A125998882J" xr:uid="{D155A1FC-504C-4581-8846-B04DA512C4F9}"/>
    <hyperlink ref="AW196" location="A125991682L" display="A125991682L" xr:uid="{F89CC60E-0C98-4FE8-A4E7-0820A9420428}"/>
    <hyperlink ref="AX196" location="A125995282X" display="A125995282X" xr:uid="{1F6CCEE3-B708-430C-8D96-A31189D74860}"/>
    <hyperlink ref="AY196" location="A125993482F" display="A125993482F" xr:uid="{566D9A2D-0B08-4808-9676-AF2CD0A3E9A1}"/>
    <hyperlink ref="AT197" location="A125997158A" display="A125997158A" xr:uid="{8421CB88-CFD6-47C5-8061-CD3A54944318}"/>
    <hyperlink ref="AU197" location="A126000758T" display="A126000758T" xr:uid="{C16B27FE-DEFD-4CCE-8EB4-721FAEEEAFA3}"/>
    <hyperlink ref="AV197" location="A125998958T" display="A125998958T" xr:uid="{9673E3D3-F440-43E1-9171-BB2E2F0A2C1C}"/>
    <hyperlink ref="AW197" location="A125991758W" display="A125991758W" xr:uid="{CCA9D4FA-D2A7-4FBC-9B27-7EA2A7E09BCC}"/>
    <hyperlink ref="AX197" location="A125995358J" display="A125995358J" xr:uid="{F9D9A449-43B6-4ADE-9754-C03D22CC868D}"/>
    <hyperlink ref="AY197" location="A125993558R" display="A125993558R" xr:uid="{55FED3B9-59A0-4506-B7E8-DBF672846BE9}"/>
    <hyperlink ref="AT198" location="A125997162T" display="A125997162T" xr:uid="{1FB19835-295E-4DBF-9E92-22FA77BC5885}"/>
    <hyperlink ref="AU198" location="A126000762J" display="A126000762J" xr:uid="{3FB71B0A-3D01-47C8-953D-4C4DF7219A22}"/>
    <hyperlink ref="AV198" location="A125998962J" display="A125998962J" xr:uid="{2E65DC15-285D-40DD-83EC-47B2C751A9B9}"/>
    <hyperlink ref="AW198" location="A125991762L" display="A125991762L" xr:uid="{C4E80A9B-F930-44BA-B0ED-14FC32CAB649}"/>
    <hyperlink ref="AX198" location="A125995362X" display="A125995362X" xr:uid="{7AE2A90B-C3D0-4176-8D70-D08CDCE31314}"/>
    <hyperlink ref="AY198" location="A125993562F" display="A125993562F" xr:uid="{8D8001D9-C2A9-4912-902D-E881E31F1FCB}"/>
    <hyperlink ref="AT199" location="A125997234T" display="A125997234T" xr:uid="{5EFE4344-76B7-43F9-B351-587DBDFB05AA}"/>
    <hyperlink ref="AU199" location="A126000834J" display="A126000834J" xr:uid="{6FB22CF0-29E8-4E27-8EED-6B81CE51F3DB}"/>
    <hyperlink ref="AV199" location="A125999034K" display="A125999034K" xr:uid="{D257F562-1953-4BE1-A2A2-12E8F1BA1452}"/>
    <hyperlink ref="AW199" location="A125991834L" display="A125991834L" xr:uid="{8C88167C-4CBD-4E65-8987-8748A8FA01F5}"/>
    <hyperlink ref="AX199" location="A125995434X" display="A125995434X" xr:uid="{4D9E32A0-5EEF-4F1B-A886-BB9BAF78E465}"/>
    <hyperlink ref="AY199" location="A125993634F" display="A125993634F" xr:uid="{EA1ABA98-F4E5-41C1-B146-1D1670CAC2D6}"/>
    <hyperlink ref="AT200" location="A125997054J" display="A125997054J" xr:uid="{198C307F-F54F-4630-B8D1-4FA6E7EE6C3E}"/>
    <hyperlink ref="AU200" location="A126000654X" display="A126000654X" xr:uid="{D95995B4-3849-49C0-A3D4-1E233924248E}"/>
    <hyperlink ref="AV200" location="A125998854X" display="A125998854X" xr:uid="{154CD410-3BA1-4F38-890D-AE053B749CA5}"/>
    <hyperlink ref="AW200" location="A125991654C" display="A125991654C" xr:uid="{184F62B7-AFD9-4120-BFBA-F9A8BA8B4983}"/>
    <hyperlink ref="AX200" location="A125995254R" display="A125995254R" xr:uid="{0CC31DF2-C03B-4D01-A032-6BC8B4725732}"/>
    <hyperlink ref="AY200" location="A125993454W" display="A125993454W" xr:uid="{D882F86F-59A6-4FBB-9182-B2B82737437B}"/>
    <hyperlink ref="AT201" location="A125997226T" display="A125997226T" xr:uid="{FCF49F6F-EBE6-4D4B-A035-A63F30FD5961}"/>
    <hyperlink ref="AU201" location="A126000826J" display="A126000826J" xr:uid="{8B535C28-570C-45A7-B280-A1D4F2370B79}"/>
    <hyperlink ref="AV201" location="A125999026K" display="A125999026K" xr:uid="{2533BC62-E226-4CA0-AEB1-290EC343E3ED}"/>
    <hyperlink ref="AW201" location="A125991826L" display="A125991826L" xr:uid="{65FE66C4-C687-473F-93F2-C6F06F5B09C1}"/>
    <hyperlink ref="AX201" location="A125995426X" display="A125995426X" xr:uid="{8C86445C-A999-4AA3-89CF-6A85F02C221B}"/>
    <hyperlink ref="AY201" location="A125993626F" display="A125993626F" xr:uid="{48BDD82A-C77C-411E-A46E-7AEC80630E30}"/>
    <hyperlink ref="AT202" location="A125997230J" display="A125997230J" xr:uid="{8D278162-F88E-4FA4-9FAC-DEFDAF6D78C6}"/>
    <hyperlink ref="AU202" location="A126000830X" display="A126000830X" xr:uid="{1B685E32-8D94-4568-9FC0-0B8B7CBAEF26}"/>
    <hyperlink ref="AV202" location="A125999030A" display="A125999030A" xr:uid="{10B355B6-51B2-440A-85A5-C3F09282D6C0}"/>
    <hyperlink ref="AW202" location="A125991830C" display="A125991830C" xr:uid="{C89A1B80-4ED8-4FAA-A99F-519A8968747A}"/>
    <hyperlink ref="AX202" location="A125995430R" display="A125995430R" xr:uid="{DB636596-ABC1-4B8B-860C-D3C17615E69A}"/>
    <hyperlink ref="AY202" location="A125993630W" display="A125993630W" xr:uid="{CB3B6ABA-ED83-41E0-BFAF-9322B9B60786}"/>
    <hyperlink ref="AT203" location="A125997058T" display="A125997058T" xr:uid="{5DFC52E5-D822-4D9C-AA0C-74CF73B2D4ED}"/>
    <hyperlink ref="AU203" location="A126000658J" display="A126000658J" xr:uid="{980E8198-7B36-4725-A095-EE189601E561}"/>
    <hyperlink ref="AV203" location="A125998858J" display="A125998858J" xr:uid="{3D529435-2985-41D1-ABF2-639127A82B86}"/>
    <hyperlink ref="AW203" location="A125991658L" display="A125991658L" xr:uid="{BB0469A9-B62D-41ED-B24D-770BC8CB089C}"/>
    <hyperlink ref="AX203" location="A125995258X" display="A125995258X" xr:uid="{A64DE3E3-659A-490B-BAC6-8B2808F3F49B}"/>
    <hyperlink ref="AY203" location="A125993458F" display="A125993458F" xr:uid="{131EF0A9-E250-4873-A99C-8F83F334231B}"/>
    <hyperlink ref="AT204" location="A125997114X" display="A125997114X" xr:uid="{1995E809-91A8-4C80-8D3A-AE0CFC1E68CC}"/>
    <hyperlink ref="AU204" location="A126000714R" display="A126000714R" xr:uid="{47B31DD7-1F20-441F-BFC4-AE17C2B896DB}"/>
    <hyperlink ref="AV204" location="A125998914R" display="A125998914R" xr:uid="{03CB9222-B0D6-495C-95C5-337937983115}"/>
    <hyperlink ref="AW204" location="A125991714V" display="A125991714V" xr:uid="{4CA0A0E4-9D67-47D5-A089-C83B240A4FCF}"/>
    <hyperlink ref="AX204" location="A125995314F" display="A125995314F" xr:uid="{BD59A670-6FF4-4712-B714-8C3FD607D224}"/>
    <hyperlink ref="AY204" location="A125993514L" display="A125993514L" xr:uid="{D412313C-16B9-4D6F-B8DA-DAD916D96C45}"/>
    <hyperlink ref="AT205" location="A125997166A" display="A125997166A" xr:uid="{4FC7EE18-2580-4FCA-9A23-CB9928DC631F}"/>
    <hyperlink ref="AU205" location="A126000766T" display="A126000766T" xr:uid="{F03CB1AB-0879-4E99-9358-E5A22529E53B}"/>
    <hyperlink ref="AV205" location="A125998966T" display="A125998966T" xr:uid="{D46A8BFC-BDCE-4D64-B306-94F01F28C2C1}"/>
    <hyperlink ref="AW205" location="A125991766W" display="A125991766W" xr:uid="{156E68EA-7C00-4BF1-B7A3-44925C320A06}"/>
    <hyperlink ref="AX205" location="A125995366J" display="A125995366J" xr:uid="{CBBD9159-6481-495F-B0C5-7C307ECC9AF1}"/>
    <hyperlink ref="AY205" location="A125993566R" display="A125993566R" xr:uid="{C4B0B8DF-07D6-4A82-BC89-FE1604DDF1DA}"/>
    <hyperlink ref="AT206" location="A125997238A" display="A125997238A" xr:uid="{0FB86668-1D93-4791-86B7-C65F4AA390BA}"/>
    <hyperlink ref="AU206" location="A126000838T" display="A126000838T" xr:uid="{4033A0EC-CC57-48E4-9461-C916F93DFCC5}"/>
    <hyperlink ref="AV206" location="A125999038V" display="A125999038V" xr:uid="{2DCD3E73-F0DC-46E6-A9A9-C786001F8515}"/>
    <hyperlink ref="AW206" location="A125991838W" display="A125991838W" xr:uid="{AD602B89-8DFA-4F7F-83EF-D977333CB658}"/>
    <hyperlink ref="AX206" location="A125995438J" display="A125995438J" xr:uid="{5AE15948-EBC2-47F2-BA64-B4F061B5B899}"/>
    <hyperlink ref="AY206" location="A125993638R" display="A125993638R" xr:uid="{407FA683-609C-4858-AF10-390F325AC32D}"/>
    <hyperlink ref="AT208" location="A125997062J" display="A125997062J" xr:uid="{B0863670-45A8-4DA7-84DC-3919E71F0D14}"/>
    <hyperlink ref="AU208" location="A126000662X" display="A126000662X" xr:uid="{650FE888-0648-4A67-AF25-025F5C2D3179}"/>
    <hyperlink ref="AV208" location="A125998862X" display="A125998862X" xr:uid="{213EA1BA-08F1-491F-A3A4-D8833DFA73AC}"/>
    <hyperlink ref="AT209" location="A125997194K" display="A125997194K" xr:uid="{49FC1D3F-51A3-4A46-808A-29B8CD5A3841}"/>
    <hyperlink ref="AU209" location="A126000794A" display="A126000794A" xr:uid="{EEC611FD-60BE-4E2E-B569-F94362F2B529}"/>
    <hyperlink ref="AV209" location="A125998994A" display="A125998994A" xr:uid="{439B1985-D365-497F-B486-029B4808B0F2}"/>
    <hyperlink ref="AW209" location="A125991794F" display="A125991794F" xr:uid="{D6CE3BC1-B23A-479B-8816-5C10FF6FAD3B}"/>
    <hyperlink ref="AX209" location="A125995394T" display="A125995394T" xr:uid="{A0F2112C-4477-4569-A038-0237D74EC438}"/>
    <hyperlink ref="AY209" location="A125993594X" display="A125993594X" xr:uid="{6036B52E-365C-4DE2-90E1-C70801A22F37}"/>
    <hyperlink ref="AT210" location="A125997198V" display="A125997198V" xr:uid="{48E31C37-C9B0-48C8-A3BD-D6AD6840B226}"/>
    <hyperlink ref="AU210" location="A126000798K" display="A126000798K" xr:uid="{5F1A17EF-79BA-4C37-A5A0-47A31930A4D9}"/>
    <hyperlink ref="AV210" location="A125998998K" display="A125998998K" xr:uid="{B9EC1F93-9B99-4D8E-833C-A1B78C64F2CC}"/>
    <hyperlink ref="AW210" location="A125991798R" display="A125991798R" xr:uid="{2547B152-D00E-4192-B5C6-D5677FAD9E66}"/>
    <hyperlink ref="AX210" location="A125995398A" display="A125995398A" xr:uid="{70D95A0D-5E18-436D-91F5-C768606A98DA}"/>
    <hyperlink ref="AY210" location="A125993598J" display="A125993598J" xr:uid="{AC17F5DC-435E-4CCA-8EB7-8B9E2B81C308}"/>
    <hyperlink ref="AT211" location="A125997094A" display="A125997094A" xr:uid="{2442E99C-DECF-4271-BBAF-DF01CEEA21BD}"/>
    <hyperlink ref="AU211" location="A126000694T" display="A126000694T" xr:uid="{E5086B20-D0F5-46F1-A33F-3BE4DCFC9D09}"/>
    <hyperlink ref="AV211" location="A125998894T" display="A125998894T" xr:uid="{C0CC9C2B-95C7-4371-8737-1C3426F9731B}"/>
    <hyperlink ref="AW211" location="A125991694W" display="A125991694W" xr:uid="{E496FA36-3968-4949-9FD8-1F1C79D04860}"/>
    <hyperlink ref="AX211" location="A125995294J" display="A125995294J" xr:uid="{B9FE6467-0FF8-4CA1-8054-8427D2214C10}"/>
    <hyperlink ref="AY211" location="A125993494R" display="A125993494R" xr:uid="{9C4B95E3-BAC9-4A29-8729-FF4AD44157BF}"/>
    <hyperlink ref="AT212" location="A125997066T" display="A125997066T" xr:uid="{01A96585-84DA-469B-9834-285072BBAA0E}"/>
    <hyperlink ref="AU212" location="A126000666J" display="A126000666J" xr:uid="{62169F53-9323-4EAA-99C7-3BF56B6E33CD}"/>
    <hyperlink ref="AV212" location="A125998866J" display="A125998866J" xr:uid="{5A0E3B43-F5E5-4E7E-9031-F0646403BE6E}"/>
    <hyperlink ref="AW212" location="A125991666L" display="A125991666L" xr:uid="{29ED9F64-C956-4E17-913F-D21DCBF67986}"/>
    <hyperlink ref="AX212" location="A125995266X" display="A125995266X" xr:uid="{13BD517D-1302-4CAB-8DBB-A99AC5B3A320}"/>
    <hyperlink ref="AY212" location="A125993466F" display="A125993466F" xr:uid="{FF6ECA09-5AAB-4668-9BE4-0F84B589CA51}"/>
    <hyperlink ref="AW214" location="A125991718C" display="A125991718C" xr:uid="{291C06DF-AD9B-4B15-BF54-8A466C91CA18}"/>
    <hyperlink ref="AX214" location="A125995318R" display="A125995318R" xr:uid="{78334C25-0E85-47D1-9B77-B4DFCA02345F}"/>
    <hyperlink ref="AY214" location="A125993518W" display="A125993518W" xr:uid="{283A0AF3-163D-41A9-98FC-DA5945F2E41D}"/>
    <hyperlink ref="AT215" location="A125997086A" display="A125997086A" xr:uid="{255BC807-B644-4900-BD7E-9F10D72A336F}"/>
    <hyperlink ref="AU215" location="A126000686T" display="A126000686T" xr:uid="{4B4FC40E-0267-47F5-909D-CB95998C9AE2}"/>
    <hyperlink ref="AV215" location="A125998886T" display="A125998886T" xr:uid="{7CAFEB48-73AC-4B40-B85A-CF8187CA710F}"/>
    <hyperlink ref="AW215" location="A125991686W" display="A125991686W" xr:uid="{327AA3B0-FAD3-44B4-97D8-327F96A19463}"/>
    <hyperlink ref="AX215" location="A125995286J" display="A125995286J" xr:uid="{52656AA4-BB4D-442A-9373-1A59CC8DB771}"/>
    <hyperlink ref="AY215" location="A125993486R" display="A125993486R" xr:uid="{5B8E50A3-8424-4152-8F96-B1A329F9EE02}"/>
    <hyperlink ref="AT216" location="A125997122X" display="A125997122X" xr:uid="{BED56393-DA99-4749-BDC4-8B6824FD3545}"/>
    <hyperlink ref="AU216" location="A126000722R" display="A126000722R" xr:uid="{EC54525D-21F2-4E35-8886-EF4914067B46}"/>
    <hyperlink ref="AV216" location="A125998922R" display="A125998922R" xr:uid="{9E5D14E8-588B-45CF-9AD7-4DA20E0AA598}"/>
    <hyperlink ref="AW216" location="A125991722V" display="A125991722V" xr:uid="{46A8F57E-52C2-45E2-8DE4-62FF84E69F69}"/>
    <hyperlink ref="AX216" location="A125995322F" display="A125995322F" xr:uid="{3D0981C3-8DA4-4C72-9C47-CABAB6BA93F5}"/>
    <hyperlink ref="AY216" location="A125993522L" display="A125993522L" xr:uid="{72B00D0F-1C08-472A-BD11-6E0FB797340E}"/>
    <hyperlink ref="AT217" location="A125997098K" display="A125997098K" xr:uid="{61838C3F-E878-48C8-A1B0-E89853577700}"/>
    <hyperlink ref="AU217" location="A126000698A" display="A126000698A" xr:uid="{1A83EBAA-1F63-4323-965B-93060ACD9AE9}"/>
    <hyperlink ref="AV217" location="A125998898A" display="A125998898A" xr:uid="{E6F8136C-0378-4674-B626-E824E3F5556D}"/>
    <hyperlink ref="AW217" location="A125991698F" display="A125991698F" xr:uid="{E9BBBF4B-1783-435F-859C-30C3A23BC449}"/>
    <hyperlink ref="AX217" location="A125995298T" display="A125995298T" xr:uid="{9925A380-9FF7-4E46-8269-87BE3C1C9F74}"/>
    <hyperlink ref="AY217" location="A125993498X" display="A125993498X" xr:uid="{B56D3E66-6743-44D4-9C3C-2D6AAA6AA190}"/>
    <hyperlink ref="AT218" location="A125997126J" display="A125997126J" xr:uid="{1C7E4A94-E742-4FD6-BA71-862E430E5D9B}"/>
    <hyperlink ref="AU218" location="A126000726X" display="A126000726X" xr:uid="{8B1C3D11-A367-4CA7-B651-D38B50253647}"/>
    <hyperlink ref="AV218" location="A125998926X" display="A125998926X" xr:uid="{163519B9-FB49-4446-A224-34E00D4BF4D1}"/>
    <hyperlink ref="AW218" location="A125991726C" display="A125991726C" xr:uid="{A417B7DD-F43C-422B-926C-B6B28EB61F1B}"/>
    <hyperlink ref="AX218" location="A125995326R" display="A125995326R" xr:uid="{776BB061-86EC-4CEC-855C-DDB4F1CA715D}"/>
    <hyperlink ref="AY218" location="A125993526W" display="A125993526W" xr:uid="{3E6B9F49-45CC-4B12-A935-EF5892C47F97}"/>
    <hyperlink ref="AT219" location="A125997170T" display="A125997170T" xr:uid="{1FE877E4-E941-428E-AF88-38163C11C9EB}"/>
    <hyperlink ref="AU219" location="A126000770J" display="A126000770J" xr:uid="{1A95A803-F95D-4F93-85F6-617774683BFE}"/>
    <hyperlink ref="AV219" location="A125998970J" display="A125998970J" xr:uid="{BB6A43B8-76BD-417D-8A0B-36A67DD00112}"/>
    <hyperlink ref="AW219" location="A125991770L" display="A125991770L" xr:uid="{EEDB7BB2-729C-4F8F-8A41-A3E56F44DFD1}"/>
    <hyperlink ref="AX219" location="A125995370X" display="A125995370X" xr:uid="{97475F45-B1B0-480B-BC58-3AE43CA73470}"/>
    <hyperlink ref="AY219" location="A125993570F" display="A125993570F" xr:uid="{A42B2558-4553-42BA-BF29-198502004074}"/>
    <hyperlink ref="AT220" location="A125997130X" display="A125997130X" xr:uid="{F2742272-41B9-41CF-9653-35953C6121A8}"/>
    <hyperlink ref="AU220" location="A126000730R" display="A126000730R" xr:uid="{7E1E9222-F64B-4876-B9B5-62DDB0AA6ECB}"/>
    <hyperlink ref="AV220" location="A125998930R" display="A125998930R" xr:uid="{2916DA9E-1E57-4D90-B9B3-90AA1813B76B}"/>
    <hyperlink ref="AW220" location="A125991730V" display="A125991730V" xr:uid="{C8DCEE86-7DC4-47C7-A178-973935B2A3E8}"/>
    <hyperlink ref="AX220" location="A125995330F" display="A125995330F" xr:uid="{4555E682-4A55-4819-8E36-E7DCD1D1F676}"/>
    <hyperlink ref="AY220" location="A125993530L" display="A125993530L" xr:uid="{9923E296-F1A4-49E0-AD7B-E8C05FBF0AAF}"/>
    <hyperlink ref="AT221" location="A125997102R" display="A125997102R" xr:uid="{2F5102C6-31FD-4853-9C50-3F49313B8CDC}"/>
    <hyperlink ref="AU221" location="A126000702F" display="A126000702F" xr:uid="{F52BB4EC-776F-4B73-BBED-69FC83068E18}"/>
    <hyperlink ref="AV221" location="A125998902F" display="A125998902F" xr:uid="{71E83D1F-BA23-4410-8A56-C1464E4A50B8}"/>
    <hyperlink ref="AW221" location="A125991702K" display="A125991702K" xr:uid="{C357248F-6473-4EA3-B6A5-1C47AA564A80}"/>
    <hyperlink ref="AX221" location="A125995302W" display="A125995302W" xr:uid="{BA040767-5D3A-4721-8CFF-D9D24D801647}"/>
    <hyperlink ref="AY221" location="A125993502C" display="A125993502C" xr:uid="{B8B9112B-1834-4FCC-BC27-81F76B43D1E0}"/>
    <hyperlink ref="AT222" location="A125997202X" display="A125997202X" xr:uid="{94068625-2F80-4FC1-BB5E-1770920AA234}"/>
    <hyperlink ref="AU222" location="A126000802R" display="A126000802R" xr:uid="{9E6D80CB-4F14-4DEB-BE78-E5BB17B7BBC3}"/>
    <hyperlink ref="AV222" location="A125999002T" display="A125999002T" xr:uid="{1B5A3003-AA37-493B-9E47-7B303A6A12C5}"/>
    <hyperlink ref="AW222" location="A125991802V" display="A125991802V" xr:uid="{B613A240-89FC-4F71-B925-1422580DCD99}"/>
    <hyperlink ref="AX222" location="A125995402F" display="A125995402F" xr:uid="{85A30699-6FFD-4167-B201-5981014F581B}"/>
    <hyperlink ref="AY222" location="A125993602L" display="A125993602L" xr:uid="{A36CAFE0-D062-4C34-9467-27CFF1F8F1BB}"/>
    <hyperlink ref="AT223" location="A125997174A" display="A125997174A" xr:uid="{4CACAF50-FB38-4CF4-BFFD-0A3FDB5E2404}"/>
    <hyperlink ref="AU223" location="A126000774T" display="A126000774T" xr:uid="{27293F97-155F-4F2E-A843-6A0EA428A3EE}"/>
    <hyperlink ref="AV223" location="A125998974T" display="A125998974T" xr:uid="{085B0732-DBE3-44E1-9289-A535767CBFDE}"/>
    <hyperlink ref="AW223" location="A125991774W" display="A125991774W" xr:uid="{C87A724D-FC36-4EB9-BE30-91D9670A158C}"/>
    <hyperlink ref="AX223" location="A125995374J" display="A125995374J" xr:uid="{A7FD2468-15A2-46C7-B482-1DBB9AB630C5}"/>
    <hyperlink ref="AY223" location="A125993574R" display="A125993574R" xr:uid="{D79DA1C2-45B1-4ECD-89D1-1EB0F1C48CB4}"/>
    <hyperlink ref="AT224" location="A125997178K" display="A125997178K" xr:uid="{C404D231-0150-4BE6-94D9-E7C5EAE0D80B}"/>
    <hyperlink ref="AU224" location="A126000778A" display="A126000778A" xr:uid="{191F4D2E-FF59-4880-9111-BC0282A297F2}"/>
    <hyperlink ref="AV224" location="A125998978A" display="A125998978A" xr:uid="{9511E1C9-404E-4494-8578-E95636D43216}"/>
    <hyperlink ref="AW224" location="A125991778F" display="A125991778F" xr:uid="{6202A447-D584-4764-9D5E-84E2A980C218}"/>
    <hyperlink ref="AX224" location="A125995378T" display="A125995378T" xr:uid="{8F1BA8C4-0E55-49EC-B8B5-288F0AB7F545}"/>
    <hyperlink ref="AY224" location="A125993578X" display="A125993578X" xr:uid="{10CB4768-081B-4E09-A417-465FA92B9FBB}"/>
    <hyperlink ref="AT225" location="A125997242T" display="A125997242T" xr:uid="{CC6F0D69-3C6D-484E-9536-9D1E7375264F}"/>
    <hyperlink ref="AU225" location="A126000842J" display="A126000842J" xr:uid="{968EA922-29D6-4AB0-9CFC-FAAE5FA127EE}"/>
    <hyperlink ref="AV225" location="A125999042K" display="A125999042K" xr:uid="{AE07B54A-4E4C-411A-8901-D9732A3E9318}"/>
    <hyperlink ref="AW225" location="A125991842L" display="A125991842L" xr:uid="{EB502C6E-C948-46BB-8EC3-611DDD6EF7B5}"/>
    <hyperlink ref="AX225" location="A125995442X" display="A125995442X" xr:uid="{DEFB202D-A456-4789-B879-0089295F294F}"/>
    <hyperlink ref="AY225" location="A125993642F" display="A125993642F" xr:uid="{6FFBB438-C0F9-4A57-961C-3D139B7B37A8}"/>
    <hyperlink ref="AT226" location="A125997070J" display="A125997070J" xr:uid="{83B4EFDA-7327-4C72-BC64-EDEDBBE70ECA}"/>
    <hyperlink ref="AU226" location="A126000670X" display="A126000670X" xr:uid="{48F51EEB-34BB-42A5-99B9-0C7E7E326FBE}"/>
    <hyperlink ref="AV226" location="A125998870X" display="A125998870X" xr:uid="{99DF606F-EED8-4B5B-AD83-5DEFDF91F9BE}"/>
    <hyperlink ref="AW226" location="A125991670C" display="A125991670C" xr:uid="{583A6557-D398-486A-B062-C21497A5F641}"/>
    <hyperlink ref="AX226" location="A125995270R" display="A125995270R" xr:uid="{03D3B2C4-D031-4559-B2F9-56C370125B38}"/>
    <hyperlink ref="AY226" location="A125993470W" display="A125993470W" xr:uid="{7E8B2087-2F25-4B5E-AF71-3FE71C950776}"/>
    <hyperlink ref="AT228" location="A125997134J" display="A125997134J" xr:uid="{FE92D15A-24F0-4C28-AF0C-347079820B56}"/>
    <hyperlink ref="AU228" location="A126000734X" display="A126000734X" xr:uid="{592676A8-E9F7-42BE-AF6F-50A5688FF4DA}"/>
    <hyperlink ref="AV228" location="A125998934X" display="A125998934X" xr:uid="{3DE9CC2D-079C-4F85-9283-BC6D8130C30B}"/>
    <hyperlink ref="AW228" location="A125991734C" display="A125991734C" xr:uid="{62324FEA-7F0A-4F20-991C-E3709ED00B87}"/>
    <hyperlink ref="AX228" location="A125995334R" display="A125995334R" xr:uid="{2B5410E3-E61C-4B03-A93C-BFD59761DA61}"/>
    <hyperlink ref="AY228" location="A125993534W" display="A125993534W" xr:uid="{38F2BE0A-5661-4278-956F-42D4B2B9E649}"/>
    <hyperlink ref="AT229" location="A125997090T" display="A125997090T" xr:uid="{F1581A98-8D38-4CB8-B718-5109F2E56DEF}"/>
    <hyperlink ref="AU229" location="A126000690J" display="A126000690J" xr:uid="{9DB5D782-0992-40C0-80CA-F4C7DFF73A9B}"/>
    <hyperlink ref="AV229" location="A125998890J" display="A125998890J" xr:uid="{2BFC6C8D-2E49-4275-8C44-460C173FC832}"/>
    <hyperlink ref="AW229" location="A125991690L" display="A125991690L" xr:uid="{9F2839FC-1B75-4383-86D2-6C45A0D03B51}"/>
    <hyperlink ref="AX229" location="A125995290X" display="A125995290X" xr:uid="{23E2B18B-F9C0-43A7-8153-D40B89E080D7}"/>
    <hyperlink ref="AY229" location="A125993490F" display="A125993490F" xr:uid="{F8918589-5F19-4E42-BC1D-BD89CB743999}"/>
    <hyperlink ref="AT230" location="A125997182A" display="A125997182A" xr:uid="{7878206D-7475-47A5-8F76-A3A475473163}"/>
    <hyperlink ref="AU230" location="A126000782T" display="A126000782T" xr:uid="{8130E4CC-3929-4D6C-91EA-FF8D5F832888}"/>
    <hyperlink ref="AV230" location="A125998982T" display="A125998982T" xr:uid="{95DC39E0-195F-4E9E-8124-F60340A1EBF8}"/>
    <hyperlink ref="AW230" location="A125991782W" display="A125991782W" xr:uid="{4BE6470E-0BB4-4E0D-A667-9CDF26CC0BDC}"/>
    <hyperlink ref="AX230" location="A125995382J" display="A125995382J" xr:uid="{B186F146-1154-499D-968A-47FE6D7881EF}"/>
    <hyperlink ref="AY230" location="A125993582R" display="A125993582R" xr:uid="{5F3AEB8F-E7A2-4C72-89B0-2DF38F4B7850}"/>
    <hyperlink ref="AT231" location="A125997186K" display="A125997186K" xr:uid="{CBEF7FAC-FF3B-4D78-A710-73AA6204F158}"/>
    <hyperlink ref="AU231" location="A126000786A" display="A126000786A" xr:uid="{8E1D96BF-2488-499C-A631-4ED3CDDC5E84}"/>
    <hyperlink ref="AV231" location="A125998986A" display="A125998986A" xr:uid="{A14059E4-EE73-458A-8EF9-5D65BE9A0222}"/>
    <hyperlink ref="AW231" location="A125991786F" display="A125991786F" xr:uid="{7E2BEF8B-1929-420B-855A-E6A3F87F5B3B}"/>
    <hyperlink ref="AX231" location="A125995386T" display="A125995386T" xr:uid="{8A8EBED1-6FE7-4B38-AF2A-71C4F434FE51}"/>
    <hyperlink ref="AY231" location="A125993586X" display="A125993586X" xr:uid="{F7B3C55F-7696-41E6-8D15-14A58AF82859}"/>
    <hyperlink ref="AT232" location="A125997106X" display="A125997106X" xr:uid="{2D973D4C-7C24-4CBA-82F4-EE389B6500E2}"/>
    <hyperlink ref="AU232" location="A126000706R" display="A126000706R" xr:uid="{A5D0DA45-C311-4C47-9926-4980B19DC62C}"/>
    <hyperlink ref="AV232" location="A125998906R" display="A125998906R" xr:uid="{1D5D341C-EA86-47AA-A3E4-2D7D0871739F}"/>
    <hyperlink ref="AW232" location="A125991706V" display="A125991706V" xr:uid="{0A26F6F2-650A-4567-B656-BF4D7F3B1E6E}"/>
    <hyperlink ref="AX232" location="A125995306F" display="A125995306F" xr:uid="{4230109C-1D71-46A9-B105-12B47FF6BC34}"/>
    <hyperlink ref="AY232" location="A125993506L" display="A125993506L" xr:uid="{1E82B451-AA49-4E63-BA35-E2EED619A166}"/>
    <hyperlink ref="AT233" location="A125997074T" display="A125997074T" xr:uid="{6B767AF1-8218-4BFB-BF95-DC93597260D1}"/>
    <hyperlink ref="AU233" location="A126000674J" display="A126000674J" xr:uid="{A3F8207D-9E36-489E-A2A4-C3B2B693AE79}"/>
    <hyperlink ref="AV233" location="A125998874J" display="A125998874J" xr:uid="{FA7CC794-8459-44A1-83F0-3B1EF5AED695}"/>
    <hyperlink ref="AW233" location="A125991674L" display="A125991674L" xr:uid="{E77033D2-E7A8-4DB7-A21B-DBE57924D62F}"/>
    <hyperlink ref="AX233" location="A125995274X" display="A125995274X" xr:uid="{B6F8E793-7529-4872-AE5F-6EEE17F26B7F}"/>
    <hyperlink ref="AY233" location="A125993474F" display="A125993474F" xr:uid="{5F3912D4-7EAF-4CB1-8E21-A2D05A47384E}"/>
    <hyperlink ref="AT234" location="A125997246A" display="A125997246A" xr:uid="{195EBDA2-60C0-4034-8DC0-A55C6111BCED}"/>
    <hyperlink ref="AU234" location="A126000846T" display="A126000846T" xr:uid="{CDCEDF74-B634-4310-B95D-0B27AD462201}"/>
    <hyperlink ref="AV234" location="A125999046V" display="A125999046V" xr:uid="{0D01BFFF-3EA9-4A77-BD4B-8661F73AC3A8}"/>
    <hyperlink ref="AW234" location="A125991846W" display="A125991846W" xr:uid="{B51FA681-947A-4FFF-B494-7DA287180B36}"/>
    <hyperlink ref="AX234" location="A125995446J" display="A125995446J" xr:uid="{30A5DC1C-CF20-4099-92AF-6240D64868C5}"/>
    <hyperlink ref="AY234" location="A125993646R" display="A125993646R" xr:uid="{AE475B1B-3F60-424F-B063-D73A486D2548}"/>
    <hyperlink ref="AT235" location="A125997138T" display="A125997138T" xr:uid="{4395A984-66A0-4E5F-BB9A-899629D202B1}"/>
    <hyperlink ref="AU235" location="A126000738J" display="A126000738J" xr:uid="{23646BD5-BAB1-402B-92B8-6FB13799B320}"/>
    <hyperlink ref="AV235" location="A125998938J" display="A125998938J" xr:uid="{8C6A9D9B-4D80-4F63-AE52-72595B65A0CF}"/>
    <hyperlink ref="AW235" location="A125991738L" display="A125991738L" xr:uid="{568E030E-9A44-4CC8-A5A3-58050A03546B}"/>
    <hyperlink ref="AX235" location="A125995338X" display="A125995338X" xr:uid="{70B0368D-C27C-4C54-8C56-083B5E3A9F3C}"/>
    <hyperlink ref="AY235" location="A125993538F" display="A125993538F" xr:uid="{8CAB3C81-3472-45FF-AECA-CCCE65903C1F}"/>
    <hyperlink ref="AT236" location="A125997206J" display="A125997206J" xr:uid="{E5EC7F4C-3F84-473D-ABB9-20E453135E6F}"/>
    <hyperlink ref="AU236" location="A126000806X" display="A126000806X" xr:uid="{FF2110CA-EE66-4EF4-97FC-9BB7EDBD0704}"/>
    <hyperlink ref="AV236" location="A125999006A" display="A125999006A" xr:uid="{DF0ECB59-D5EA-403A-A083-9435F5E99798}"/>
    <hyperlink ref="AW236" location="A125991806C" display="A125991806C" xr:uid="{6330D2D1-B8A6-4E8E-B116-B8B426246006}"/>
    <hyperlink ref="AX236" location="A125995406R" display="A125995406R" xr:uid="{FF7F787C-F83A-4BC6-BC59-A66CB770CA27}"/>
    <hyperlink ref="AY236" location="A125993606W" display="A125993606W" xr:uid="{24B60733-5578-4B83-83B2-7E34F4079FC4}"/>
    <hyperlink ref="AT237" location="A125997250T" display="A125997250T" xr:uid="{62A40458-E86B-4054-81FB-38FF71131BF0}"/>
    <hyperlink ref="AU237" location="A126000850J" display="A126000850J" xr:uid="{97C17279-5F4D-4328-8279-61D1FB9F75DF}"/>
    <hyperlink ref="AV237" location="A125999050K" display="A125999050K" xr:uid="{22B03443-7C83-495B-A567-92419E565B1A}"/>
    <hyperlink ref="AW237" location="A125991850L" display="A125991850L" xr:uid="{519AFF17-13E0-47FC-912E-EAECAF832245}"/>
    <hyperlink ref="AX237" location="A125995450X" display="A125995450X" xr:uid="{C0B888DB-0C8E-4696-BDC4-629DDAC9399D}"/>
    <hyperlink ref="AY237" location="A125993650F" display="A125993650F" xr:uid="{81E960A7-9C60-42EE-912D-7BDC9BC5681F}"/>
    <hyperlink ref="AZ238" location="A125996278A" display="A125996278A" xr:uid="{4C7F08EA-0B0D-4466-943B-9215267B13B6}"/>
    <hyperlink ref="BA238" location="A125999878K" display="A125999878K" xr:uid="{3AAF51E2-AADA-4442-95A0-56AD98FE4417}"/>
    <hyperlink ref="BB238" location="A125998078V" display="A125998078V" xr:uid="{CD98E3BB-5B76-42A0-8DB6-25321D5DCF0A}"/>
    <hyperlink ref="BC238" location="A125990878W" display="A125990878W" xr:uid="{D30D1885-B9B2-42E1-AA3B-14F8AD463A59}"/>
    <hyperlink ref="BD238" location="A125994478J" display="A125994478J" xr:uid="{666649B1-982D-428B-A6C2-8893003B842A}"/>
    <hyperlink ref="BE238" location="A125992678R" display="A125992678R" xr:uid="{EFFEBF36-2AA7-4CEA-9E70-6007F68C04B6}"/>
    <hyperlink ref="AZ185" location="A125996410X" display="A125996410X" xr:uid="{DBDA94F2-CCA1-42A7-AB36-D227BE7047D7}"/>
    <hyperlink ref="BA185" location="A126000010T" display="A126000010T" xr:uid="{3F80C233-8AFA-436D-AE6F-AEDB04CC7186}"/>
    <hyperlink ref="BB185" location="A125998210T" display="A125998210T" xr:uid="{2A2DF38B-5D18-43F9-B745-E2EFB79E0D41}"/>
    <hyperlink ref="BC185" location="A125991010W" display="A125991010W" xr:uid="{7366AB74-5302-497E-AAED-8765F1EBCCE9}"/>
    <hyperlink ref="BD185" location="A125994610F" display="A125994610F" xr:uid="{47AD31A1-9361-4733-9DF7-1882AA347ADB}"/>
    <hyperlink ref="BE185" location="A125992810L" display="A125992810L" xr:uid="{2F3B2F80-45C2-4E8F-90BA-2E39D2225542}"/>
    <hyperlink ref="AZ186" location="A125996342J" display="A125996342J" xr:uid="{F46628A5-DDF9-4405-BB1B-0730DFBF59C6}"/>
    <hyperlink ref="BA186" location="A125999942T" display="A125999942T" xr:uid="{63BA8548-9B54-4394-87DF-502057E024CF}"/>
    <hyperlink ref="BB186" location="A125998142A" display="A125998142A" xr:uid="{26DBF5F6-3CC4-450A-9AF0-BA03A6239509}"/>
    <hyperlink ref="BC186" location="A125990942C" display="A125990942C" xr:uid="{6F91E3E1-CADF-4EE5-9BC1-54EE888FF296}"/>
    <hyperlink ref="BD186" location="A125994542R" display="A125994542R" xr:uid="{E0BAFCFC-8A9A-46BE-A711-A2AD536922C3}"/>
    <hyperlink ref="BE186" location="A125992742W" display="A125992742W" xr:uid="{00D9270E-9376-4906-A90B-838549566CCB}"/>
    <hyperlink ref="AZ187" location="A125996414J" display="A125996414J" xr:uid="{646659AD-495D-4696-A079-FD205A87B56A}"/>
    <hyperlink ref="BA187" location="A126000014A" display="A126000014A" xr:uid="{4E7D8547-35B3-4716-87EA-3FF947B3501B}"/>
    <hyperlink ref="BB187" location="A125998214A" display="A125998214A" xr:uid="{3D7A80E6-C56B-4D56-AD66-EE3DBEA5CC50}"/>
    <hyperlink ref="BC187" location="A125991014F" display="A125991014F" xr:uid="{743E8824-69BE-49E2-8986-27C35059A738}"/>
    <hyperlink ref="BD187" location="A125994614R" display="A125994614R" xr:uid="{EA07FB03-201A-48CA-9A6E-844D64A40609}"/>
    <hyperlink ref="BE187" location="A125992814W" display="A125992814W" xr:uid="{1B0ED394-C521-49D2-8C55-6C13AF866D48}"/>
    <hyperlink ref="AZ188" location="A125996418T" display="A125996418T" xr:uid="{E4224FDC-12CA-4DDA-A44E-E02B52FB2C7D}"/>
    <hyperlink ref="BA188" location="A126000018K" display="A126000018K" xr:uid="{9DCF307E-0B99-44A6-BE81-7B9051CA80EA}"/>
    <hyperlink ref="BB188" location="A125998218K" display="A125998218K" xr:uid="{2CFED0A9-2F6C-42F6-A015-B104460634A8}"/>
    <hyperlink ref="BC188" location="A125991018R" display="A125991018R" xr:uid="{E616AE96-C062-46DF-B699-CD51E3AF9736}"/>
    <hyperlink ref="BD188" location="A125994618X" display="A125994618X" xr:uid="{E1978CF4-A905-4DF1-982E-6572881EE6BC}"/>
    <hyperlink ref="BE188" location="A125992818F" display="A125992818F" xr:uid="{A4E30EA9-C3BD-4706-8B79-D350787A2760}"/>
    <hyperlink ref="AZ189" location="A125996346T" display="A125996346T" xr:uid="{43D749CC-E9D3-410B-B0EE-B5B7B1FB3EE3}"/>
    <hyperlink ref="BA189" location="A125999946A" display="A125999946A" xr:uid="{B32E756D-78D0-4C56-BFDE-9AA612341BCF}"/>
    <hyperlink ref="BB189" location="A125998146K" display="A125998146K" xr:uid="{94FE65B9-8312-49E9-B017-126D314740E2}"/>
    <hyperlink ref="BC189" location="A125990946L" display="A125990946L" xr:uid="{26D9E6F3-951B-4779-AC56-EB1A44B76343}"/>
    <hyperlink ref="BD189" location="A125994546X" display="A125994546X" xr:uid="{584E3505-DA7F-441A-BC9F-2568BE80FDE5}"/>
    <hyperlink ref="BE189" location="A125992746F" display="A125992746F" xr:uid="{09BEFA5B-D5D9-46E4-A25C-82BE07E31C14}"/>
    <hyperlink ref="AZ190" location="A125996350J" display="A125996350J" xr:uid="{2D2DCC4A-9A71-436D-AB9F-945EB5D260C8}"/>
    <hyperlink ref="BA190" location="A125999950T" display="A125999950T" xr:uid="{FAF6425B-A2DE-4D6C-B0CF-3842566C9F57}"/>
    <hyperlink ref="BB190" location="A125998150A" display="A125998150A" xr:uid="{1D7618D7-DCD8-45DB-BBB4-055702D38C6E}"/>
    <hyperlink ref="BC190" location="A125990950C" display="A125990950C" xr:uid="{D9984B75-9E92-49BF-893C-741AB1C0AB44}"/>
    <hyperlink ref="BD190" location="A125994550R" display="A125994550R" xr:uid="{87A102BD-410D-43F7-B5B8-FA4607631168}"/>
    <hyperlink ref="BE190" location="A125992750W" display="A125992750W" xr:uid="{2FEBB1B3-23CC-4F4C-89E5-AFFF080AA894}"/>
    <hyperlink ref="AZ191" location="A125996390A" display="A125996390A" xr:uid="{2E930F4F-6AA5-44B2-8E81-5A2DE3F28D13}"/>
    <hyperlink ref="BA191" location="A125999990K" display="A125999990K" xr:uid="{7E9ED2E0-F8CC-46D2-914B-BC7AA56EFEF6}"/>
    <hyperlink ref="BB191" location="A125998190V" display="A125998190V" xr:uid="{AA169B91-B161-463F-AE70-6E4607F8F594}"/>
    <hyperlink ref="BC191" location="A125990990W" display="A125990990W" xr:uid="{F3B4FB66-264C-486D-AAB2-F12986EC6FE4}"/>
    <hyperlink ref="BD191" location="A125994590J" display="A125994590J" xr:uid="{14BAD9CB-44F0-42FF-955A-FB11024C4177}"/>
    <hyperlink ref="BE191" location="A125992790R" display="A125992790R" xr:uid="{DB0C1A42-1A35-40E0-9BDE-AB586492CA31}"/>
    <hyperlink ref="AZ192" location="A125996310R" display="A125996310R" xr:uid="{82240869-F317-4761-94E6-881794269794}"/>
    <hyperlink ref="BA192" location="A125999910X" display="A125999910X" xr:uid="{DC3DCFCE-DF79-437B-B577-06D2619F7523}"/>
    <hyperlink ref="BB192" location="A125998110J" display="A125998110J" xr:uid="{A6387FDF-A0BF-4D71-9E24-B350A2C15BDB}"/>
    <hyperlink ref="BC192" location="A125990910K" display="A125990910K" xr:uid="{43E800E1-3F9A-4914-93E4-E938C5D1DEB1}"/>
    <hyperlink ref="BD192" location="A125994510W" display="A125994510W" xr:uid="{B4A4CB02-95F7-4C91-AC50-F4BD4E84B2F7}"/>
    <hyperlink ref="BE192" location="A125992710C" display="A125992710C" xr:uid="{27F2A19F-C9FB-4440-A1EC-CAFEAE63D90F}"/>
    <hyperlink ref="AZ193" location="A125996422J" display="A125996422J" xr:uid="{7BC34705-869E-4351-AE61-8D83D734BFDD}"/>
    <hyperlink ref="BA193" location="A126000022A" display="A126000022A" xr:uid="{C3FEEF8D-C00D-4D4B-84F6-3CDD4EAE742C}"/>
    <hyperlink ref="BB193" location="A125998222A" display="A125998222A" xr:uid="{CC08BD23-C027-4791-8409-8F973F783DD4}"/>
    <hyperlink ref="BC193" location="A125991022F" display="A125991022F" xr:uid="{6AB9D1C5-90E5-4463-9EB7-66D376205266}"/>
    <hyperlink ref="BD193" location="A125994622R" display="A125994622R" xr:uid="{18114901-7F44-4C4B-A5CE-0E88E029BD72}"/>
    <hyperlink ref="BE193" location="A125992822W" display="A125992822W" xr:uid="{1661AF47-7988-4ECB-8B35-CBB4F28DDE74}"/>
    <hyperlink ref="AZ195" location="A125996354T" display="A125996354T" xr:uid="{40DC5911-1FC7-440D-B359-1C15A727048A}"/>
    <hyperlink ref="BA195" location="A125999954A" display="A125999954A" xr:uid="{7FBA7ED1-2648-4E93-B62C-520560A5AA67}"/>
    <hyperlink ref="BB195" location="A125998154K" display="A125998154K" xr:uid="{814F9977-748F-4D04-86D3-E378A68364AB}"/>
    <hyperlink ref="BC195" location="A125990954L" display="A125990954L" xr:uid="{04A641C9-74C0-482E-BA28-0F7BD98383A8}"/>
    <hyperlink ref="BD195" location="A125994554X" display="A125994554X" xr:uid="{08DB10ED-8134-4EA3-B1FB-2E6BA890FA6B}"/>
    <hyperlink ref="BE195" location="A125992754F" display="A125992754F" xr:uid="{60CE1A63-5E14-47A0-A54A-96179DDF0971}"/>
    <hyperlink ref="AZ196" location="A125996282T" display="A125996282T" xr:uid="{5EEA419B-396A-43B2-B7E9-022DD5A15DC3}"/>
    <hyperlink ref="BA196" location="A125999882A" display="A125999882A" xr:uid="{1F68E380-40B0-46FE-8B28-C0207837716F}"/>
    <hyperlink ref="BB196" location="A125998082K" display="A125998082K" xr:uid="{2CF23D9D-DACD-4961-B67D-9A7B81E0FBE0}"/>
    <hyperlink ref="BC196" location="A125990882L" display="A125990882L" xr:uid="{9D28A2B1-3FD7-4D4B-89F2-EDDC79277DEA}"/>
    <hyperlink ref="BD196" location="A125994482X" display="A125994482X" xr:uid="{AF18E1DA-C0EE-4D1C-84DC-771789F14257}"/>
    <hyperlink ref="BE196" location="A125992682F" display="A125992682F" xr:uid="{637992A8-6D01-44A8-BBC5-48BE7D64411E}"/>
    <hyperlink ref="AZ197" location="A125996358A" display="A125996358A" xr:uid="{61C7B594-84D0-43D6-AF6B-5245A05E399A}"/>
    <hyperlink ref="BA197" location="A125999958K" display="A125999958K" xr:uid="{122CC3CC-6713-46BE-BE07-606259599A23}"/>
    <hyperlink ref="BB197" location="A125998158V" display="A125998158V" xr:uid="{DB57FBD4-6D92-4EC8-B4E5-7B1D2DC30FA0}"/>
    <hyperlink ref="BC197" location="A125990958W" display="A125990958W" xr:uid="{4B2EBFD0-93C4-4FA8-828F-286987E1DA69}"/>
    <hyperlink ref="BD197" location="A125994558J" display="A125994558J" xr:uid="{F98694D0-AE08-4B8E-AEF4-C8032EF7F6EE}"/>
    <hyperlink ref="BE197" location="A125992758R" display="A125992758R" xr:uid="{69E42F02-46F9-4686-BABA-F754F6656E0D}"/>
    <hyperlink ref="AZ198" location="A125996362T" display="A125996362T" xr:uid="{5D3405AC-5802-4F60-A3C6-B26849BE16E8}"/>
    <hyperlink ref="BA198" location="A125999962A" display="A125999962A" xr:uid="{CA5E1206-328A-4BA1-96D0-C76CD7754CE0}"/>
    <hyperlink ref="BB198" location="A125998162K" display="A125998162K" xr:uid="{9B3CCDDA-91B2-4979-9CA7-DC80D0792E46}"/>
    <hyperlink ref="BC198" location="A125990962L" display="A125990962L" xr:uid="{93748339-BAD1-45A0-8173-6A02CC8F982D}"/>
    <hyperlink ref="BD198" location="A125994562X" display="A125994562X" xr:uid="{E1D3231D-CCC1-4B8E-8506-F6790D9E944F}"/>
    <hyperlink ref="BE198" location="A125992762F" display="A125992762F" xr:uid="{C01CDEBE-287F-4746-9B0C-022B96CF9349}"/>
    <hyperlink ref="AZ199" location="A125996434T" display="A125996434T" xr:uid="{4DA259B0-D9C8-4202-9D93-0BD7505649D0}"/>
    <hyperlink ref="BA199" location="A126000034K" display="A126000034K" xr:uid="{BF122A64-4D54-472E-AFA7-5CA8FED9830F}"/>
    <hyperlink ref="BB199" location="A125998234K" display="A125998234K" xr:uid="{97CAADE4-8F0C-4340-952D-FCADD9A9DBCA}"/>
    <hyperlink ref="BC199" location="A125991034R" display="A125991034R" xr:uid="{025C86C5-F74D-4EDC-A7B7-CC98DE425640}"/>
    <hyperlink ref="BD199" location="A125994634X" display="A125994634X" xr:uid="{E4E3E755-D2CD-4D05-AA14-50B4A5629182}"/>
    <hyperlink ref="BE199" location="A125992834F" display="A125992834F" xr:uid="{94556ACC-0B35-4B23-BBEC-99F72B82FDBB}"/>
    <hyperlink ref="AZ200" location="A125996254J" display="A125996254J" xr:uid="{8ED4623D-D806-4E78-B88F-BA651442BB38}"/>
    <hyperlink ref="BA200" location="A125999854T" display="A125999854T" xr:uid="{02ADFF0A-0944-421D-B853-031A9933A15E}"/>
    <hyperlink ref="BB200" location="A125998054A" display="A125998054A" xr:uid="{1BFA24D4-69DA-43F3-8335-7F2392258E43}"/>
    <hyperlink ref="BC200" location="A125990854C" display="A125990854C" xr:uid="{68FF7361-C14B-42D9-A862-DC7BFFEB8480}"/>
    <hyperlink ref="BD200" location="A125994454R" display="A125994454R" xr:uid="{42934B93-3A4F-4F29-B00D-71AF2A89CC47}"/>
    <hyperlink ref="BE200" location="A125992654W" display="A125992654W" xr:uid="{A4726FAE-A5B8-4248-B1FC-DA033689F400}"/>
    <hyperlink ref="AZ201" location="A125996426T" display="A125996426T" xr:uid="{B4D43449-2C56-4638-86E4-4CA621B1815E}"/>
    <hyperlink ref="BA201" location="A126000026K" display="A126000026K" xr:uid="{250B477B-8F32-4CF0-A4D5-D12BF08FFB82}"/>
    <hyperlink ref="BB201" location="A125998226K" display="A125998226K" xr:uid="{2C393ADB-D6CD-4E70-A432-5F04CF9C958C}"/>
    <hyperlink ref="BC201" location="A125991026R" display="A125991026R" xr:uid="{539E8E08-58CA-4B86-A038-235BA80810AA}"/>
    <hyperlink ref="BD201" location="A125994626X" display="A125994626X" xr:uid="{FAFFDC93-B876-46C7-93A6-774D710D2338}"/>
    <hyperlink ref="BE201" location="A125992826F" display="A125992826F" xr:uid="{27752999-64CD-4164-8CDD-E18CB2E272B9}"/>
    <hyperlink ref="AZ202" location="A125996430J" display="A125996430J" xr:uid="{F9815215-EB68-4962-B0EF-DDD336D64506}"/>
    <hyperlink ref="BA202" location="A126000030A" display="A126000030A" xr:uid="{31AA602B-2E4A-4B0F-A682-05985EC140AD}"/>
    <hyperlink ref="BB202" location="A125998230A" display="A125998230A" xr:uid="{EBA8985A-12A5-4F19-A449-F2B46EE68CDC}"/>
    <hyperlink ref="BC202" location="A125991030F" display="A125991030F" xr:uid="{9DDA7846-3B62-4D95-B8FB-4131399E2EEC}"/>
    <hyperlink ref="BD202" location="A125994630R" display="A125994630R" xr:uid="{DBAB675B-01F4-43B7-8063-97611F68C171}"/>
    <hyperlink ref="BE202" location="A125992830W" display="A125992830W" xr:uid="{75833E31-5124-495B-B84B-3F7EE041DDCA}"/>
    <hyperlink ref="AZ203" location="A125996258T" display="A125996258T" xr:uid="{67657FED-8224-4FA1-BA67-3E6DEBF9D233}"/>
    <hyperlink ref="BA203" location="A125999858A" display="A125999858A" xr:uid="{96CF5C90-46D9-413C-9F21-0CEFD4F62B43}"/>
    <hyperlink ref="BB203" location="A125998058K" display="A125998058K" xr:uid="{208EFC89-F782-44E4-999F-6F2A615C8AB0}"/>
    <hyperlink ref="BC203" location="A125990858L" display="A125990858L" xr:uid="{26130ADF-F143-4B67-9F6F-A4C0B64DB147}"/>
    <hyperlink ref="BD203" location="A125994458X" display="A125994458X" xr:uid="{DAD8AC2B-6744-4B9E-9F6B-8D964812F053}"/>
    <hyperlink ref="BE203" location="A125992658F" display="A125992658F" xr:uid="{E9230C04-7290-42A2-9209-751AAB905FFC}"/>
    <hyperlink ref="AZ204" location="A125996314X" display="A125996314X" xr:uid="{B1EAA112-875F-4859-B0EF-BEB804CC55C7}"/>
    <hyperlink ref="BA204" location="A125999914J" display="A125999914J" xr:uid="{059E49DA-8A44-4ED2-B721-008D7E1CA4D9}"/>
    <hyperlink ref="BB204" location="A125998114T" display="A125998114T" xr:uid="{833E9F51-E040-4C0D-BDAA-DD6B02B620A8}"/>
    <hyperlink ref="BC204" location="A125990914V" display="A125990914V" xr:uid="{992A4F88-2FC5-4323-94C2-8A1F0DA8030A}"/>
    <hyperlink ref="BD204" location="A125994514F" display="A125994514F" xr:uid="{C3C2387A-1FB0-498E-A001-E77B0AF24C55}"/>
    <hyperlink ref="BE204" location="A125992714L" display="A125992714L" xr:uid="{03510BC6-41F7-43B0-9DBB-6A41822BFAB7}"/>
    <hyperlink ref="AZ205" location="A125996366A" display="A125996366A" xr:uid="{0ABBE9EC-09F6-41BB-87DC-D1ADE80E0424}"/>
    <hyperlink ref="BA205" location="A125999966K" display="A125999966K" xr:uid="{9408E8C2-5161-4070-9987-DEE7440FF704}"/>
    <hyperlink ref="BB205" location="A125998166V" display="A125998166V" xr:uid="{6E5513C0-5EF2-4AD9-A07E-5E7514F70C81}"/>
    <hyperlink ref="BC205" location="A125990966W" display="A125990966W" xr:uid="{77CFBB28-54DE-48E5-A955-C77EEB3169C8}"/>
    <hyperlink ref="BD205" location="A125994566J" display="A125994566J" xr:uid="{9420FC60-726E-4BA3-B0FB-905B9B563B20}"/>
    <hyperlink ref="BE205" location="A125992766R" display="A125992766R" xr:uid="{A1EA1FAE-75D6-4AA6-A4B0-3AF9827631E7}"/>
    <hyperlink ref="AZ206" location="A125996438A" display="A125996438A" xr:uid="{A7D2F904-BBC6-4A25-97AE-C42207A60E10}"/>
    <hyperlink ref="BA206" location="A126000038V" display="A126000038V" xr:uid="{48C128F6-9071-4C18-B62A-2B5BA7EFF2EC}"/>
    <hyperlink ref="BB206" location="A125998238V" display="A125998238V" xr:uid="{06BB262D-DE5A-48ED-AD4F-0FACEAE07D65}"/>
    <hyperlink ref="BC206" location="A125991038X" display="A125991038X" xr:uid="{04A692E8-AFAD-4E6B-8AD6-BA0E97BAB8EF}"/>
    <hyperlink ref="BD206" location="A125994638J" display="A125994638J" xr:uid="{E142350E-F604-4C40-BFF4-F47882084EB3}"/>
    <hyperlink ref="BE206" location="A125992838R" display="A125992838R" xr:uid="{7060B1F6-53B1-4BB6-834C-D23A92630850}"/>
    <hyperlink ref="AZ208" location="A125996262J" display="A125996262J" xr:uid="{0D87E682-037F-4D8A-8731-EBAA3255FF8E}"/>
    <hyperlink ref="BA208" location="A125999862T" display="A125999862T" xr:uid="{D69A8B01-D25F-4DAC-9E1A-F028F21DD5F5}"/>
    <hyperlink ref="BB208" location="A125998062A" display="A125998062A" xr:uid="{414A375A-B08E-45BE-8CE0-690E3B76AA8D}"/>
    <hyperlink ref="AZ209" location="A125996394K" display="A125996394K" xr:uid="{2F52FD00-870A-4991-9267-BE123ED7406C}"/>
    <hyperlink ref="BA209" location="A125999994V" display="A125999994V" xr:uid="{43F26B36-206B-4428-9B9B-8FB27DBA9D32}"/>
    <hyperlink ref="BB209" location="A125998194C" display="A125998194C" xr:uid="{A7C032AB-16E1-4611-AE1F-4B3461768DD1}"/>
    <hyperlink ref="BC209" location="A125990994F" display="A125990994F" xr:uid="{D2306162-5AB7-46AE-A57A-BD7F1D8CAF34}"/>
    <hyperlink ref="BD209" location="A125994594T" display="A125994594T" xr:uid="{DBCF2482-860C-4728-A181-FF9806220B19}"/>
    <hyperlink ref="BE209" location="A125992794X" display="A125992794X" xr:uid="{3ED35D5D-39D2-442A-85C0-C0C43DD69700}"/>
    <hyperlink ref="AZ210" location="A125996398V" display="A125996398V" xr:uid="{2D1DF321-5B2D-4475-A648-2B23E7514BC8}"/>
    <hyperlink ref="BA210" location="A125999998C" display="A125999998C" xr:uid="{57B1580C-05B8-44EC-A8BE-27376CA0423A}"/>
    <hyperlink ref="BB210" location="A125998198L" display="A125998198L" xr:uid="{958412C6-AB7E-44E9-99DD-892AE2B2F4FA}"/>
    <hyperlink ref="BC210" location="A125990998R" display="A125990998R" xr:uid="{CF21D54D-626F-4518-B5CC-B72F796B72B6}"/>
    <hyperlink ref="BD210" location="A125994598A" display="A125994598A" xr:uid="{55D47722-A6F5-4455-B0B6-8198FA9037C0}"/>
    <hyperlink ref="BE210" location="A125992798J" display="A125992798J" xr:uid="{883DE0F2-5B06-4EB5-9984-9CE5AB950BDA}"/>
    <hyperlink ref="AZ211" location="A125996294A" display="A125996294A" xr:uid="{414D1606-B765-4483-A2D3-A0A84954E42C}"/>
    <hyperlink ref="BA211" location="A125999894K" display="A125999894K" xr:uid="{B107B1AE-8749-4CDF-9AFC-77CA1EBDD230}"/>
    <hyperlink ref="BB211" location="A125998094V" display="A125998094V" xr:uid="{A6304617-599F-4F5A-8F82-F0C598C5BF61}"/>
    <hyperlink ref="BC211" location="A125990894W" display="A125990894W" xr:uid="{91776631-BEBA-41A4-A036-87DDD63D34BD}"/>
    <hyperlink ref="BD211" location="A125994494J" display="A125994494J" xr:uid="{5A30288A-7F52-432B-90BA-9E6A365FD63A}"/>
    <hyperlink ref="BE211" location="A125992694R" display="A125992694R" xr:uid="{0ED2EC3E-B31E-47BE-9D31-7719AECA5AF2}"/>
    <hyperlink ref="AZ212" location="A125996266T" display="A125996266T" xr:uid="{408C74A7-4D5E-4185-BC04-B4AB191FABC0}"/>
    <hyperlink ref="BA212" location="A125999866A" display="A125999866A" xr:uid="{B3E55C5E-0DDD-41ED-8D58-E2B7A919CFF0}"/>
    <hyperlink ref="BB212" location="A125998066K" display="A125998066K" xr:uid="{8F1B289F-3047-431B-A48C-A263C60B0DA5}"/>
    <hyperlink ref="BC212" location="A125990866L" display="A125990866L" xr:uid="{59292293-4034-43DD-9A23-DA1F99422243}"/>
    <hyperlink ref="BD212" location="A125994466X" display="A125994466X" xr:uid="{97889EC1-30F0-487B-BD24-0FA3519E460B}"/>
    <hyperlink ref="BE212" location="A125992666F" display="A125992666F" xr:uid="{F4708F14-DDC5-4DAE-A2CC-1965191706EA}"/>
    <hyperlink ref="BC214" location="A125990918C" display="A125990918C" xr:uid="{73D1EE58-FCE0-4537-8868-AB59150D1AC2}"/>
    <hyperlink ref="BD214" location="A125994518R" display="A125994518R" xr:uid="{F3051D63-0F01-41F1-B8B3-7D993CCEF088}"/>
    <hyperlink ref="BE214" location="A125992718W" display="A125992718W" xr:uid="{94D787B3-5759-4FD5-9E80-C9988C4AE47D}"/>
    <hyperlink ref="AZ215" location="A125996286A" display="A125996286A" xr:uid="{8D08B964-05B0-4E28-A9E7-4EBDCA865695}"/>
    <hyperlink ref="BA215" location="A125999886K" display="A125999886K" xr:uid="{7B322C2D-E9D6-4F91-AAF6-F917EBD1F7C8}"/>
    <hyperlink ref="BB215" location="A125998086V" display="A125998086V" xr:uid="{4C4A272A-DC1B-4224-8129-1B0B4C78220B}"/>
    <hyperlink ref="BC215" location="A125990886W" display="A125990886W" xr:uid="{A3603595-A5F9-4950-919B-568B28B59E02}"/>
    <hyperlink ref="BD215" location="A125994486J" display="A125994486J" xr:uid="{06EB0B0B-1C93-46FA-9C4F-053B90653EA8}"/>
    <hyperlink ref="BE215" location="A125992686R" display="A125992686R" xr:uid="{54D4D8B5-5FD4-4E67-A6F1-996EAA631862}"/>
    <hyperlink ref="AZ216" location="A125996322X" display="A125996322X" xr:uid="{1B674A96-EF99-4144-B89B-D700CA7C9747}"/>
    <hyperlink ref="BA216" location="A125999922J" display="A125999922J" xr:uid="{EF281CE2-DC64-4175-92F8-C10B8247D5BC}"/>
    <hyperlink ref="BB216" location="A125998122T" display="A125998122T" xr:uid="{68CB2FDA-BFF5-4F33-9F54-48FFC61D56AA}"/>
    <hyperlink ref="BC216" location="A125990922V" display="A125990922V" xr:uid="{5957400A-5422-4432-90FC-D46C6CEE63FB}"/>
    <hyperlink ref="BD216" location="A125994522F" display="A125994522F" xr:uid="{C948135D-2672-49ED-98DA-237A584006FF}"/>
    <hyperlink ref="BE216" location="A125992722L" display="A125992722L" xr:uid="{80E39310-C05E-4547-9AED-20BBCE32B66B}"/>
    <hyperlink ref="AZ217" location="A125996298K" display="A125996298K" xr:uid="{26105074-BEDD-4A7D-B4BD-490B38F028D7}"/>
    <hyperlink ref="BA217" location="A125999898V" display="A125999898V" xr:uid="{0BE0BEF9-5388-4F42-9973-CE24409647FA}"/>
    <hyperlink ref="BB217" location="A125998098C" display="A125998098C" xr:uid="{9FA5E885-0EB4-4E7B-B69C-222D1BEAAAAB}"/>
    <hyperlink ref="BC217" location="A125990898F" display="A125990898F" xr:uid="{D3312447-C00A-49F4-A090-6D386C6979CB}"/>
    <hyperlink ref="BD217" location="A125994498T" display="A125994498T" xr:uid="{0A438AC0-EF49-4777-8579-2A1F35669057}"/>
    <hyperlink ref="BE217" location="A125992698X" display="A125992698X" xr:uid="{216D5C5C-280C-4AA5-809B-957F20E3D377}"/>
    <hyperlink ref="AZ218" location="A125996326J" display="A125996326J" xr:uid="{DD5297B1-81DB-4A3C-9D89-6A4573CEE4B9}"/>
    <hyperlink ref="BA218" location="A125999926T" display="A125999926T" xr:uid="{D4E5C5E0-C810-43DF-87A7-58799226817D}"/>
    <hyperlink ref="BB218" location="A125998126A" display="A125998126A" xr:uid="{499BE937-CA92-4595-BA4C-F632A9E51B3A}"/>
    <hyperlink ref="BC218" location="A125990926C" display="A125990926C" xr:uid="{B03B50B1-BB45-4EFD-ACDA-01B220A8BC99}"/>
    <hyperlink ref="BD218" location="A125994526R" display="A125994526R" xr:uid="{364F48B0-0E5C-4540-84B0-2FD111A147AD}"/>
    <hyperlink ref="BE218" location="A125992726W" display="A125992726W" xr:uid="{10EE1C15-AEF2-4E8B-BA5C-80DF23021285}"/>
    <hyperlink ref="AZ219" location="A125996370T" display="A125996370T" xr:uid="{ACCDE20E-21AD-4868-AC37-6455075D83E1}"/>
    <hyperlink ref="BA219" location="A125999970A" display="A125999970A" xr:uid="{0A8BFAC0-4B45-4080-B865-D42526B0466B}"/>
    <hyperlink ref="BB219" location="A125998170K" display="A125998170K" xr:uid="{EAF49ADA-4B92-425B-B44E-E99CC1E1E368}"/>
    <hyperlink ref="BC219" location="A125990970L" display="A125990970L" xr:uid="{166A6528-83C8-4C8C-9BF1-A29B90BBE5CF}"/>
    <hyperlink ref="BD219" location="A125994570X" display="A125994570X" xr:uid="{1E0634B4-AA8B-4A6B-858B-857E0DBAD655}"/>
    <hyperlink ref="BE219" location="A125992770F" display="A125992770F" xr:uid="{CC34083C-ECC0-46B8-B415-7B24DDEA6E78}"/>
    <hyperlink ref="AZ220" location="A125996330X" display="A125996330X" xr:uid="{6E43122E-1E13-44F9-8E30-36016CDF00FD}"/>
    <hyperlink ref="BA220" location="A125999930J" display="A125999930J" xr:uid="{CEE1B22E-7446-4689-96AE-CA694684AC6C}"/>
    <hyperlink ref="BB220" location="A125998130T" display="A125998130T" xr:uid="{AFD43C7B-CAE4-4602-B3D8-C899EF4A8D7A}"/>
    <hyperlink ref="BC220" location="A125990930V" display="A125990930V" xr:uid="{4B3AD2C7-3746-4C00-B5F0-01A6B7994753}"/>
    <hyperlink ref="BD220" location="A125994530F" display="A125994530F" xr:uid="{518042D9-B7C0-4273-B912-769CAE72CC76}"/>
    <hyperlink ref="BE220" location="A125992730L" display="A125992730L" xr:uid="{1F697BF0-D612-4653-A702-82E9347D6661}"/>
    <hyperlink ref="AZ221" location="A125996302R" display="A125996302R" xr:uid="{7D1A6891-4E7D-4A35-9B47-6DF9D2F5C8D0}"/>
    <hyperlink ref="BA221" location="A125999902X" display="A125999902X" xr:uid="{5CACCA36-7011-4643-B114-E1274C65EFA5}"/>
    <hyperlink ref="BB221" location="A125998102J" display="A125998102J" xr:uid="{46F3315F-74D5-48BF-BB3A-54E0BA37E986}"/>
    <hyperlink ref="BC221" location="A125990902K" display="A125990902K" xr:uid="{90E24465-2597-4F82-BCC1-F2D3599A9ACC}"/>
    <hyperlink ref="BD221" location="A125994502W" display="A125994502W" xr:uid="{63E27327-F02E-4230-80EF-2ACE9E7FF005}"/>
    <hyperlink ref="BE221" location="A125992702C" display="A125992702C" xr:uid="{071F4747-1A55-494A-A1C1-8B51110DDCE4}"/>
    <hyperlink ref="AZ222" location="A125996402X" display="A125996402X" xr:uid="{03E543C8-F6D2-43CF-B8C7-E02AE94D2E35}"/>
    <hyperlink ref="BA222" location="A126000002T" display="A126000002T" xr:uid="{59C007F6-1ADF-486C-B007-830E21A3ED05}"/>
    <hyperlink ref="BB222" location="A125998202T" display="A125998202T" xr:uid="{580135CC-50C0-454F-A7E2-3AE8AC636C0E}"/>
    <hyperlink ref="BC222" location="A125991002W" display="A125991002W" xr:uid="{EFC87A09-EB69-4758-82B0-2CB0EC5405AF}"/>
    <hyperlink ref="BD222" location="A125994602F" display="A125994602F" xr:uid="{12642529-5C59-462A-BE95-053232933A36}"/>
    <hyperlink ref="BE222" location="A125992802L" display="A125992802L" xr:uid="{74D28D45-A352-4EB1-B5BD-CB58B3C04389}"/>
    <hyperlink ref="AZ223" location="A125996374A" display="A125996374A" xr:uid="{7EACEC21-1F75-41D1-8FB4-4FCD0E045D59}"/>
    <hyperlink ref="BA223" location="A125999974K" display="A125999974K" xr:uid="{76CFD950-FC6A-4D5C-8005-6980A0A6E90D}"/>
    <hyperlink ref="BB223" location="A125998174V" display="A125998174V" xr:uid="{7F870D14-4838-4355-8DCC-0317E033B9CF}"/>
    <hyperlink ref="BC223" location="A125990974W" display="A125990974W" xr:uid="{47F6D69F-01AA-4A63-8408-A443E589BD56}"/>
    <hyperlink ref="BD223" location="A125994574J" display="A125994574J" xr:uid="{C7ECA810-80A2-4159-8AA8-E732E8BE666B}"/>
    <hyperlink ref="BE223" location="A125992774R" display="A125992774R" xr:uid="{15FCB72D-F66E-45BB-91FF-1A28D7BB3F9C}"/>
    <hyperlink ref="AZ224" location="A125996378K" display="A125996378K" xr:uid="{3A3C2001-5E54-4876-B7BC-3D24DCBDE3FB}"/>
    <hyperlink ref="BA224" location="A125999978V" display="A125999978V" xr:uid="{C09DA391-E360-4833-B1FD-B29825A3F7C4}"/>
    <hyperlink ref="BB224" location="A125998178C" display="A125998178C" xr:uid="{C5BDEB43-FD18-4A60-95D3-2122A1EF528F}"/>
    <hyperlink ref="BC224" location="A125990978F" display="A125990978F" xr:uid="{612E3E7F-1F16-47D8-B754-FD9A9DF44E73}"/>
    <hyperlink ref="BD224" location="A125994578T" display="A125994578T" xr:uid="{45266957-08C5-4122-999C-F2F60393E245}"/>
    <hyperlink ref="BE224" location="A125992778X" display="A125992778X" xr:uid="{493CA1EE-EF06-49E3-BA84-95500DD890EC}"/>
    <hyperlink ref="AZ225" location="A125996442T" display="A125996442T" xr:uid="{88F1D1CD-67D4-4889-BFC1-AAB4B2DFD271}"/>
    <hyperlink ref="BA225" location="A126000042K" display="A126000042K" xr:uid="{32B6B24A-4134-466E-A71D-30E9C1F179BC}"/>
    <hyperlink ref="BB225" location="A125998242K" display="A125998242K" xr:uid="{46D80B43-0B3F-4372-819C-9F30C93B8800}"/>
    <hyperlink ref="BC225" location="A125991042R" display="A125991042R" xr:uid="{D9D577EF-DCF9-4A40-B898-11059805AE20}"/>
    <hyperlink ref="BD225" location="A125994642X" display="A125994642X" xr:uid="{5735A27E-845B-4DF4-8C33-B3CE191E079C}"/>
    <hyperlink ref="BE225" location="A125992842F" display="A125992842F" xr:uid="{8C8B7DD4-CAA7-40C9-A365-1FE2F1EE462C}"/>
    <hyperlink ref="AZ226" location="A125996270J" display="A125996270J" xr:uid="{83737680-A2AB-418B-84EA-C892FEBD4794}"/>
    <hyperlink ref="BA226" location="A125999870T" display="A125999870T" xr:uid="{F4DE666C-1EB7-4ADC-AE02-330E8E975607}"/>
    <hyperlink ref="BB226" location="A125998070A" display="A125998070A" xr:uid="{31B5C01D-A850-4B5C-854A-246DCCA68CE1}"/>
    <hyperlink ref="BC226" location="A125990870C" display="A125990870C" xr:uid="{BD1C9716-886E-4881-81AC-E3B5F1565070}"/>
    <hyperlink ref="BD226" location="A125994470R" display="A125994470R" xr:uid="{D2A2D4B1-B1C1-4751-A718-8C3D278CF265}"/>
    <hyperlink ref="BE226" location="A125992670W" display="A125992670W" xr:uid="{04CC41A2-BBBD-4699-9215-CDACEAF8C37D}"/>
    <hyperlink ref="AZ228" location="A125996334J" display="A125996334J" xr:uid="{8D192F9C-6B28-4C83-82ED-8116FACF28C4}"/>
    <hyperlink ref="BA228" location="A125999934T" display="A125999934T" xr:uid="{1363C939-C81A-4F7F-BFCF-4DC9CF485ACB}"/>
    <hyperlink ref="BB228" location="A125998134A" display="A125998134A" xr:uid="{32434AE0-B2D9-48C5-9219-22EBD121F23D}"/>
    <hyperlink ref="BC228" location="A125990934C" display="A125990934C" xr:uid="{9A96C778-88DA-4AD0-BAAE-324FD41AAF4B}"/>
    <hyperlink ref="BD228" location="A125994534R" display="A125994534R" xr:uid="{3248EA7B-833D-40F5-A34F-E7CD2678ACF5}"/>
    <hyperlink ref="BE228" location="A125992734W" display="A125992734W" xr:uid="{21EAF045-2935-4CBB-B3B7-E4D9052B33E9}"/>
    <hyperlink ref="AZ229" location="A125996290T" display="A125996290T" xr:uid="{3D4FA1F9-36E6-4975-A400-9BDE5583B605}"/>
    <hyperlink ref="BA229" location="A125999890A" display="A125999890A" xr:uid="{1F0289CA-EA17-4D86-ADB4-2540F658E6A0}"/>
    <hyperlink ref="BB229" location="A125998090K" display="A125998090K" xr:uid="{EF72285C-3CFC-4A05-AB44-D7879D6E0D7A}"/>
    <hyperlink ref="BC229" location="A125990890L" display="A125990890L" xr:uid="{66EE74FA-1889-4E0D-BDED-C077A317D108}"/>
    <hyperlink ref="BD229" location="A125994490X" display="A125994490X" xr:uid="{29D43935-05E3-4ABF-A9C5-7A22E07CDBD0}"/>
    <hyperlink ref="BE229" location="A125992690F" display="A125992690F" xr:uid="{0D4725F7-E01B-4B45-BE75-9A705C8729FA}"/>
    <hyperlink ref="AZ230" location="A125996382A" display="A125996382A" xr:uid="{9551DB52-EFFC-49C0-ABF2-E9CA1EEAAFAC}"/>
    <hyperlink ref="BA230" location="A125999982K" display="A125999982K" xr:uid="{43D6B386-AC62-43EE-BD81-45D306C69F09}"/>
    <hyperlink ref="BB230" location="A125998182V" display="A125998182V" xr:uid="{1EC2ED7B-2DFE-44C3-8943-C478B3920C3B}"/>
    <hyperlink ref="BC230" location="A125990982W" display="A125990982W" xr:uid="{31887F78-8D43-48AB-9B07-5029CE292E03}"/>
    <hyperlink ref="BD230" location="A125994582J" display="A125994582J" xr:uid="{32A4A0DC-4D3C-49CE-98C0-7EDF643B9F97}"/>
    <hyperlink ref="BE230" location="A125992782R" display="A125992782R" xr:uid="{5075F6A2-853D-445C-9330-69855AFA435C}"/>
    <hyperlink ref="AZ231" location="A125996386K" display="A125996386K" xr:uid="{8C458CC0-B587-4EA0-BFB6-313BD0B1F9D4}"/>
    <hyperlink ref="BA231" location="A125999986V" display="A125999986V" xr:uid="{353B67B8-A349-44D0-A456-1F0AC20EEBB7}"/>
    <hyperlink ref="BB231" location="A125998186C" display="A125998186C" xr:uid="{C9D4CF9D-BF37-43BF-B215-38C7746E03C2}"/>
    <hyperlink ref="BC231" location="A125990986F" display="A125990986F" xr:uid="{8F614082-A562-4DAF-B2C1-681309DA02D3}"/>
    <hyperlink ref="BD231" location="A125994586T" display="A125994586T" xr:uid="{013687BA-5376-4812-8A55-24BD10555BAC}"/>
    <hyperlink ref="BE231" location="A125992786X" display="A125992786X" xr:uid="{C5288B2D-EF5B-4E94-8629-36197483D481}"/>
    <hyperlink ref="AZ232" location="A125996306X" display="A125996306X" xr:uid="{6E7773AF-4A80-40A1-AC22-801273FA1E40}"/>
    <hyperlink ref="BA232" location="A125999906J" display="A125999906J" xr:uid="{9E43B26A-AFB6-4761-8378-6BB8F12B2D39}"/>
    <hyperlink ref="BB232" location="A125998106T" display="A125998106T" xr:uid="{EC4F40BC-97F8-4CF3-B19E-DBBFCA47DF29}"/>
    <hyperlink ref="BC232" location="A125990906V" display="A125990906V" xr:uid="{1904853C-9AC9-41D2-9081-6A76C892DEC3}"/>
    <hyperlink ref="BD232" location="A125994506F" display="A125994506F" xr:uid="{D23309AE-1FD9-48E2-83BD-40B4F144B10F}"/>
    <hyperlink ref="BE232" location="A125992706L" display="A125992706L" xr:uid="{553A39E4-521A-4B72-8172-A890F3F73E42}"/>
    <hyperlink ref="AZ233" location="A125996274T" display="A125996274T" xr:uid="{FB93FB28-A164-4891-A804-A781AAD881D3}"/>
    <hyperlink ref="BA233" location="A125999874A" display="A125999874A" xr:uid="{D3A33EDA-0C6B-429E-92D9-E707E20E702B}"/>
    <hyperlink ref="BB233" location="A125998074K" display="A125998074K" xr:uid="{43AEAB45-23C6-4D0B-A284-AAC3E547532D}"/>
    <hyperlink ref="BC233" location="A125990874L" display="A125990874L" xr:uid="{4EDCBE0A-156D-45F5-8857-FA51830856B6}"/>
    <hyperlink ref="BD233" location="A125994474X" display="A125994474X" xr:uid="{C4D956AB-C94D-4122-9195-64ADA38BEB8D}"/>
    <hyperlink ref="BE233" location="A125992674F" display="A125992674F" xr:uid="{B89E4184-B402-40C0-AA7C-E58AA2974D49}"/>
    <hyperlink ref="AZ234" location="A125996446A" display="A125996446A" xr:uid="{B24F82E0-92BE-4CAC-BE88-4D7F5399F8DA}"/>
    <hyperlink ref="BA234" location="A126000046V" display="A126000046V" xr:uid="{CC1C1D8F-E9B0-4BA2-84C7-255E8E2F44D2}"/>
    <hyperlink ref="BB234" location="A125998246V" display="A125998246V" xr:uid="{9C618199-42E6-470B-9B04-98C5B000897A}"/>
    <hyperlink ref="BC234" location="A125991046X" display="A125991046X" xr:uid="{6551332C-0E85-4957-B47B-0D317A748C47}"/>
    <hyperlink ref="BD234" location="A125994646J" display="A125994646J" xr:uid="{17BAD5C7-BBAB-4363-A084-8C5C65EB1CA8}"/>
    <hyperlink ref="BE234" location="A125992846R" display="A125992846R" xr:uid="{AC4EA930-3A6C-4292-88A9-3775069A0641}"/>
    <hyperlink ref="AZ235" location="A125996338T" display="A125996338T" xr:uid="{6F62279B-0543-49BF-B478-968F801F3882}"/>
    <hyperlink ref="BA235" location="A125999938A" display="A125999938A" xr:uid="{82FF922D-4560-4407-A66A-6BE252A0BFAB}"/>
    <hyperlink ref="BB235" location="A125998138K" display="A125998138K" xr:uid="{5496E64D-5FEA-4B3D-BE67-10A97F65B30B}"/>
    <hyperlink ref="BC235" location="A125990938L" display="A125990938L" xr:uid="{48A2CFE5-FFF9-41F4-8172-021E20B76A6D}"/>
    <hyperlink ref="BD235" location="A125994538X" display="A125994538X" xr:uid="{DD00ABA7-D005-47C5-82B7-C1D29E04C904}"/>
    <hyperlink ref="BE235" location="A125992738F" display="A125992738F" xr:uid="{2ED34134-F8DF-49C1-9CBD-8B839212A79C}"/>
    <hyperlink ref="AZ236" location="A125996406J" display="A125996406J" xr:uid="{7E3B131A-8D7F-40F0-B90B-0A964C645F41}"/>
    <hyperlink ref="BA236" location="A126000006A" display="A126000006A" xr:uid="{02B38ED3-3336-4AAF-B76A-06E442A14936}"/>
    <hyperlink ref="BB236" location="A125998206A" display="A125998206A" xr:uid="{2CBBC52F-AE8E-4EA0-AF0D-13A6A17D9CBF}"/>
    <hyperlink ref="BC236" location="A125991006F" display="A125991006F" xr:uid="{80E4628A-0D26-4CDB-A4B2-D0451DBE41F3}"/>
    <hyperlink ref="BD236" location="A125994606R" display="A125994606R" xr:uid="{6253E45A-F02B-453A-B570-8DD31AC3C468}"/>
    <hyperlink ref="BE236" location="A125992806W" display="A125992806W" xr:uid="{F4DC59BA-CCD7-41C3-826E-C25E69522D4D}"/>
    <hyperlink ref="AZ237" location="A125996450T" display="A125996450T" xr:uid="{51F350D6-47D8-4E7F-8BBA-C65F091FA3A1}"/>
    <hyperlink ref="BA237" location="A126000050K" display="A126000050K" xr:uid="{EB55174B-433E-4A63-852F-28BEE302ABCF}"/>
    <hyperlink ref="BB237" location="A125998250K" display="A125998250K" xr:uid="{3E7EA7B4-2196-4DED-842C-14F77A084341}"/>
    <hyperlink ref="BC237" location="A125991050R" display="A125991050R" xr:uid="{853D97C0-490E-4CFD-9C85-DC516E8E9C4C}"/>
    <hyperlink ref="BD237" location="A125994650X" display="A125994650X" xr:uid="{1837DFAD-9E5F-4CAB-B044-158B871CC57F}"/>
    <hyperlink ref="BE237" location="A125992850F" display="A125992850F" xr:uid="{C47DEEC8-A2F9-4563-91B0-924A2A257D30}"/>
    <hyperlink ref="D176" location="A125997278V" display="A125997278V" xr:uid="{D29DD443-2C86-4911-911A-20AFB06F9F06}"/>
    <hyperlink ref="E176" location="A126000878K" display="A126000878K" xr:uid="{CBACC0B4-0451-4749-B087-F74A34AC7931}"/>
    <hyperlink ref="F176" location="A125999078L" display="A125999078L" xr:uid="{D9D2E4E9-5E4E-4F64-B534-AD55ECF16E34}"/>
    <hyperlink ref="G176" location="A125991878R" display="A125991878R" xr:uid="{4DA0DE6D-74BE-4122-A30F-D9854B743218}"/>
    <hyperlink ref="H176" location="A125995478A" display="A125995478A" xr:uid="{39DD4DCE-4404-464E-A61E-6402EC54CA0A}"/>
    <hyperlink ref="I176" location="A125993678J" display="A125993678J" xr:uid="{92B6EB27-F3F8-4839-96D1-49816238581D}"/>
    <hyperlink ref="D177" location="A125996478V" display="A125996478V" xr:uid="{99BB7666-C6A8-45CA-BA53-E73FA07F5A71}"/>
    <hyperlink ref="E177" location="A126000078L" display="A126000078L" xr:uid="{7F012826-F499-4D1A-83BF-20F32F8FDF36}"/>
    <hyperlink ref="F177" location="A125998278L" display="A125998278L" xr:uid="{EB8448BF-9FB1-4A02-9705-E2F0BA484314}"/>
    <hyperlink ref="G177" location="A125991078T" display="A125991078T" xr:uid="{C15C9D94-6BDC-4F5B-B044-C1681D1BDD16}"/>
    <hyperlink ref="H177" location="A125994678A" display="A125994678A" xr:uid="{D463F124-C3F6-428E-8925-0A5B254E63E6}"/>
    <hyperlink ref="I177" location="A125992878J" display="A125992878J" xr:uid="{AC1346A6-06E3-4BFD-A11A-EEE5F39E13AE}"/>
    <hyperlink ref="D178" location="A125997478L" display="A125997478L" xr:uid="{C68D490B-1FF4-4147-BEC1-164532F6676E}"/>
    <hyperlink ref="E178" location="A126001078F" display="A126001078F" xr:uid="{299D8EB2-2F5E-402A-8891-5759AE96F013}"/>
    <hyperlink ref="F178" location="A125999278F" display="A125999278F" xr:uid="{6DA698D6-B0DE-4109-914F-53F24B138153}"/>
    <hyperlink ref="G178" location="A125992078K" display="A125992078K" xr:uid="{E416A81C-7993-489A-B9A0-E786EF3B80EA}"/>
    <hyperlink ref="H178" location="A125995678V" display="A125995678V" xr:uid="{40ACA238-DA57-43AB-BAEB-2FC0CF8053A1}"/>
    <hyperlink ref="I178" location="A125993878A" display="A125993878A" xr:uid="{AE600906-5C71-49A2-B947-398184EBF2D9}"/>
    <hyperlink ref="D179" location="A125997678F" display="A125997678F" xr:uid="{5E2807E3-5768-44C2-AAF1-610FA11263A4}"/>
    <hyperlink ref="E179" location="A126001278X" display="A126001278X" xr:uid="{2653F8F9-5B78-4D1E-9AF8-02F4A61D6436}"/>
    <hyperlink ref="F179" location="A125999478X" display="A125999478X" xr:uid="{E4E063E1-D3C9-40F1-A2F0-DFE743AE87A8}"/>
    <hyperlink ref="G179" location="A125992278C" display="A125992278C" xr:uid="{8FA40D06-235B-44EF-9FE1-B2FF8483FAB8}"/>
    <hyperlink ref="H179" location="A125995878L" display="A125995878L" xr:uid="{7FCFA30B-EC35-46C3-971D-8DC3BCCC04FD}"/>
    <hyperlink ref="I179" location="A125994078W" display="A125994078W" xr:uid="{4504A24A-EEC2-4570-8DBE-7D1C979F8484}"/>
    <hyperlink ref="D180" location="A125996678L" display="A125996678L" xr:uid="{EFFBD5B6-70DA-42E6-AEC0-D1EA512412F9}"/>
    <hyperlink ref="E180" location="A126000278F" display="A126000278F" xr:uid="{45158B02-351C-4579-A887-15D749D2D3B3}"/>
    <hyperlink ref="F180" location="A125998478F" display="A125998478F" xr:uid="{1FD411F9-D55F-4813-8993-3668F73CB890}"/>
    <hyperlink ref="G180" location="A125991278K" display="A125991278K" xr:uid="{CE152429-0FD6-4F84-8446-310E435F5B6D}"/>
    <hyperlink ref="H180" location="A125994878V" display="A125994878V" xr:uid="{F09CFAE1-BBC5-4846-8911-312B2765F0E1}"/>
    <hyperlink ref="I180" location="A125993078C" display="A125993078C" xr:uid="{FCE2A8B3-3B85-457C-B23A-C9F47D3E8C7C}"/>
    <hyperlink ref="D181" location="A125996878F" display="A125996878F" xr:uid="{55917E64-6CD8-49C5-A2BB-2DF05612A4D6}"/>
    <hyperlink ref="E181" location="A126000478X" display="A126000478X" xr:uid="{43EEA3E0-E9D8-4EBA-A68E-EA5EBF399D33}"/>
    <hyperlink ref="F181" location="A125998678X" display="A125998678X" xr:uid="{3A8A857E-7F6D-4178-88C8-49AE6FCE97C9}"/>
    <hyperlink ref="G181" location="A125991478C" display="A125991478C" xr:uid="{CB72D2F8-F4C4-4442-A800-1F3D59526E19}"/>
    <hyperlink ref="H181" location="A125995078R" display="A125995078R" xr:uid="{BEFC0F4D-3D7A-4BD3-A1EC-82A5AC976D07}"/>
    <hyperlink ref="I181" location="A125993278W" display="A125993278W" xr:uid="{437BFEC1-E112-4C10-95CE-8C6179056A5E}"/>
    <hyperlink ref="D182" location="A125997078A" display="A125997078A" xr:uid="{A1436D02-A134-4A9F-9278-0220824B3656}"/>
    <hyperlink ref="E182" location="A126000678T" display="A126000678T" xr:uid="{D77837B6-81AF-430F-8C8A-A405C1A6EF31}"/>
    <hyperlink ref="F182" location="A125998878T" display="A125998878T" xr:uid="{547296B8-8B77-4802-89E8-EB9F221C9018}"/>
    <hyperlink ref="G182" location="A125991678W" display="A125991678W" xr:uid="{09BD69AC-DFA1-413E-B425-ADC469BB1AFD}"/>
    <hyperlink ref="H182" location="A125995278J" display="A125995278J" xr:uid="{6E36BB0A-B429-4C78-A013-07A4FD9C82BA}"/>
    <hyperlink ref="I182" location="A125993478R" display="A125993478R" xr:uid="{EF647CBA-48BC-435C-8846-B92343BA6D67}"/>
    <hyperlink ref="D183" location="A125996278A" display="A125996278A" xr:uid="{E5BE9FC0-3A80-4E47-A257-76A0F7D8DEC9}"/>
    <hyperlink ref="E183" location="A125999878K" display="A125999878K" xr:uid="{F74A4373-7BBD-4A35-A4A7-C3E18D922663}"/>
    <hyperlink ref="F183" location="A125998078V" display="A125998078V" xr:uid="{DC0CFCEE-3167-49AC-8690-3B8D0CEA4865}"/>
    <hyperlink ref="G183" location="A125990878W" display="A125990878W" xr:uid="{D5BE2522-8C49-4AF1-B061-DC1F08D37D97}"/>
    <hyperlink ref="H183" location="A125994478J" display="A125994478J" xr:uid="{647F091C-E1F9-4CC3-876C-265006A5AAD7}"/>
    <hyperlink ref="I183" location="A125992678R" display="A125992678R" xr:uid="{2F65923A-075D-40C3-AB96-0DB2FEB16FED}"/>
    <hyperlink ref="J176" location="A125997278V" display="A125997278V" xr:uid="{F8C4FC67-60D9-4E70-BD87-F036F46AC223}"/>
    <hyperlink ref="K176" location="A126000878K" display="A126000878K" xr:uid="{35894975-B3DE-4D88-9C6E-B0D242874968}"/>
    <hyperlink ref="L176" location="A125999078L" display="A125999078L" xr:uid="{8E7D2B5D-7887-47CA-A062-F7F34FB31C15}"/>
    <hyperlink ref="M176" location="A125991878R" display="A125991878R" xr:uid="{D213B8AD-929F-4598-ABA9-4CDE5D8FD7B2}"/>
    <hyperlink ref="N176" location="A125995478A" display="A125995478A" xr:uid="{FCF0048D-B7F5-46B9-A818-F23F7CCAD2B5}"/>
    <hyperlink ref="O176" location="A125993678J" display="A125993678J" xr:uid="{865896E0-3B33-4E2D-9685-0E9E2AD2BD45}"/>
    <hyperlink ref="P177" location="A125996478V" display="A125996478V" xr:uid="{C2479D4F-02F5-4294-A309-6A848AE6779D}"/>
    <hyperlink ref="Q177" location="A126000078L" display="A126000078L" xr:uid="{54F6EF45-4DA1-44E0-94FB-B06F3E314CF1}"/>
    <hyperlink ref="R177" location="A125998278L" display="A125998278L" xr:uid="{DF9DE933-7AA1-472A-9C0A-CB46A80D4144}"/>
    <hyperlink ref="S177" location="A125991078T" display="A125991078T" xr:uid="{2EA35FB5-E2E1-4B49-A685-C1204F04C48F}"/>
    <hyperlink ref="T177" location="A125994678A" display="A125994678A" xr:uid="{6C076585-F0D8-4C2B-B126-477C2B74E474}"/>
    <hyperlink ref="U177" location="A125992878J" display="A125992878J" xr:uid="{7F32E2A0-CE72-42F5-9649-50B2D8811E62}"/>
    <hyperlink ref="V178" location="A125997478L" display="A125997478L" xr:uid="{F7A16A05-8A00-4E05-93E1-43F97CA115EE}"/>
    <hyperlink ref="W178" location="A126001078F" display="A126001078F" xr:uid="{E05BCD73-F03B-4B87-8DFA-49AC0F4A243E}"/>
    <hyperlink ref="X178" location="A125999278F" display="A125999278F" xr:uid="{026ADE0E-39FB-4FFB-8269-8DCECCAF9B00}"/>
    <hyperlink ref="Y178" location="A125992078K" display="A125992078K" xr:uid="{F3917325-8EFC-43DA-BC4B-50D0FECF0180}"/>
    <hyperlink ref="Z178" location="A125995678V" display="A125995678V" xr:uid="{62940BA9-B7CE-423F-87E8-3D040ED3BFC0}"/>
    <hyperlink ref="AA178" location="A125993878A" display="A125993878A" xr:uid="{BB589574-4769-4F53-8F91-F85FE8591DB2}"/>
    <hyperlink ref="AB179" location="A125997678F" display="A125997678F" xr:uid="{64C2D4E3-D3CD-41AB-9E8E-C5F78898813C}"/>
    <hyperlink ref="AC179" location="A126001278X" display="A126001278X" xr:uid="{A21BA969-7A50-4CCA-8B1D-EFC19839E525}"/>
    <hyperlink ref="AD179" location="A125999478X" display="A125999478X" xr:uid="{11303C4E-E260-41BA-8C51-CF619CEE26F6}"/>
    <hyperlink ref="AE179" location="A125992278C" display="A125992278C" xr:uid="{98EB34FB-699B-4B48-B6F3-091B36DBB3BB}"/>
    <hyperlink ref="AF179" location="A125995878L" display="A125995878L" xr:uid="{0C2A2D8C-4DD7-4A2F-B47B-6A3C2C06980D}"/>
    <hyperlink ref="AG179" location="A125994078W" display="A125994078W" xr:uid="{8ACA18A4-A8D8-42BA-A503-9F4E43F590F6}"/>
    <hyperlink ref="AH180" location="A125996678L" display="A125996678L" xr:uid="{9D0376D3-0B85-40EF-9671-15F9ED350086}"/>
    <hyperlink ref="AI180" location="A126000278F" display="A126000278F" xr:uid="{2A304C67-7589-446B-9BDA-900E338ED6DD}"/>
    <hyperlink ref="AJ180" location="A125998478F" display="A125998478F" xr:uid="{61868EBD-7A98-4B69-A32D-0EBE8D88054B}"/>
    <hyperlink ref="AK180" location="A125991278K" display="A125991278K" xr:uid="{8E8CAEA7-FEE3-411D-B4EF-9410983DD04A}"/>
    <hyperlink ref="AL180" location="A125994878V" display="A125994878V" xr:uid="{88862693-B2DD-4D51-A5BD-EB8B23F9FBB0}"/>
    <hyperlink ref="AM180" location="A125993078C" display="A125993078C" xr:uid="{B0A74D8B-DEB5-4FC6-BE80-BCB9E26B9305}"/>
    <hyperlink ref="AN181" location="A125996878F" display="A125996878F" xr:uid="{5B7B0E18-4A1E-44DF-A203-8BA034764CB4}"/>
    <hyperlink ref="AO181" location="A126000478X" display="A126000478X" xr:uid="{0509DADC-A884-4563-B8FD-565323305C2E}"/>
    <hyperlink ref="AP181" location="A125998678X" display="A125998678X" xr:uid="{8755F9B0-9B04-40F4-BFCF-8758F42C70DB}"/>
    <hyperlink ref="AQ181" location="A125991478C" display="A125991478C" xr:uid="{B4A64CCF-AED4-4EBD-B5EE-AF831F9922D6}"/>
    <hyperlink ref="AR181" location="A125995078R" display="A125995078R" xr:uid="{BF146343-93AA-47D5-BCE6-B584D7EAAD9C}"/>
    <hyperlink ref="AS181" location="A125993278W" display="A125993278W" xr:uid="{0C75FCB4-4AF5-44F4-8900-1576AF3D892A}"/>
    <hyperlink ref="AT182" location="A125997078A" display="A125997078A" xr:uid="{29D76A77-708C-4FA1-92BA-9BC03AEC9F77}"/>
    <hyperlink ref="AU182" location="A126000678T" display="A126000678T" xr:uid="{80C27034-6FE9-4B88-88D5-5F8B6CCBCD7E}"/>
    <hyperlink ref="AV182" location="A125998878T" display="A125998878T" xr:uid="{598BC5F6-DF09-4920-88D6-F1A8DE5936A9}"/>
    <hyperlink ref="AW182" location="A125991678W" display="A125991678W" xr:uid="{6480AE1D-8682-4B73-BC6C-7C834B2F4B19}"/>
    <hyperlink ref="AX182" location="A125995278J" display="A125995278J" xr:uid="{1A82D7B8-923B-48E1-BB2B-36B5F34232EC}"/>
    <hyperlink ref="AY182" location="A125993478R" display="A125993478R" xr:uid="{305F02BB-F6C3-495A-A204-A6CA01CBBF41}"/>
    <hyperlink ref="AZ183" location="A125996278A" display="A125996278A" xr:uid="{0A76F2AA-C0D6-4291-BCDD-6506FB8AF5FE}"/>
    <hyperlink ref="BA183" location="A125999878K" display="A125999878K" xr:uid="{8004D8F8-DF4A-484D-B3CF-59BE800F468C}"/>
    <hyperlink ref="BB183" location="A125998078V" display="A125998078V" xr:uid="{DB5CAEB4-2BC0-4D1F-800D-5AEC980A9494}"/>
    <hyperlink ref="BC183" location="A125990878W" display="A125990878W" xr:uid="{1A9447B8-970B-46D0-856B-78B1971A82B9}"/>
    <hyperlink ref="BD183" location="A125994478J" display="A125994478J" xr:uid="{1E7C02AA-AAE4-40E4-9166-F2BEB607A72F}"/>
    <hyperlink ref="BE183" location="A125992678R" display="A125992678R" xr:uid="{960BC438-C831-443D-A5BA-11AC408ACC2E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2659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5250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5251</v>
      </c>
    </row>
    <row r="6" spans="1:13" ht="15.75" customHeight="1">
      <c r="B6" s="78" t="s">
        <v>5252</v>
      </c>
      <c r="C6" s="78"/>
      <c r="D6" s="78"/>
      <c r="E6" s="78"/>
      <c r="F6" s="78"/>
      <c r="G6" s="78"/>
      <c r="H6" s="78"/>
      <c r="I6" s="78"/>
      <c r="J6" s="78"/>
      <c r="K6" s="78"/>
      <c r="L6" s="78"/>
    </row>
    <row r="8" spans="1:13" ht="15">
      <c r="D8" s="16" t="s">
        <v>5254</v>
      </c>
    </row>
    <row r="9" spans="1:13" s="17" customFormat="1"/>
    <row r="10" spans="1:13" ht="22.5" customHeight="1">
      <c r="A10" s="18" t="s">
        <v>5255</v>
      </c>
      <c r="B10" s="18"/>
      <c r="C10" s="18"/>
      <c r="D10" s="18" t="s">
        <v>245</v>
      </c>
      <c r="E10" s="18" t="s">
        <v>252</v>
      </c>
      <c r="F10" s="18" t="s">
        <v>249</v>
      </c>
      <c r="G10" s="18" t="s">
        <v>250</v>
      </c>
      <c r="H10" s="18" t="s">
        <v>5256</v>
      </c>
      <c r="I10" s="18" t="s">
        <v>244</v>
      </c>
      <c r="J10" s="18" t="s">
        <v>246</v>
      </c>
      <c r="K10" s="18" t="s">
        <v>5257</v>
      </c>
      <c r="L10" s="18" t="s">
        <v>248</v>
      </c>
    </row>
    <row r="12" spans="1:13">
      <c r="A12" s="11" t="s">
        <v>0</v>
      </c>
      <c r="D12" s="11" t="s">
        <v>254</v>
      </c>
      <c r="E12" s="19" t="s">
        <v>256</v>
      </c>
      <c r="F12" s="10">
        <v>42036</v>
      </c>
      <c r="G12" s="10">
        <v>44958</v>
      </c>
      <c r="H12" s="11">
        <v>9</v>
      </c>
      <c r="I12" s="20" t="s">
        <v>253</v>
      </c>
      <c r="J12" s="11" t="s">
        <v>255</v>
      </c>
      <c r="K12" s="11" t="s">
        <v>5259</v>
      </c>
      <c r="L12" s="11">
        <v>2</v>
      </c>
    </row>
    <row r="13" spans="1:13">
      <c r="A13" s="11" t="s">
        <v>1</v>
      </c>
      <c r="D13" s="11" t="s">
        <v>254</v>
      </c>
      <c r="E13" s="19" t="s">
        <v>257</v>
      </c>
      <c r="F13" s="10">
        <v>42036</v>
      </c>
      <c r="G13" s="10">
        <v>44958</v>
      </c>
      <c r="H13" s="11">
        <v>9</v>
      </c>
      <c r="I13" s="20" t="s">
        <v>253</v>
      </c>
      <c r="J13" s="11" t="s">
        <v>255</v>
      </c>
      <c r="K13" s="11" t="s">
        <v>5259</v>
      </c>
      <c r="L13" s="11">
        <v>2</v>
      </c>
    </row>
    <row r="14" spans="1:13">
      <c r="A14" s="11" t="s">
        <v>2</v>
      </c>
      <c r="D14" s="11" t="s">
        <v>254</v>
      </c>
      <c r="E14" s="19" t="s">
        <v>258</v>
      </c>
      <c r="F14" s="10">
        <v>42036</v>
      </c>
      <c r="G14" s="10">
        <v>44958</v>
      </c>
      <c r="H14" s="11">
        <v>9</v>
      </c>
      <c r="I14" s="20" t="s">
        <v>253</v>
      </c>
      <c r="J14" s="11" t="s">
        <v>255</v>
      </c>
      <c r="K14" s="11" t="s">
        <v>5259</v>
      </c>
      <c r="L14" s="11">
        <v>2</v>
      </c>
    </row>
    <row r="15" spans="1:13">
      <c r="A15" s="11" t="s">
        <v>3</v>
      </c>
      <c r="D15" s="11" t="s">
        <v>254</v>
      </c>
      <c r="E15" s="19" t="s">
        <v>259</v>
      </c>
      <c r="F15" s="10">
        <v>42036</v>
      </c>
      <c r="G15" s="10">
        <v>44958</v>
      </c>
      <c r="H15" s="11">
        <v>9</v>
      </c>
      <c r="I15" s="20" t="s">
        <v>253</v>
      </c>
      <c r="J15" s="11" t="s">
        <v>255</v>
      </c>
      <c r="K15" s="11" t="s">
        <v>5259</v>
      </c>
      <c r="L15" s="11">
        <v>2</v>
      </c>
    </row>
    <row r="16" spans="1:13">
      <c r="A16" s="11" t="s">
        <v>4</v>
      </c>
      <c r="D16" s="11" t="s">
        <v>254</v>
      </c>
      <c r="E16" s="19" t="s">
        <v>260</v>
      </c>
      <c r="F16" s="10">
        <v>42036</v>
      </c>
      <c r="G16" s="10">
        <v>44958</v>
      </c>
      <c r="H16" s="11">
        <v>9</v>
      </c>
      <c r="I16" s="20" t="s">
        <v>253</v>
      </c>
      <c r="J16" s="11" t="s">
        <v>255</v>
      </c>
      <c r="K16" s="11" t="s">
        <v>5259</v>
      </c>
      <c r="L16" s="11">
        <v>2</v>
      </c>
    </row>
    <row r="17" spans="1:12">
      <c r="A17" s="11" t="s">
        <v>5</v>
      </c>
      <c r="D17" s="11" t="s">
        <v>254</v>
      </c>
      <c r="E17" s="19" t="s">
        <v>261</v>
      </c>
      <c r="F17" s="10">
        <v>42036</v>
      </c>
      <c r="G17" s="10">
        <v>44958</v>
      </c>
      <c r="H17" s="11">
        <v>9</v>
      </c>
      <c r="I17" s="20" t="s">
        <v>253</v>
      </c>
      <c r="J17" s="11" t="s">
        <v>255</v>
      </c>
      <c r="K17" s="11" t="s">
        <v>5259</v>
      </c>
      <c r="L17" s="11">
        <v>2</v>
      </c>
    </row>
    <row r="18" spans="1:12">
      <c r="A18" s="11" t="s">
        <v>6</v>
      </c>
      <c r="D18" s="11" t="s">
        <v>254</v>
      </c>
      <c r="E18" s="19" t="s">
        <v>262</v>
      </c>
      <c r="F18" s="10">
        <v>42036</v>
      </c>
      <c r="G18" s="10">
        <v>44958</v>
      </c>
      <c r="H18" s="11">
        <v>9</v>
      </c>
      <c r="I18" s="20" t="s">
        <v>253</v>
      </c>
      <c r="J18" s="11" t="s">
        <v>255</v>
      </c>
      <c r="K18" s="11" t="s">
        <v>5259</v>
      </c>
      <c r="L18" s="11">
        <v>2</v>
      </c>
    </row>
    <row r="19" spans="1:12">
      <c r="A19" s="11" t="s">
        <v>7</v>
      </c>
      <c r="D19" s="11" t="s">
        <v>254</v>
      </c>
      <c r="E19" s="19" t="s">
        <v>263</v>
      </c>
      <c r="F19" s="10">
        <v>42036</v>
      </c>
      <c r="G19" s="10">
        <v>44958</v>
      </c>
      <c r="H19" s="11">
        <v>9</v>
      </c>
      <c r="I19" s="20" t="s">
        <v>253</v>
      </c>
      <c r="J19" s="11" t="s">
        <v>255</v>
      </c>
      <c r="K19" s="11" t="s">
        <v>5259</v>
      </c>
      <c r="L19" s="11">
        <v>2</v>
      </c>
    </row>
    <row r="20" spans="1:12">
      <c r="A20" s="11" t="s">
        <v>8</v>
      </c>
      <c r="D20" s="11" t="s">
        <v>254</v>
      </c>
      <c r="E20" s="19" t="s">
        <v>264</v>
      </c>
      <c r="F20" s="10">
        <v>42036</v>
      </c>
      <c r="G20" s="10">
        <v>44958</v>
      </c>
      <c r="H20" s="11">
        <v>9</v>
      </c>
      <c r="I20" s="20" t="s">
        <v>253</v>
      </c>
      <c r="J20" s="11" t="s">
        <v>255</v>
      </c>
      <c r="K20" s="11" t="s">
        <v>5259</v>
      </c>
      <c r="L20" s="11">
        <v>2</v>
      </c>
    </row>
    <row r="21" spans="1:12">
      <c r="A21" s="11" t="s">
        <v>9</v>
      </c>
      <c r="D21" s="11" t="s">
        <v>254</v>
      </c>
      <c r="E21" s="19" t="s">
        <v>265</v>
      </c>
      <c r="F21" s="10">
        <v>42036</v>
      </c>
      <c r="G21" s="10">
        <v>44958</v>
      </c>
      <c r="H21" s="11">
        <v>9</v>
      </c>
      <c r="I21" s="20" t="s">
        <v>253</v>
      </c>
      <c r="J21" s="11" t="s">
        <v>255</v>
      </c>
      <c r="K21" s="11" t="s">
        <v>5259</v>
      </c>
      <c r="L21" s="11">
        <v>2</v>
      </c>
    </row>
    <row r="22" spans="1:12">
      <c r="A22" s="11" t="s">
        <v>10</v>
      </c>
      <c r="D22" s="11" t="s">
        <v>254</v>
      </c>
      <c r="E22" s="19" t="s">
        <v>266</v>
      </c>
      <c r="F22" s="10">
        <v>42036</v>
      </c>
      <c r="G22" s="10">
        <v>44958</v>
      </c>
      <c r="H22" s="11">
        <v>9</v>
      </c>
      <c r="I22" s="20" t="s">
        <v>253</v>
      </c>
      <c r="J22" s="11" t="s">
        <v>255</v>
      </c>
      <c r="K22" s="11" t="s">
        <v>5259</v>
      </c>
      <c r="L22" s="11">
        <v>2</v>
      </c>
    </row>
    <row r="23" spans="1:12">
      <c r="A23" s="11" t="s">
        <v>11</v>
      </c>
      <c r="D23" s="11" t="s">
        <v>254</v>
      </c>
      <c r="E23" s="19" t="s">
        <v>267</v>
      </c>
      <c r="F23" s="10">
        <v>42036</v>
      </c>
      <c r="G23" s="10">
        <v>44958</v>
      </c>
      <c r="H23" s="11">
        <v>9</v>
      </c>
      <c r="I23" s="20" t="s">
        <v>253</v>
      </c>
      <c r="J23" s="11" t="s">
        <v>255</v>
      </c>
      <c r="K23" s="11" t="s">
        <v>5259</v>
      </c>
      <c r="L23" s="11">
        <v>2</v>
      </c>
    </row>
    <row r="24" spans="1:12">
      <c r="A24" s="11" t="s">
        <v>12</v>
      </c>
      <c r="D24" s="11" t="s">
        <v>254</v>
      </c>
      <c r="E24" s="19" t="s">
        <v>268</v>
      </c>
      <c r="F24" s="10">
        <v>42036</v>
      </c>
      <c r="G24" s="10">
        <v>44958</v>
      </c>
      <c r="H24" s="11">
        <v>9</v>
      </c>
      <c r="I24" s="20" t="s">
        <v>253</v>
      </c>
      <c r="J24" s="11" t="s">
        <v>255</v>
      </c>
      <c r="K24" s="11" t="s">
        <v>5259</v>
      </c>
      <c r="L24" s="11">
        <v>2</v>
      </c>
    </row>
    <row r="25" spans="1:12">
      <c r="A25" s="11" t="s">
        <v>13</v>
      </c>
      <c r="D25" s="11" t="s">
        <v>254</v>
      </c>
      <c r="E25" s="19" t="s">
        <v>269</v>
      </c>
      <c r="F25" s="10">
        <v>42036</v>
      </c>
      <c r="G25" s="10">
        <v>44958</v>
      </c>
      <c r="H25" s="11">
        <v>9</v>
      </c>
      <c r="I25" s="20" t="s">
        <v>253</v>
      </c>
      <c r="J25" s="11" t="s">
        <v>255</v>
      </c>
      <c r="K25" s="11" t="s">
        <v>5259</v>
      </c>
      <c r="L25" s="11">
        <v>2</v>
      </c>
    </row>
    <row r="26" spans="1:12">
      <c r="A26" s="11" t="s">
        <v>14</v>
      </c>
      <c r="D26" s="11" t="s">
        <v>254</v>
      </c>
      <c r="E26" s="19" t="s">
        <v>270</v>
      </c>
      <c r="F26" s="10">
        <v>42036</v>
      </c>
      <c r="G26" s="10">
        <v>44958</v>
      </c>
      <c r="H26" s="11">
        <v>9</v>
      </c>
      <c r="I26" s="20" t="s">
        <v>253</v>
      </c>
      <c r="J26" s="11" t="s">
        <v>255</v>
      </c>
      <c r="K26" s="11" t="s">
        <v>5259</v>
      </c>
      <c r="L26" s="11">
        <v>2</v>
      </c>
    </row>
    <row r="27" spans="1:12">
      <c r="A27" s="11" t="s">
        <v>15</v>
      </c>
      <c r="D27" s="11" t="s">
        <v>254</v>
      </c>
      <c r="E27" s="19" t="s">
        <v>271</v>
      </c>
      <c r="F27" s="10">
        <v>42036</v>
      </c>
      <c r="G27" s="10">
        <v>44958</v>
      </c>
      <c r="H27" s="11">
        <v>9</v>
      </c>
      <c r="I27" s="20" t="s">
        <v>253</v>
      </c>
      <c r="J27" s="11" t="s">
        <v>255</v>
      </c>
      <c r="K27" s="11" t="s">
        <v>5259</v>
      </c>
      <c r="L27" s="11">
        <v>2</v>
      </c>
    </row>
    <row r="28" spans="1:12">
      <c r="A28" s="11" t="s">
        <v>16</v>
      </c>
      <c r="D28" s="11" t="s">
        <v>254</v>
      </c>
      <c r="E28" s="19" t="s">
        <v>272</v>
      </c>
      <c r="F28" s="10">
        <v>42036</v>
      </c>
      <c r="G28" s="10">
        <v>44958</v>
      </c>
      <c r="H28" s="11">
        <v>9</v>
      </c>
      <c r="I28" s="20" t="s">
        <v>253</v>
      </c>
      <c r="J28" s="11" t="s">
        <v>255</v>
      </c>
      <c r="K28" s="11" t="s">
        <v>5259</v>
      </c>
      <c r="L28" s="11">
        <v>2</v>
      </c>
    </row>
    <row r="29" spans="1:12">
      <c r="A29" s="11" t="s">
        <v>17</v>
      </c>
      <c r="D29" s="11" t="s">
        <v>254</v>
      </c>
      <c r="E29" s="19" t="s">
        <v>273</v>
      </c>
      <c r="F29" s="10">
        <v>42036</v>
      </c>
      <c r="G29" s="10">
        <v>44958</v>
      </c>
      <c r="H29" s="11">
        <v>9</v>
      </c>
      <c r="I29" s="20" t="s">
        <v>253</v>
      </c>
      <c r="J29" s="11" t="s">
        <v>255</v>
      </c>
      <c r="K29" s="11" t="s">
        <v>5259</v>
      </c>
      <c r="L29" s="11">
        <v>2</v>
      </c>
    </row>
    <row r="30" spans="1:12">
      <c r="A30" s="11" t="s">
        <v>18</v>
      </c>
      <c r="D30" s="11" t="s">
        <v>254</v>
      </c>
      <c r="E30" s="19" t="s">
        <v>274</v>
      </c>
      <c r="F30" s="10">
        <v>42036</v>
      </c>
      <c r="G30" s="10">
        <v>44958</v>
      </c>
      <c r="H30" s="11">
        <v>9</v>
      </c>
      <c r="I30" s="20" t="s">
        <v>253</v>
      </c>
      <c r="J30" s="11" t="s">
        <v>255</v>
      </c>
      <c r="K30" s="11" t="s">
        <v>5259</v>
      </c>
      <c r="L30" s="11">
        <v>2</v>
      </c>
    </row>
    <row r="31" spans="1:12">
      <c r="A31" s="11" t="s">
        <v>19</v>
      </c>
      <c r="D31" s="11" t="s">
        <v>254</v>
      </c>
      <c r="E31" s="19" t="s">
        <v>275</v>
      </c>
      <c r="F31" s="10">
        <v>42036</v>
      </c>
      <c r="G31" s="10">
        <v>44958</v>
      </c>
      <c r="H31" s="11">
        <v>9</v>
      </c>
      <c r="I31" s="20" t="s">
        <v>253</v>
      </c>
      <c r="J31" s="11" t="s">
        <v>255</v>
      </c>
      <c r="K31" s="11" t="s">
        <v>5259</v>
      </c>
      <c r="L31" s="11">
        <v>2</v>
      </c>
    </row>
    <row r="32" spans="1:12">
      <c r="A32" s="11" t="s">
        <v>20</v>
      </c>
      <c r="D32" s="11" t="s">
        <v>254</v>
      </c>
      <c r="E32" s="19" t="s">
        <v>276</v>
      </c>
      <c r="F32" s="10">
        <v>42036</v>
      </c>
      <c r="G32" s="10">
        <v>44958</v>
      </c>
      <c r="H32" s="11">
        <v>9</v>
      </c>
      <c r="I32" s="20" t="s">
        <v>253</v>
      </c>
      <c r="J32" s="11" t="s">
        <v>255</v>
      </c>
      <c r="K32" s="11" t="s">
        <v>5259</v>
      </c>
      <c r="L32" s="11">
        <v>2</v>
      </c>
    </row>
    <row r="33" spans="1:12">
      <c r="A33" s="11" t="s">
        <v>21</v>
      </c>
      <c r="D33" s="11" t="s">
        <v>254</v>
      </c>
      <c r="E33" s="19" t="s">
        <v>277</v>
      </c>
      <c r="F33" s="10">
        <v>42036</v>
      </c>
      <c r="G33" s="10">
        <v>44958</v>
      </c>
      <c r="H33" s="11">
        <v>9</v>
      </c>
      <c r="I33" s="20" t="s">
        <v>253</v>
      </c>
      <c r="J33" s="11" t="s">
        <v>255</v>
      </c>
      <c r="K33" s="11" t="s">
        <v>5259</v>
      </c>
      <c r="L33" s="11">
        <v>2</v>
      </c>
    </row>
    <row r="34" spans="1:12">
      <c r="A34" s="11" t="s">
        <v>22</v>
      </c>
      <c r="D34" s="11" t="s">
        <v>254</v>
      </c>
      <c r="E34" s="19" t="s">
        <v>278</v>
      </c>
      <c r="F34" s="10">
        <v>42036</v>
      </c>
      <c r="G34" s="10">
        <v>44958</v>
      </c>
      <c r="H34" s="11">
        <v>9</v>
      </c>
      <c r="I34" s="20" t="s">
        <v>253</v>
      </c>
      <c r="J34" s="11" t="s">
        <v>255</v>
      </c>
      <c r="K34" s="11" t="s">
        <v>5259</v>
      </c>
      <c r="L34" s="11">
        <v>2</v>
      </c>
    </row>
    <row r="35" spans="1:12">
      <c r="A35" s="11" t="s">
        <v>23</v>
      </c>
      <c r="D35" s="11" t="s">
        <v>254</v>
      </c>
      <c r="E35" s="19" t="s">
        <v>279</v>
      </c>
      <c r="F35" s="10">
        <v>42036</v>
      </c>
      <c r="G35" s="10">
        <v>44958</v>
      </c>
      <c r="H35" s="11">
        <v>9</v>
      </c>
      <c r="I35" s="20" t="s">
        <v>253</v>
      </c>
      <c r="J35" s="11" t="s">
        <v>255</v>
      </c>
      <c r="K35" s="11" t="s">
        <v>5259</v>
      </c>
      <c r="L35" s="11">
        <v>2</v>
      </c>
    </row>
    <row r="36" spans="1:12">
      <c r="A36" s="11" t="s">
        <v>24</v>
      </c>
      <c r="D36" s="11" t="s">
        <v>254</v>
      </c>
      <c r="E36" s="19" t="s">
        <v>280</v>
      </c>
      <c r="F36" s="10">
        <v>42036</v>
      </c>
      <c r="G36" s="10">
        <v>44958</v>
      </c>
      <c r="H36" s="11">
        <v>9</v>
      </c>
      <c r="I36" s="20" t="s">
        <v>253</v>
      </c>
      <c r="J36" s="11" t="s">
        <v>255</v>
      </c>
      <c r="K36" s="11" t="s">
        <v>5259</v>
      </c>
      <c r="L36" s="11">
        <v>2</v>
      </c>
    </row>
    <row r="37" spans="1:12">
      <c r="A37" s="11" t="s">
        <v>25</v>
      </c>
      <c r="D37" s="11" t="s">
        <v>254</v>
      </c>
      <c r="E37" s="19" t="s">
        <v>281</v>
      </c>
      <c r="F37" s="10">
        <v>42036</v>
      </c>
      <c r="G37" s="10">
        <v>44958</v>
      </c>
      <c r="H37" s="11">
        <v>9</v>
      </c>
      <c r="I37" s="20" t="s">
        <v>253</v>
      </c>
      <c r="J37" s="11" t="s">
        <v>255</v>
      </c>
      <c r="K37" s="11" t="s">
        <v>5259</v>
      </c>
      <c r="L37" s="11">
        <v>2</v>
      </c>
    </row>
    <row r="38" spans="1:12">
      <c r="A38" s="11" t="s">
        <v>26</v>
      </c>
      <c r="D38" s="11" t="s">
        <v>254</v>
      </c>
      <c r="E38" s="19" t="s">
        <v>282</v>
      </c>
      <c r="F38" s="10">
        <v>42036</v>
      </c>
      <c r="G38" s="10">
        <v>44958</v>
      </c>
      <c r="H38" s="11">
        <v>9</v>
      </c>
      <c r="I38" s="20" t="s">
        <v>253</v>
      </c>
      <c r="J38" s="11" t="s">
        <v>255</v>
      </c>
      <c r="K38" s="11" t="s">
        <v>5259</v>
      </c>
      <c r="L38" s="11">
        <v>2</v>
      </c>
    </row>
    <row r="39" spans="1:12">
      <c r="A39" s="11" t="s">
        <v>27</v>
      </c>
      <c r="D39" s="11" t="s">
        <v>254</v>
      </c>
      <c r="E39" s="19" t="s">
        <v>283</v>
      </c>
      <c r="F39" s="10">
        <v>42036</v>
      </c>
      <c r="G39" s="10">
        <v>44958</v>
      </c>
      <c r="H39" s="11">
        <v>9</v>
      </c>
      <c r="I39" s="20" t="s">
        <v>253</v>
      </c>
      <c r="J39" s="11" t="s">
        <v>255</v>
      </c>
      <c r="K39" s="11" t="s">
        <v>5259</v>
      </c>
      <c r="L39" s="11">
        <v>2</v>
      </c>
    </row>
    <row r="40" spans="1:12">
      <c r="A40" s="11" t="s">
        <v>28</v>
      </c>
      <c r="D40" s="11" t="s">
        <v>254</v>
      </c>
      <c r="E40" s="19" t="s">
        <v>284</v>
      </c>
      <c r="F40" s="10">
        <v>42036</v>
      </c>
      <c r="G40" s="10">
        <v>44958</v>
      </c>
      <c r="H40" s="11">
        <v>9</v>
      </c>
      <c r="I40" s="20" t="s">
        <v>253</v>
      </c>
      <c r="J40" s="11" t="s">
        <v>255</v>
      </c>
      <c r="K40" s="11" t="s">
        <v>5259</v>
      </c>
      <c r="L40" s="11">
        <v>2</v>
      </c>
    </row>
    <row r="41" spans="1:12">
      <c r="A41" s="11" t="s">
        <v>29</v>
      </c>
      <c r="D41" s="11" t="s">
        <v>254</v>
      </c>
      <c r="E41" s="19" t="s">
        <v>285</v>
      </c>
      <c r="F41" s="10">
        <v>42036</v>
      </c>
      <c r="G41" s="10">
        <v>44958</v>
      </c>
      <c r="H41" s="11">
        <v>9</v>
      </c>
      <c r="I41" s="20" t="s">
        <v>253</v>
      </c>
      <c r="J41" s="11" t="s">
        <v>255</v>
      </c>
      <c r="K41" s="11" t="s">
        <v>5259</v>
      </c>
      <c r="L41" s="11">
        <v>2</v>
      </c>
    </row>
    <row r="42" spans="1:12">
      <c r="A42" s="11" t="s">
        <v>30</v>
      </c>
      <c r="D42" s="11" t="s">
        <v>254</v>
      </c>
      <c r="E42" s="19" t="s">
        <v>286</v>
      </c>
      <c r="F42" s="10">
        <v>42036</v>
      </c>
      <c r="G42" s="10">
        <v>44958</v>
      </c>
      <c r="H42" s="11">
        <v>9</v>
      </c>
      <c r="I42" s="20" t="s">
        <v>253</v>
      </c>
      <c r="J42" s="11" t="s">
        <v>255</v>
      </c>
      <c r="K42" s="11" t="s">
        <v>5259</v>
      </c>
      <c r="L42" s="11">
        <v>2</v>
      </c>
    </row>
    <row r="43" spans="1:12">
      <c r="A43" s="11" t="s">
        <v>31</v>
      </c>
      <c r="D43" s="11" t="s">
        <v>254</v>
      </c>
      <c r="E43" s="19" t="s">
        <v>287</v>
      </c>
      <c r="F43" s="10">
        <v>42036</v>
      </c>
      <c r="G43" s="10">
        <v>44958</v>
      </c>
      <c r="H43" s="11">
        <v>9</v>
      </c>
      <c r="I43" s="20" t="s">
        <v>253</v>
      </c>
      <c r="J43" s="11" t="s">
        <v>255</v>
      </c>
      <c r="K43" s="11" t="s">
        <v>5259</v>
      </c>
      <c r="L43" s="11">
        <v>2</v>
      </c>
    </row>
    <row r="44" spans="1:12">
      <c r="A44" s="11" t="s">
        <v>32</v>
      </c>
      <c r="D44" s="11" t="s">
        <v>254</v>
      </c>
      <c r="E44" s="19" t="s">
        <v>288</v>
      </c>
      <c r="F44" s="10">
        <v>42036</v>
      </c>
      <c r="G44" s="10">
        <v>44958</v>
      </c>
      <c r="H44" s="11">
        <v>9</v>
      </c>
      <c r="I44" s="20" t="s">
        <v>253</v>
      </c>
      <c r="J44" s="11" t="s">
        <v>255</v>
      </c>
      <c r="K44" s="11" t="s">
        <v>5259</v>
      </c>
      <c r="L44" s="11">
        <v>2</v>
      </c>
    </row>
    <row r="45" spans="1:12">
      <c r="A45" s="11" t="s">
        <v>33</v>
      </c>
      <c r="D45" s="11" t="s">
        <v>254</v>
      </c>
      <c r="E45" s="19" t="s">
        <v>289</v>
      </c>
      <c r="F45" s="10">
        <v>42036</v>
      </c>
      <c r="G45" s="10">
        <v>44958</v>
      </c>
      <c r="H45" s="11">
        <v>9</v>
      </c>
      <c r="I45" s="20" t="s">
        <v>253</v>
      </c>
      <c r="J45" s="11" t="s">
        <v>255</v>
      </c>
      <c r="K45" s="11" t="s">
        <v>5259</v>
      </c>
      <c r="L45" s="11">
        <v>2</v>
      </c>
    </row>
    <row r="46" spans="1:12">
      <c r="A46" s="11" t="s">
        <v>34</v>
      </c>
      <c r="D46" s="11" t="s">
        <v>254</v>
      </c>
      <c r="E46" s="19" t="s">
        <v>290</v>
      </c>
      <c r="F46" s="10">
        <v>42036</v>
      </c>
      <c r="G46" s="10">
        <v>44958</v>
      </c>
      <c r="H46" s="11">
        <v>9</v>
      </c>
      <c r="I46" s="20" t="s">
        <v>253</v>
      </c>
      <c r="J46" s="11" t="s">
        <v>255</v>
      </c>
      <c r="K46" s="11" t="s">
        <v>5259</v>
      </c>
      <c r="L46" s="11">
        <v>2</v>
      </c>
    </row>
    <row r="47" spans="1:12">
      <c r="A47" s="11" t="s">
        <v>35</v>
      </c>
      <c r="D47" s="11" t="s">
        <v>254</v>
      </c>
      <c r="E47" s="19" t="s">
        <v>291</v>
      </c>
      <c r="F47" s="10">
        <v>42036</v>
      </c>
      <c r="G47" s="10">
        <v>44958</v>
      </c>
      <c r="H47" s="11">
        <v>9</v>
      </c>
      <c r="I47" s="20" t="s">
        <v>253</v>
      </c>
      <c r="J47" s="11" t="s">
        <v>255</v>
      </c>
      <c r="K47" s="11" t="s">
        <v>5259</v>
      </c>
      <c r="L47" s="11">
        <v>2</v>
      </c>
    </row>
    <row r="48" spans="1:12">
      <c r="A48" s="11" t="s">
        <v>36</v>
      </c>
      <c r="D48" s="11" t="s">
        <v>254</v>
      </c>
      <c r="E48" s="19" t="s">
        <v>292</v>
      </c>
      <c r="F48" s="10">
        <v>42036</v>
      </c>
      <c r="G48" s="10">
        <v>44958</v>
      </c>
      <c r="H48" s="11">
        <v>9</v>
      </c>
      <c r="I48" s="20" t="s">
        <v>253</v>
      </c>
      <c r="J48" s="11" t="s">
        <v>255</v>
      </c>
      <c r="K48" s="11" t="s">
        <v>5259</v>
      </c>
      <c r="L48" s="11">
        <v>2</v>
      </c>
    </row>
    <row r="49" spans="1:12">
      <c r="A49" s="11" t="s">
        <v>37</v>
      </c>
      <c r="D49" s="11" t="s">
        <v>254</v>
      </c>
      <c r="E49" s="19" t="s">
        <v>293</v>
      </c>
      <c r="F49" s="10">
        <v>42036</v>
      </c>
      <c r="G49" s="10">
        <v>44958</v>
      </c>
      <c r="H49" s="11">
        <v>9</v>
      </c>
      <c r="I49" s="20" t="s">
        <v>253</v>
      </c>
      <c r="J49" s="11" t="s">
        <v>255</v>
      </c>
      <c r="K49" s="11" t="s">
        <v>5259</v>
      </c>
      <c r="L49" s="11">
        <v>2</v>
      </c>
    </row>
    <row r="50" spans="1:12">
      <c r="A50" s="11" t="s">
        <v>38</v>
      </c>
      <c r="D50" s="11" t="s">
        <v>254</v>
      </c>
      <c r="E50" s="19" t="s">
        <v>294</v>
      </c>
      <c r="F50" s="10">
        <v>42036</v>
      </c>
      <c r="G50" s="10">
        <v>44958</v>
      </c>
      <c r="H50" s="11">
        <v>9</v>
      </c>
      <c r="I50" s="20" t="s">
        <v>253</v>
      </c>
      <c r="J50" s="11" t="s">
        <v>255</v>
      </c>
      <c r="K50" s="11" t="s">
        <v>5259</v>
      </c>
      <c r="L50" s="11">
        <v>2</v>
      </c>
    </row>
    <row r="51" spans="1:12">
      <c r="A51" s="11" t="s">
        <v>39</v>
      </c>
      <c r="D51" s="11" t="s">
        <v>254</v>
      </c>
      <c r="E51" s="19" t="s">
        <v>295</v>
      </c>
      <c r="F51" s="10">
        <v>42036</v>
      </c>
      <c r="G51" s="10">
        <v>44958</v>
      </c>
      <c r="H51" s="11">
        <v>9</v>
      </c>
      <c r="I51" s="20" t="s">
        <v>253</v>
      </c>
      <c r="J51" s="11" t="s">
        <v>255</v>
      </c>
      <c r="K51" s="11" t="s">
        <v>5259</v>
      </c>
      <c r="L51" s="11">
        <v>2</v>
      </c>
    </row>
    <row r="52" spans="1:12">
      <c r="A52" s="11" t="s">
        <v>40</v>
      </c>
      <c r="D52" s="11" t="s">
        <v>254</v>
      </c>
      <c r="E52" s="19" t="s">
        <v>296</v>
      </c>
      <c r="F52" s="10">
        <v>42036</v>
      </c>
      <c r="G52" s="10">
        <v>44958</v>
      </c>
      <c r="H52" s="11">
        <v>9</v>
      </c>
      <c r="I52" s="20" t="s">
        <v>253</v>
      </c>
      <c r="J52" s="11" t="s">
        <v>255</v>
      </c>
      <c r="K52" s="11" t="s">
        <v>5259</v>
      </c>
      <c r="L52" s="11">
        <v>2</v>
      </c>
    </row>
    <row r="53" spans="1:12">
      <c r="A53" s="11" t="s">
        <v>41</v>
      </c>
      <c r="D53" s="11" t="s">
        <v>254</v>
      </c>
      <c r="E53" s="19" t="s">
        <v>297</v>
      </c>
      <c r="F53" s="10">
        <v>42036</v>
      </c>
      <c r="G53" s="10">
        <v>44958</v>
      </c>
      <c r="H53" s="11">
        <v>9</v>
      </c>
      <c r="I53" s="20" t="s">
        <v>253</v>
      </c>
      <c r="J53" s="11" t="s">
        <v>255</v>
      </c>
      <c r="K53" s="11" t="s">
        <v>5259</v>
      </c>
      <c r="L53" s="11">
        <v>2</v>
      </c>
    </row>
    <row r="54" spans="1:12">
      <c r="A54" s="11" t="s">
        <v>42</v>
      </c>
      <c r="D54" s="11" t="s">
        <v>254</v>
      </c>
      <c r="E54" s="19" t="s">
        <v>298</v>
      </c>
      <c r="F54" s="10">
        <v>42036</v>
      </c>
      <c r="G54" s="10">
        <v>44958</v>
      </c>
      <c r="H54" s="11">
        <v>9</v>
      </c>
      <c r="I54" s="20" t="s">
        <v>253</v>
      </c>
      <c r="J54" s="11" t="s">
        <v>255</v>
      </c>
      <c r="K54" s="11" t="s">
        <v>5259</v>
      </c>
      <c r="L54" s="11">
        <v>2</v>
      </c>
    </row>
    <row r="55" spans="1:12">
      <c r="A55" s="11" t="s">
        <v>43</v>
      </c>
      <c r="D55" s="11" t="s">
        <v>254</v>
      </c>
      <c r="E55" s="19" t="s">
        <v>299</v>
      </c>
      <c r="F55" s="10">
        <v>42036</v>
      </c>
      <c r="G55" s="10">
        <v>44958</v>
      </c>
      <c r="H55" s="11">
        <v>9</v>
      </c>
      <c r="I55" s="20" t="s">
        <v>253</v>
      </c>
      <c r="J55" s="11" t="s">
        <v>255</v>
      </c>
      <c r="K55" s="11" t="s">
        <v>5259</v>
      </c>
      <c r="L55" s="11">
        <v>2</v>
      </c>
    </row>
    <row r="56" spans="1:12">
      <c r="A56" s="11" t="s">
        <v>44</v>
      </c>
      <c r="D56" s="11" t="s">
        <v>254</v>
      </c>
      <c r="E56" s="19" t="s">
        <v>300</v>
      </c>
      <c r="F56" s="10">
        <v>42036</v>
      </c>
      <c r="G56" s="10">
        <v>44958</v>
      </c>
      <c r="H56" s="11">
        <v>9</v>
      </c>
      <c r="I56" s="20" t="s">
        <v>253</v>
      </c>
      <c r="J56" s="11" t="s">
        <v>255</v>
      </c>
      <c r="K56" s="11" t="s">
        <v>5259</v>
      </c>
      <c r="L56" s="11">
        <v>2</v>
      </c>
    </row>
    <row r="57" spans="1:12">
      <c r="A57" s="11" t="s">
        <v>45</v>
      </c>
      <c r="D57" s="11" t="s">
        <v>254</v>
      </c>
      <c r="E57" s="19" t="s">
        <v>301</v>
      </c>
      <c r="F57" s="10">
        <v>42036</v>
      </c>
      <c r="G57" s="10">
        <v>44958</v>
      </c>
      <c r="H57" s="11">
        <v>9</v>
      </c>
      <c r="I57" s="20" t="s">
        <v>253</v>
      </c>
      <c r="J57" s="11" t="s">
        <v>255</v>
      </c>
      <c r="K57" s="11" t="s">
        <v>5259</v>
      </c>
      <c r="L57" s="11">
        <v>2</v>
      </c>
    </row>
    <row r="58" spans="1:12">
      <c r="A58" s="11" t="s">
        <v>46</v>
      </c>
      <c r="D58" s="11" t="s">
        <v>254</v>
      </c>
      <c r="E58" s="19" t="s">
        <v>302</v>
      </c>
      <c r="F58" s="10">
        <v>42036</v>
      </c>
      <c r="G58" s="10">
        <v>44958</v>
      </c>
      <c r="H58" s="11">
        <v>9</v>
      </c>
      <c r="I58" s="20" t="s">
        <v>253</v>
      </c>
      <c r="J58" s="11" t="s">
        <v>255</v>
      </c>
      <c r="K58" s="11" t="s">
        <v>5259</v>
      </c>
      <c r="L58" s="11">
        <v>2</v>
      </c>
    </row>
    <row r="59" spans="1:12">
      <c r="A59" s="11" t="s">
        <v>47</v>
      </c>
      <c r="D59" s="11" t="s">
        <v>254</v>
      </c>
      <c r="E59" s="19" t="s">
        <v>303</v>
      </c>
      <c r="F59" s="10">
        <v>42036</v>
      </c>
      <c r="G59" s="10">
        <v>44958</v>
      </c>
      <c r="H59" s="11">
        <v>9</v>
      </c>
      <c r="I59" s="20" t="s">
        <v>253</v>
      </c>
      <c r="J59" s="11" t="s">
        <v>255</v>
      </c>
      <c r="K59" s="11" t="s">
        <v>5259</v>
      </c>
      <c r="L59" s="11">
        <v>2</v>
      </c>
    </row>
    <row r="60" spans="1:12">
      <c r="A60" s="11" t="s">
        <v>48</v>
      </c>
      <c r="D60" s="11" t="s">
        <v>254</v>
      </c>
      <c r="E60" s="19" t="s">
        <v>304</v>
      </c>
      <c r="F60" s="10">
        <v>42036</v>
      </c>
      <c r="G60" s="10">
        <v>44958</v>
      </c>
      <c r="H60" s="11">
        <v>9</v>
      </c>
      <c r="I60" s="20" t="s">
        <v>253</v>
      </c>
      <c r="J60" s="11" t="s">
        <v>255</v>
      </c>
      <c r="K60" s="11" t="s">
        <v>5259</v>
      </c>
      <c r="L60" s="11">
        <v>2</v>
      </c>
    </row>
    <row r="61" spans="1:12">
      <c r="A61" s="11" t="s">
        <v>49</v>
      </c>
      <c r="D61" s="11" t="s">
        <v>254</v>
      </c>
      <c r="E61" s="19" t="s">
        <v>305</v>
      </c>
      <c r="F61" s="10">
        <v>42036</v>
      </c>
      <c r="G61" s="10">
        <v>44958</v>
      </c>
      <c r="H61" s="11">
        <v>9</v>
      </c>
      <c r="I61" s="20" t="s">
        <v>253</v>
      </c>
      <c r="J61" s="11" t="s">
        <v>255</v>
      </c>
      <c r="K61" s="11" t="s">
        <v>5259</v>
      </c>
      <c r="L61" s="11">
        <v>2</v>
      </c>
    </row>
    <row r="62" spans="1:12">
      <c r="A62" s="11" t="s">
        <v>50</v>
      </c>
      <c r="D62" s="11" t="s">
        <v>254</v>
      </c>
      <c r="E62" s="19" t="s">
        <v>306</v>
      </c>
      <c r="F62" s="10">
        <v>42036</v>
      </c>
      <c r="G62" s="10">
        <v>44958</v>
      </c>
      <c r="H62" s="11">
        <v>9</v>
      </c>
      <c r="I62" s="20" t="s">
        <v>253</v>
      </c>
      <c r="J62" s="11" t="s">
        <v>255</v>
      </c>
      <c r="K62" s="11" t="s">
        <v>5259</v>
      </c>
      <c r="L62" s="11">
        <v>2</v>
      </c>
    </row>
    <row r="63" spans="1:12">
      <c r="A63" s="11" t="s">
        <v>51</v>
      </c>
      <c r="D63" s="11" t="s">
        <v>254</v>
      </c>
      <c r="E63" s="19" t="s">
        <v>307</v>
      </c>
      <c r="F63" s="10">
        <v>42036</v>
      </c>
      <c r="G63" s="10">
        <v>44958</v>
      </c>
      <c r="H63" s="11">
        <v>9</v>
      </c>
      <c r="I63" s="20" t="s">
        <v>253</v>
      </c>
      <c r="J63" s="11" t="s">
        <v>255</v>
      </c>
      <c r="K63" s="11" t="s">
        <v>5259</v>
      </c>
      <c r="L63" s="11">
        <v>2</v>
      </c>
    </row>
    <row r="64" spans="1:12">
      <c r="A64" s="11" t="s">
        <v>52</v>
      </c>
      <c r="D64" s="11" t="s">
        <v>254</v>
      </c>
      <c r="E64" s="19" t="s">
        <v>308</v>
      </c>
      <c r="F64" s="10">
        <v>42036</v>
      </c>
      <c r="G64" s="10">
        <v>44958</v>
      </c>
      <c r="H64" s="11">
        <v>9</v>
      </c>
      <c r="I64" s="20" t="s">
        <v>253</v>
      </c>
      <c r="J64" s="11" t="s">
        <v>255</v>
      </c>
      <c r="K64" s="11" t="s">
        <v>5259</v>
      </c>
      <c r="L64" s="11">
        <v>2</v>
      </c>
    </row>
    <row r="65" spans="1:12">
      <c r="A65" s="11" t="s">
        <v>53</v>
      </c>
      <c r="D65" s="11" t="s">
        <v>254</v>
      </c>
      <c r="E65" s="19" t="s">
        <v>309</v>
      </c>
      <c r="F65" s="10">
        <v>42036</v>
      </c>
      <c r="G65" s="10">
        <v>44958</v>
      </c>
      <c r="H65" s="11">
        <v>9</v>
      </c>
      <c r="I65" s="20" t="s">
        <v>253</v>
      </c>
      <c r="J65" s="11" t="s">
        <v>255</v>
      </c>
      <c r="K65" s="11" t="s">
        <v>5259</v>
      </c>
      <c r="L65" s="11">
        <v>2</v>
      </c>
    </row>
    <row r="66" spans="1:12">
      <c r="A66" s="11" t="s">
        <v>54</v>
      </c>
      <c r="D66" s="11" t="s">
        <v>254</v>
      </c>
      <c r="E66" s="19" t="s">
        <v>310</v>
      </c>
      <c r="F66" s="10">
        <v>42036</v>
      </c>
      <c r="G66" s="10">
        <v>44958</v>
      </c>
      <c r="H66" s="11">
        <v>9</v>
      </c>
      <c r="I66" s="20" t="s">
        <v>253</v>
      </c>
      <c r="J66" s="11" t="s">
        <v>255</v>
      </c>
      <c r="K66" s="11" t="s">
        <v>5259</v>
      </c>
      <c r="L66" s="11">
        <v>2</v>
      </c>
    </row>
    <row r="67" spans="1:12">
      <c r="A67" s="11" t="s">
        <v>55</v>
      </c>
      <c r="D67" s="11" t="s">
        <v>254</v>
      </c>
      <c r="E67" s="19" t="s">
        <v>311</v>
      </c>
      <c r="F67" s="10">
        <v>42036</v>
      </c>
      <c r="G67" s="10">
        <v>44958</v>
      </c>
      <c r="H67" s="11">
        <v>9</v>
      </c>
      <c r="I67" s="20" t="s">
        <v>253</v>
      </c>
      <c r="J67" s="11" t="s">
        <v>255</v>
      </c>
      <c r="K67" s="11" t="s">
        <v>5259</v>
      </c>
      <c r="L67" s="11">
        <v>2</v>
      </c>
    </row>
    <row r="68" spans="1:12">
      <c r="A68" s="11" t="s">
        <v>56</v>
      </c>
      <c r="D68" s="11" t="s">
        <v>254</v>
      </c>
      <c r="E68" s="19" t="s">
        <v>312</v>
      </c>
      <c r="F68" s="10">
        <v>42036</v>
      </c>
      <c r="G68" s="10">
        <v>44958</v>
      </c>
      <c r="H68" s="11">
        <v>9</v>
      </c>
      <c r="I68" s="20" t="s">
        <v>253</v>
      </c>
      <c r="J68" s="11" t="s">
        <v>255</v>
      </c>
      <c r="K68" s="11" t="s">
        <v>5259</v>
      </c>
      <c r="L68" s="11">
        <v>2</v>
      </c>
    </row>
    <row r="69" spans="1:12">
      <c r="A69" s="11" t="s">
        <v>57</v>
      </c>
      <c r="D69" s="11" t="s">
        <v>254</v>
      </c>
      <c r="E69" s="19" t="s">
        <v>313</v>
      </c>
      <c r="F69" s="10">
        <v>42036</v>
      </c>
      <c r="G69" s="10">
        <v>44958</v>
      </c>
      <c r="H69" s="11">
        <v>9</v>
      </c>
      <c r="I69" s="20" t="s">
        <v>253</v>
      </c>
      <c r="J69" s="11" t="s">
        <v>255</v>
      </c>
      <c r="K69" s="11" t="s">
        <v>5259</v>
      </c>
      <c r="L69" s="11">
        <v>2</v>
      </c>
    </row>
    <row r="70" spans="1:12">
      <c r="A70" s="11" t="s">
        <v>58</v>
      </c>
      <c r="D70" s="11" t="s">
        <v>254</v>
      </c>
      <c r="E70" s="19" t="s">
        <v>314</v>
      </c>
      <c r="F70" s="10">
        <v>42036</v>
      </c>
      <c r="G70" s="10">
        <v>44958</v>
      </c>
      <c r="H70" s="11">
        <v>9</v>
      </c>
      <c r="I70" s="20" t="s">
        <v>253</v>
      </c>
      <c r="J70" s="11" t="s">
        <v>255</v>
      </c>
      <c r="K70" s="11" t="s">
        <v>5259</v>
      </c>
      <c r="L70" s="11">
        <v>2</v>
      </c>
    </row>
    <row r="71" spans="1:12">
      <c r="A71" s="11" t="s">
        <v>59</v>
      </c>
      <c r="D71" s="11" t="s">
        <v>254</v>
      </c>
      <c r="E71" s="19" t="s">
        <v>315</v>
      </c>
      <c r="F71" s="10">
        <v>42036</v>
      </c>
      <c r="G71" s="10">
        <v>44958</v>
      </c>
      <c r="H71" s="11">
        <v>9</v>
      </c>
      <c r="I71" s="20" t="s">
        <v>253</v>
      </c>
      <c r="J71" s="11" t="s">
        <v>255</v>
      </c>
      <c r="K71" s="11" t="s">
        <v>5259</v>
      </c>
      <c r="L71" s="11">
        <v>2</v>
      </c>
    </row>
    <row r="72" spans="1:12">
      <c r="A72" s="11" t="s">
        <v>60</v>
      </c>
      <c r="D72" s="11" t="s">
        <v>254</v>
      </c>
      <c r="E72" s="19" t="s">
        <v>316</v>
      </c>
      <c r="F72" s="10">
        <v>42036</v>
      </c>
      <c r="G72" s="10">
        <v>44958</v>
      </c>
      <c r="H72" s="11">
        <v>9</v>
      </c>
      <c r="I72" s="20" t="s">
        <v>253</v>
      </c>
      <c r="J72" s="11" t="s">
        <v>255</v>
      </c>
      <c r="K72" s="11" t="s">
        <v>5259</v>
      </c>
      <c r="L72" s="11">
        <v>2</v>
      </c>
    </row>
    <row r="73" spans="1:12">
      <c r="A73" s="11" t="s">
        <v>61</v>
      </c>
      <c r="D73" s="11" t="s">
        <v>254</v>
      </c>
      <c r="E73" s="19" t="s">
        <v>317</v>
      </c>
      <c r="F73" s="10">
        <v>42036</v>
      </c>
      <c r="G73" s="10">
        <v>44958</v>
      </c>
      <c r="H73" s="11">
        <v>9</v>
      </c>
      <c r="I73" s="20" t="s">
        <v>253</v>
      </c>
      <c r="J73" s="11" t="s">
        <v>255</v>
      </c>
      <c r="K73" s="11" t="s">
        <v>5259</v>
      </c>
      <c r="L73" s="11">
        <v>2</v>
      </c>
    </row>
    <row r="74" spans="1:12">
      <c r="A74" s="11" t="s">
        <v>62</v>
      </c>
      <c r="D74" s="11" t="s">
        <v>254</v>
      </c>
      <c r="E74" s="19" t="s">
        <v>318</v>
      </c>
      <c r="F74" s="10">
        <v>42036</v>
      </c>
      <c r="G74" s="10">
        <v>44958</v>
      </c>
      <c r="H74" s="11">
        <v>9</v>
      </c>
      <c r="I74" s="20" t="s">
        <v>253</v>
      </c>
      <c r="J74" s="11" t="s">
        <v>255</v>
      </c>
      <c r="K74" s="11" t="s">
        <v>5259</v>
      </c>
      <c r="L74" s="11">
        <v>2</v>
      </c>
    </row>
    <row r="75" spans="1:12">
      <c r="A75" s="11" t="s">
        <v>63</v>
      </c>
      <c r="D75" s="11" t="s">
        <v>254</v>
      </c>
      <c r="E75" s="19" t="s">
        <v>319</v>
      </c>
      <c r="F75" s="10">
        <v>42036</v>
      </c>
      <c r="G75" s="10">
        <v>44958</v>
      </c>
      <c r="H75" s="11">
        <v>9</v>
      </c>
      <c r="I75" s="20" t="s">
        <v>253</v>
      </c>
      <c r="J75" s="11" t="s">
        <v>255</v>
      </c>
      <c r="K75" s="11" t="s">
        <v>5259</v>
      </c>
      <c r="L75" s="11">
        <v>2</v>
      </c>
    </row>
    <row r="76" spans="1:12">
      <c r="A76" s="11" t="s">
        <v>64</v>
      </c>
      <c r="D76" s="11" t="s">
        <v>254</v>
      </c>
      <c r="E76" s="19" t="s">
        <v>320</v>
      </c>
      <c r="F76" s="10">
        <v>42036</v>
      </c>
      <c r="G76" s="10">
        <v>44958</v>
      </c>
      <c r="H76" s="11">
        <v>9</v>
      </c>
      <c r="I76" s="20" t="s">
        <v>253</v>
      </c>
      <c r="J76" s="11" t="s">
        <v>255</v>
      </c>
      <c r="K76" s="11" t="s">
        <v>5259</v>
      </c>
      <c r="L76" s="11">
        <v>2</v>
      </c>
    </row>
    <row r="77" spans="1:12">
      <c r="A77" s="11" t="s">
        <v>65</v>
      </c>
      <c r="D77" s="11" t="s">
        <v>254</v>
      </c>
      <c r="E77" s="19" t="s">
        <v>321</v>
      </c>
      <c r="F77" s="10">
        <v>42036</v>
      </c>
      <c r="G77" s="10">
        <v>44958</v>
      </c>
      <c r="H77" s="11">
        <v>9</v>
      </c>
      <c r="I77" s="20" t="s">
        <v>253</v>
      </c>
      <c r="J77" s="11" t="s">
        <v>255</v>
      </c>
      <c r="K77" s="11" t="s">
        <v>5259</v>
      </c>
      <c r="L77" s="11">
        <v>2</v>
      </c>
    </row>
    <row r="78" spans="1:12">
      <c r="A78" s="11" t="s">
        <v>66</v>
      </c>
      <c r="D78" s="11" t="s">
        <v>254</v>
      </c>
      <c r="E78" s="19" t="s">
        <v>322</v>
      </c>
      <c r="F78" s="10">
        <v>42036</v>
      </c>
      <c r="G78" s="10">
        <v>44958</v>
      </c>
      <c r="H78" s="11">
        <v>9</v>
      </c>
      <c r="I78" s="20" t="s">
        <v>253</v>
      </c>
      <c r="J78" s="11" t="s">
        <v>255</v>
      </c>
      <c r="K78" s="11" t="s">
        <v>5259</v>
      </c>
      <c r="L78" s="11">
        <v>2</v>
      </c>
    </row>
    <row r="79" spans="1:12">
      <c r="A79" s="11" t="s">
        <v>67</v>
      </c>
      <c r="D79" s="11" t="s">
        <v>254</v>
      </c>
      <c r="E79" s="19" t="s">
        <v>323</v>
      </c>
      <c r="F79" s="10">
        <v>42036</v>
      </c>
      <c r="G79" s="10">
        <v>44958</v>
      </c>
      <c r="H79" s="11">
        <v>9</v>
      </c>
      <c r="I79" s="20" t="s">
        <v>253</v>
      </c>
      <c r="J79" s="11" t="s">
        <v>255</v>
      </c>
      <c r="K79" s="11" t="s">
        <v>5259</v>
      </c>
      <c r="L79" s="11">
        <v>2</v>
      </c>
    </row>
    <row r="80" spans="1:12">
      <c r="A80" s="11" t="s">
        <v>68</v>
      </c>
      <c r="D80" s="11" t="s">
        <v>254</v>
      </c>
      <c r="E80" s="19" t="s">
        <v>324</v>
      </c>
      <c r="F80" s="10">
        <v>42036</v>
      </c>
      <c r="G80" s="10">
        <v>44958</v>
      </c>
      <c r="H80" s="11">
        <v>9</v>
      </c>
      <c r="I80" s="20" t="s">
        <v>253</v>
      </c>
      <c r="J80" s="11" t="s">
        <v>255</v>
      </c>
      <c r="K80" s="11" t="s">
        <v>5259</v>
      </c>
      <c r="L80" s="11">
        <v>2</v>
      </c>
    </row>
    <row r="81" spans="1:12">
      <c r="A81" s="11" t="s">
        <v>69</v>
      </c>
      <c r="D81" s="11" t="s">
        <v>254</v>
      </c>
      <c r="E81" s="19" t="s">
        <v>325</v>
      </c>
      <c r="F81" s="10">
        <v>42036</v>
      </c>
      <c r="G81" s="10">
        <v>44958</v>
      </c>
      <c r="H81" s="11">
        <v>9</v>
      </c>
      <c r="I81" s="20" t="s">
        <v>253</v>
      </c>
      <c r="J81" s="11" t="s">
        <v>255</v>
      </c>
      <c r="K81" s="11" t="s">
        <v>5259</v>
      </c>
      <c r="L81" s="11">
        <v>2</v>
      </c>
    </row>
    <row r="82" spans="1:12">
      <c r="A82" s="11" t="s">
        <v>70</v>
      </c>
      <c r="D82" s="11" t="s">
        <v>254</v>
      </c>
      <c r="E82" s="19" t="s">
        <v>326</v>
      </c>
      <c r="F82" s="10">
        <v>42036</v>
      </c>
      <c r="G82" s="10">
        <v>44958</v>
      </c>
      <c r="H82" s="11">
        <v>9</v>
      </c>
      <c r="I82" s="20" t="s">
        <v>253</v>
      </c>
      <c r="J82" s="11" t="s">
        <v>255</v>
      </c>
      <c r="K82" s="11" t="s">
        <v>5259</v>
      </c>
      <c r="L82" s="11">
        <v>2</v>
      </c>
    </row>
    <row r="83" spans="1:12">
      <c r="A83" s="11" t="s">
        <v>71</v>
      </c>
      <c r="D83" s="11" t="s">
        <v>254</v>
      </c>
      <c r="E83" s="19" t="s">
        <v>327</v>
      </c>
      <c r="F83" s="10">
        <v>42036</v>
      </c>
      <c r="G83" s="10">
        <v>44958</v>
      </c>
      <c r="H83" s="11">
        <v>9</v>
      </c>
      <c r="I83" s="20" t="s">
        <v>253</v>
      </c>
      <c r="J83" s="11" t="s">
        <v>255</v>
      </c>
      <c r="K83" s="11" t="s">
        <v>5259</v>
      </c>
      <c r="L83" s="11">
        <v>2</v>
      </c>
    </row>
    <row r="84" spans="1:12">
      <c r="A84" s="11" t="s">
        <v>72</v>
      </c>
      <c r="D84" s="11" t="s">
        <v>254</v>
      </c>
      <c r="E84" s="19" t="s">
        <v>328</v>
      </c>
      <c r="F84" s="10">
        <v>42036</v>
      </c>
      <c r="G84" s="10">
        <v>44958</v>
      </c>
      <c r="H84" s="11">
        <v>9</v>
      </c>
      <c r="I84" s="20" t="s">
        <v>253</v>
      </c>
      <c r="J84" s="11" t="s">
        <v>255</v>
      </c>
      <c r="K84" s="11" t="s">
        <v>5259</v>
      </c>
      <c r="L84" s="11">
        <v>2</v>
      </c>
    </row>
    <row r="85" spans="1:12">
      <c r="A85" s="11" t="s">
        <v>73</v>
      </c>
      <c r="D85" s="11" t="s">
        <v>254</v>
      </c>
      <c r="E85" s="19" t="s">
        <v>329</v>
      </c>
      <c r="F85" s="10">
        <v>42036</v>
      </c>
      <c r="G85" s="10">
        <v>44958</v>
      </c>
      <c r="H85" s="11">
        <v>9</v>
      </c>
      <c r="I85" s="20" t="s">
        <v>253</v>
      </c>
      <c r="J85" s="11" t="s">
        <v>255</v>
      </c>
      <c r="K85" s="11" t="s">
        <v>5259</v>
      </c>
      <c r="L85" s="11">
        <v>2</v>
      </c>
    </row>
    <row r="86" spans="1:12">
      <c r="A86" s="11" t="s">
        <v>74</v>
      </c>
      <c r="D86" s="11" t="s">
        <v>254</v>
      </c>
      <c r="E86" s="19" t="s">
        <v>330</v>
      </c>
      <c r="F86" s="10">
        <v>42036</v>
      </c>
      <c r="G86" s="10">
        <v>44958</v>
      </c>
      <c r="H86" s="11">
        <v>9</v>
      </c>
      <c r="I86" s="20" t="s">
        <v>253</v>
      </c>
      <c r="J86" s="11" t="s">
        <v>255</v>
      </c>
      <c r="K86" s="11" t="s">
        <v>5259</v>
      </c>
      <c r="L86" s="11">
        <v>2</v>
      </c>
    </row>
    <row r="87" spans="1:12">
      <c r="A87" s="11" t="s">
        <v>75</v>
      </c>
      <c r="D87" s="11" t="s">
        <v>254</v>
      </c>
      <c r="E87" s="19" t="s">
        <v>331</v>
      </c>
      <c r="F87" s="10">
        <v>42036</v>
      </c>
      <c r="G87" s="10">
        <v>44958</v>
      </c>
      <c r="H87" s="11">
        <v>9</v>
      </c>
      <c r="I87" s="20" t="s">
        <v>253</v>
      </c>
      <c r="J87" s="11" t="s">
        <v>255</v>
      </c>
      <c r="K87" s="11" t="s">
        <v>5259</v>
      </c>
      <c r="L87" s="11">
        <v>2</v>
      </c>
    </row>
    <row r="88" spans="1:12">
      <c r="A88" s="11" t="s">
        <v>76</v>
      </c>
      <c r="D88" s="11" t="s">
        <v>254</v>
      </c>
      <c r="E88" s="19" t="s">
        <v>332</v>
      </c>
      <c r="F88" s="10">
        <v>42036</v>
      </c>
      <c r="G88" s="10">
        <v>44958</v>
      </c>
      <c r="H88" s="11">
        <v>9</v>
      </c>
      <c r="I88" s="20" t="s">
        <v>253</v>
      </c>
      <c r="J88" s="11" t="s">
        <v>255</v>
      </c>
      <c r="K88" s="11" t="s">
        <v>5259</v>
      </c>
      <c r="L88" s="11">
        <v>2</v>
      </c>
    </row>
    <row r="89" spans="1:12">
      <c r="A89" s="11" t="s">
        <v>77</v>
      </c>
      <c r="D89" s="11" t="s">
        <v>254</v>
      </c>
      <c r="E89" s="19" t="s">
        <v>333</v>
      </c>
      <c r="F89" s="10">
        <v>42036</v>
      </c>
      <c r="G89" s="10">
        <v>44958</v>
      </c>
      <c r="H89" s="11">
        <v>9</v>
      </c>
      <c r="I89" s="20" t="s">
        <v>253</v>
      </c>
      <c r="J89" s="11" t="s">
        <v>255</v>
      </c>
      <c r="K89" s="11" t="s">
        <v>5259</v>
      </c>
      <c r="L89" s="11">
        <v>2</v>
      </c>
    </row>
    <row r="90" spans="1:12">
      <c r="A90" s="11" t="s">
        <v>78</v>
      </c>
      <c r="D90" s="11" t="s">
        <v>254</v>
      </c>
      <c r="E90" s="19" t="s">
        <v>334</v>
      </c>
      <c r="F90" s="10">
        <v>42036</v>
      </c>
      <c r="G90" s="10">
        <v>44958</v>
      </c>
      <c r="H90" s="11">
        <v>9</v>
      </c>
      <c r="I90" s="20" t="s">
        <v>253</v>
      </c>
      <c r="J90" s="11" t="s">
        <v>255</v>
      </c>
      <c r="K90" s="11" t="s">
        <v>5259</v>
      </c>
      <c r="L90" s="11">
        <v>2</v>
      </c>
    </row>
    <row r="91" spans="1:12">
      <c r="A91" s="11" t="s">
        <v>79</v>
      </c>
      <c r="D91" s="11" t="s">
        <v>254</v>
      </c>
      <c r="E91" s="19" t="s">
        <v>335</v>
      </c>
      <c r="F91" s="10">
        <v>42036</v>
      </c>
      <c r="G91" s="10">
        <v>44958</v>
      </c>
      <c r="H91" s="11">
        <v>9</v>
      </c>
      <c r="I91" s="20" t="s">
        <v>253</v>
      </c>
      <c r="J91" s="11" t="s">
        <v>255</v>
      </c>
      <c r="K91" s="11" t="s">
        <v>5259</v>
      </c>
      <c r="L91" s="11">
        <v>2</v>
      </c>
    </row>
    <row r="92" spans="1:12">
      <c r="A92" s="11" t="s">
        <v>80</v>
      </c>
      <c r="D92" s="11" t="s">
        <v>254</v>
      </c>
      <c r="E92" s="19" t="s">
        <v>336</v>
      </c>
      <c r="F92" s="10">
        <v>42036</v>
      </c>
      <c r="G92" s="10">
        <v>44958</v>
      </c>
      <c r="H92" s="11">
        <v>9</v>
      </c>
      <c r="I92" s="20" t="s">
        <v>253</v>
      </c>
      <c r="J92" s="11" t="s">
        <v>255</v>
      </c>
      <c r="K92" s="11" t="s">
        <v>5259</v>
      </c>
      <c r="L92" s="11">
        <v>2</v>
      </c>
    </row>
    <row r="93" spans="1:12">
      <c r="A93" s="11" t="s">
        <v>81</v>
      </c>
      <c r="D93" s="11" t="s">
        <v>254</v>
      </c>
      <c r="E93" s="19" t="s">
        <v>337</v>
      </c>
      <c r="F93" s="10">
        <v>42036</v>
      </c>
      <c r="G93" s="10">
        <v>44958</v>
      </c>
      <c r="H93" s="11">
        <v>9</v>
      </c>
      <c r="I93" s="20" t="s">
        <v>253</v>
      </c>
      <c r="J93" s="11" t="s">
        <v>255</v>
      </c>
      <c r="K93" s="11" t="s">
        <v>5259</v>
      </c>
      <c r="L93" s="11">
        <v>2</v>
      </c>
    </row>
    <row r="94" spans="1:12">
      <c r="A94" s="11" t="s">
        <v>82</v>
      </c>
      <c r="D94" s="11" t="s">
        <v>254</v>
      </c>
      <c r="E94" s="19" t="s">
        <v>338</v>
      </c>
      <c r="F94" s="10">
        <v>42036</v>
      </c>
      <c r="G94" s="10">
        <v>44958</v>
      </c>
      <c r="H94" s="11">
        <v>9</v>
      </c>
      <c r="I94" s="20" t="s">
        <v>253</v>
      </c>
      <c r="J94" s="11" t="s">
        <v>255</v>
      </c>
      <c r="K94" s="11" t="s">
        <v>5259</v>
      </c>
      <c r="L94" s="11">
        <v>2</v>
      </c>
    </row>
    <row r="95" spans="1:12">
      <c r="A95" s="11" t="s">
        <v>83</v>
      </c>
      <c r="D95" s="11" t="s">
        <v>254</v>
      </c>
      <c r="E95" s="19" t="s">
        <v>339</v>
      </c>
      <c r="F95" s="10">
        <v>42036</v>
      </c>
      <c r="G95" s="10">
        <v>44958</v>
      </c>
      <c r="H95" s="11">
        <v>9</v>
      </c>
      <c r="I95" s="20" t="s">
        <v>253</v>
      </c>
      <c r="J95" s="11" t="s">
        <v>255</v>
      </c>
      <c r="K95" s="11" t="s">
        <v>5259</v>
      </c>
      <c r="L95" s="11">
        <v>2</v>
      </c>
    </row>
    <row r="96" spans="1:12">
      <c r="A96" s="11" t="s">
        <v>84</v>
      </c>
      <c r="D96" s="11" t="s">
        <v>254</v>
      </c>
      <c r="E96" s="19" t="s">
        <v>340</v>
      </c>
      <c r="F96" s="10">
        <v>42036</v>
      </c>
      <c r="G96" s="10">
        <v>44958</v>
      </c>
      <c r="H96" s="11">
        <v>9</v>
      </c>
      <c r="I96" s="20" t="s">
        <v>253</v>
      </c>
      <c r="J96" s="11" t="s">
        <v>255</v>
      </c>
      <c r="K96" s="11" t="s">
        <v>5259</v>
      </c>
      <c r="L96" s="11">
        <v>2</v>
      </c>
    </row>
    <row r="97" spans="1:12">
      <c r="A97" s="11" t="s">
        <v>85</v>
      </c>
      <c r="D97" s="11" t="s">
        <v>254</v>
      </c>
      <c r="E97" s="19" t="s">
        <v>341</v>
      </c>
      <c r="F97" s="10">
        <v>42036</v>
      </c>
      <c r="G97" s="10">
        <v>44958</v>
      </c>
      <c r="H97" s="11">
        <v>9</v>
      </c>
      <c r="I97" s="20" t="s">
        <v>253</v>
      </c>
      <c r="J97" s="11" t="s">
        <v>255</v>
      </c>
      <c r="K97" s="11" t="s">
        <v>5259</v>
      </c>
      <c r="L97" s="11">
        <v>2</v>
      </c>
    </row>
    <row r="98" spans="1:12">
      <c r="A98" s="11" t="s">
        <v>86</v>
      </c>
      <c r="D98" s="11" t="s">
        <v>254</v>
      </c>
      <c r="E98" s="19" t="s">
        <v>342</v>
      </c>
      <c r="F98" s="10">
        <v>42036</v>
      </c>
      <c r="G98" s="10">
        <v>44958</v>
      </c>
      <c r="H98" s="11">
        <v>9</v>
      </c>
      <c r="I98" s="20" t="s">
        <v>253</v>
      </c>
      <c r="J98" s="11" t="s">
        <v>255</v>
      </c>
      <c r="K98" s="11" t="s">
        <v>5259</v>
      </c>
      <c r="L98" s="11">
        <v>2</v>
      </c>
    </row>
    <row r="99" spans="1:12">
      <c r="A99" s="11" t="s">
        <v>87</v>
      </c>
      <c r="D99" s="11" t="s">
        <v>254</v>
      </c>
      <c r="E99" s="19" t="s">
        <v>343</v>
      </c>
      <c r="F99" s="10">
        <v>42036</v>
      </c>
      <c r="G99" s="10">
        <v>44958</v>
      </c>
      <c r="H99" s="11">
        <v>9</v>
      </c>
      <c r="I99" s="20" t="s">
        <v>253</v>
      </c>
      <c r="J99" s="11" t="s">
        <v>255</v>
      </c>
      <c r="K99" s="11" t="s">
        <v>5259</v>
      </c>
      <c r="L99" s="11">
        <v>2</v>
      </c>
    </row>
    <row r="100" spans="1:12">
      <c r="A100" s="11" t="s">
        <v>88</v>
      </c>
      <c r="D100" s="11" t="s">
        <v>254</v>
      </c>
      <c r="E100" s="19" t="s">
        <v>344</v>
      </c>
      <c r="F100" s="10">
        <v>42036</v>
      </c>
      <c r="G100" s="10">
        <v>44958</v>
      </c>
      <c r="H100" s="11">
        <v>9</v>
      </c>
      <c r="I100" s="20" t="s">
        <v>253</v>
      </c>
      <c r="J100" s="11" t="s">
        <v>255</v>
      </c>
      <c r="K100" s="11" t="s">
        <v>5259</v>
      </c>
      <c r="L100" s="11">
        <v>2</v>
      </c>
    </row>
    <row r="101" spans="1:12">
      <c r="A101" s="11" t="s">
        <v>89</v>
      </c>
      <c r="D101" s="11" t="s">
        <v>254</v>
      </c>
      <c r="E101" s="19" t="s">
        <v>345</v>
      </c>
      <c r="F101" s="10">
        <v>42036</v>
      </c>
      <c r="G101" s="10">
        <v>44958</v>
      </c>
      <c r="H101" s="11">
        <v>9</v>
      </c>
      <c r="I101" s="20" t="s">
        <v>253</v>
      </c>
      <c r="J101" s="11" t="s">
        <v>255</v>
      </c>
      <c r="K101" s="11" t="s">
        <v>5259</v>
      </c>
      <c r="L101" s="11">
        <v>2</v>
      </c>
    </row>
    <row r="102" spans="1:12">
      <c r="A102" s="11" t="s">
        <v>90</v>
      </c>
      <c r="D102" s="11" t="s">
        <v>254</v>
      </c>
      <c r="E102" s="19" t="s">
        <v>346</v>
      </c>
      <c r="F102" s="10">
        <v>42036</v>
      </c>
      <c r="G102" s="10">
        <v>44958</v>
      </c>
      <c r="H102" s="11">
        <v>9</v>
      </c>
      <c r="I102" s="20" t="s">
        <v>253</v>
      </c>
      <c r="J102" s="11" t="s">
        <v>255</v>
      </c>
      <c r="K102" s="11" t="s">
        <v>5259</v>
      </c>
      <c r="L102" s="11">
        <v>2</v>
      </c>
    </row>
    <row r="103" spans="1:12">
      <c r="A103" s="11" t="s">
        <v>91</v>
      </c>
      <c r="D103" s="11" t="s">
        <v>254</v>
      </c>
      <c r="E103" s="19" t="s">
        <v>347</v>
      </c>
      <c r="F103" s="10">
        <v>42036</v>
      </c>
      <c r="G103" s="10">
        <v>44958</v>
      </c>
      <c r="H103" s="11">
        <v>9</v>
      </c>
      <c r="I103" s="20" t="s">
        <v>253</v>
      </c>
      <c r="J103" s="11" t="s">
        <v>255</v>
      </c>
      <c r="K103" s="11" t="s">
        <v>5259</v>
      </c>
      <c r="L103" s="11">
        <v>2</v>
      </c>
    </row>
    <row r="104" spans="1:12">
      <c r="A104" s="11" t="s">
        <v>92</v>
      </c>
      <c r="D104" s="11" t="s">
        <v>254</v>
      </c>
      <c r="E104" s="19" t="s">
        <v>348</v>
      </c>
      <c r="F104" s="10">
        <v>42036</v>
      </c>
      <c r="G104" s="10">
        <v>44958</v>
      </c>
      <c r="H104" s="11">
        <v>9</v>
      </c>
      <c r="I104" s="20" t="s">
        <v>253</v>
      </c>
      <c r="J104" s="11" t="s">
        <v>255</v>
      </c>
      <c r="K104" s="11" t="s">
        <v>5259</v>
      </c>
      <c r="L104" s="11">
        <v>2</v>
      </c>
    </row>
    <row r="105" spans="1:12">
      <c r="A105" s="11" t="s">
        <v>93</v>
      </c>
      <c r="D105" s="11" t="s">
        <v>254</v>
      </c>
      <c r="E105" s="19" t="s">
        <v>349</v>
      </c>
      <c r="F105" s="10">
        <v>42036</v>
      </c>
      <c r="G105" s="10">
        <v>44958</v>
      </c>
      <c r="H105" s="11">
        <v>9</v>
      </c>
      <c r="I105" s="20" t="s">
        <v>253</v>
      </c>
      <c r="J105" s="11" t="s">
        <v>255</v>
      </c>
      <c r="K105" s="11" t="s">
        <v>5259</v>
      </c>
      <c r="L105" s="11">
        <v>2</v>
      </c>
    </row>
    <row r="106" spans="1:12">
      <c r="A106" s="11" t="s">
        <v>94</v>
      </c>
      <c r="D106" s="11" t="s">
        <v>254</v>
      </c>
      <c r="E106" s="19" t="s">
        <v>350</v>
      </c>
      <c r="F106" s="10">
        <v>42036</v>
      </c>
      <c r="G106" s="10">
        <v>44958</v>
      </c>
      <c r="H106" s="11">
        <v>9</v>
      </c>
      <c r="I106" s="20" t="s">
        <v>253</v>
      </c>
      <c r="J106" s="11" t="s">
        <v>255</v>
      </c>
      <c r="K106" s="11" t="s">
        <v>5259</v>
      </c>
      <c r="L106" s="11">
        <v>2</v>
      </c>
    </row>
    <row r="107" spans="1:12">
      <c r="A107" s="11" t="s">
        <v>95</v>
      </c>
      <c r="D107" s="11" t="s">
        <v>254</v>
      </c>
      <c r="E107" s="19" t="s">
        <v>351</v>
      </c>
      <c r="F107" s="10">
        <v>42036</v>
      </c>
      <c r="G107" s="10">
        <v>44958</v>
      </c>
      <c r="H107" s="11">
        <v>9</v>
      </c>
      <c r="I107" s="20" t="s">
        <v>253</v>
      </c>
      <c r="J107" s="11" t="s">
        <v>255</v>
      </c>
      <c r="K107" s="11" t="s">
        <v>5259</v>
      </c>
      <c r="L107" s="11">
        <v>2</v>
      </c>
    </row>
    <row r="108" spans="1:12">
      <c r="A108" s="11" t="s">
        <v>96</v>
      </c>
      <c r="D108" s="11" t="s">
        <v>254</v>
      </c>
      <c r="E108" s="19" t="s">
        <v>352</v>
      </c>
      <c r="F108" s="10">
        <v>42036</v>
      </c>
      <c r="G108" s="10">
        <v>44958</v>
      </c>
      <c r="H108" s="11">
        <v>9</v>
      </c>
      <c r="I108" s="20" t="s">
        <v>253</v>
      </c>
      <c r="J108" s="11" t="s">
        <v>255</v>
      </c>
      <c r="K108" s="11" t="s">
        <v>5259</v>
      </c>
      <c r="L108" s="11">
        <v>2</v>
      </c>
    </row>
    <row r="109" spans="1:12">
      <c r="A109" s="11" t="s">
        <v>97</v>
      </c>
      <c r="D109" s="11" t="s">
        <v>254</v>
      </c>
      <c r="E109" s="19" t="s">
        <v>353</v>
      </c>
      <c r="F109" s="10">
        <v>42036</v>
      </c>
      <c r="G109" s="10">
        <v>44958</v>
      </c>
      <c r="H109" s="11">
        <v>9</v>
      </c>
      <c r="I109" s="20" t="s">
        <v>253</v>
      </c>
      <c r="J109" s="11" t="s">
        <v>255</v>
      </c>
      <c r="K109" s="11" t="s">
        <v>5259</v>
      </c>
      <c r="L109" s="11">
        <v>2</v>
      </c>
    </row>
    <row r="110" spans="1:12">
      <c r="A110" s="11" t="s">
        <v>98</v>
      </c>
      <c r="D110" s="11" t="s">
        <v>254</v>
      </c>
      <c r="E110" s="19" t="s">
        <v>354</v>
      </c>
      <c r="F110" s="10">
        <v>42036</v>
      </c>
      <c r="G110" s="10">
        <v>44958</v>
      </c>
      <c r="H110" s="11">
        <v>9</v>
      </c>
      <c r="I110" s="20" t="s">
        <v>253</v>
      </c>
      <c r="J110" s="11" t="s">
        <v>255</v>
      </c>
      <c r="K110" s="11" t="s">
        <v>5259</v>
      </c>
      <c r="L110" s="11">
        <v>2</v>
      </c>
    </row>
    <row r="111" spans="1:12">
      <c r="A111" s="11" t="s">
        <v>99</v>
      </c>
      <c r="D111" s="11" t="s">
        <v>254</v>
      </c>
      <c r="E111" s="19" t="s">
        <v>355</v>
      </c>
      <c r="F111" s="10">
        <v>42036</v>
      </c>
      <c r="G111" s="10">
        <v>44958</v>
      </c>
      <c r="H111" s="11">
        <v>9</v>
      </c>
      <c r="I111" s="20" t="s">
        <v>253</v>
      </c>
      <c r="J111" s="11" t="s">
        <v>255</v>
      </c>
      <c r="K111" s="11" t="s">
        <v>5259</v>
      </c>
      <c r="L111" s="11">
        <v>2</v>
      </c>
    </row>
    <row r="112" spans="1:12">
      <c r="A112" s="11" t="s">
        <v>100</v>
      </c>
      <c r="D112" s="11" t="s">
        <v>254</v>
      </c>
      <c r="E112" s="19" t="s">
        <v>356</v>
      </c>
      <c r="F112" s="10">
        <v>42036</v>
      </c>
      <c r="G112" s="10">
        <v>44958</v>
      </c>
      <c r="H112" s="11">
        <v>9</v>
      </c>
      <c r="I112" s="20" t="s">
        <v>253</v>
      </c>
      <c r="J112" s="11" t="s">
        <v>255</v>
      </c>
      <c r="K112" s="11" t="s">
        <v>5259</v>
      </c>
      <c r="L112" s="11">
        <v>2</v>
      </c>
    </row>
    <row r="113" spans="1:12">
      <c r="A113" s="11" t="s">
        <v>101</v>
      </c>
      <c r="D113" s="11" t="s">
        <v>254</v>
      </c>
      <c r="E113" s="19" t="s">
        <v>357</v>
      </c>
      <c r="F113" s="10">
        <v>42036</v>
      </c>
      <c r="G113" s="10">
        <v>44958</v>
      </c>
      <c r="H113" s="11">
        <v>9</v>
      </c>
      <c r="I113" s="20" t="s">
        <v>253</v>
      </c>
      <c r="J113" s="11" t="s">
        <v>255</v>
      </c>
      <c r="K113" s="11" t="s">
        <v>5259</v>
      </c>
      <c r="L113" s="11">
        <v>2</v>
      </c>
    </row>
    <row r="114" spans="1:12">
      <c r="A114" s="11" t="s">
        <v>102</v>
      </c>
      <c r="D114" s="11" t="s">
        <v>254</v>
      </c>
      <c r="E114" s="19" t="s">
        <v>358</v>
      </c>
      <c r="F114" s="10">
        <v>42036</v>
      </c>
      <c r="G114" s="10">
        <v>44958</v>
      </c>
      <c r="H114" s="11">
        <v>9</v>
      </c>
      <c r="I114" s="20" t="s">
        <v>253</v>
      </c>
      <c r="J114" s="11" t="s">
        <v>255</v>
      </c>
      <c r="K114" s="11" t="s">
        <v>5259</v>
      </c>
      <c r="L114" s="11">
        <v>2</v>
      </c>
    </row>
    <row r="115" spans="1:12">
      <c r="A115" s="11" t="s">
        <v>103</v>
      </c>
      <c r="D115" s="11" t="s">
        <v>254</v>
      </c>
      <c r="E115" s="19" t="s">
        <v>359</v>
      </c>
      <c r="F115" s="10">
        <v>42036</v>
      </c>
      <c r="G115" s="10">
        <v>44958</v>
      </c>
      <c r="H115" s="11">
        <v>9</v>
      </c>
      <c r="I115" s="20" t="s">
        <v>253</v>
      </c>
      <c r="J115" s="11" t="s">
        <v>255</v>
      </c>
      <c r="K115" s="11" t="s">
        <v>5259</v>
      </c>
      <c r="L115" s="11">
        <v>2</v>
      </c>
    </row>
    <row r="116" spans="1:12">
      <c r="A116" s="11" t="s">
        <v>104</v>
      </c>
      <c r="D116" s="11" t="s">
        <v>254</v>
      </c>
      <c r="E116" s="19" t="s">
        <v>360</v>
      </c>
      <c r="F116" s="10">
        <v>42036</v>
      </c>
      <c r="G116" s="10">
        <v>44958</v>
      </c>
      <c r="H116" s="11">
        <v>9</v>
      </c>
      <c r="I116" s="20" t="s">
        <v>253</v>
      </c>
      <c r="J116" s="11" t="s">
        <v>255</v>
      </c>
      <c r="K116" s="11" t="s">
        <v>5259</v>
      </c>
      <c r="L116" s="11">
        <v>2</v>
      </c>
    </row>
    <row r="117" spans="1:12">
      <c r="A117" s="11" t="s">
        <v>105</v>
      </c>
      <c r="D117" s="11" t="s">
        <v>254</v>
      </c>
      <c r="E117" s="19" t="s">
        <v>361</v>
      </c>
      <c r="F117" s="10">
        <v>42036</v>
      </c>
      <c r="G117" s="10">
        <v>44958</v>
      </c>
      <c r="H117" s="11">
        <v>9</v>
      </c>
      <c r="I117" s="20" t="s">
        <v>253</v>
      </c>
      <c r="J117" s="11" t="s">
        <v>255</v>
      </c>
      <c r="K117" s="11" t="s">
        <v>5259</v>
      </c>
      <c r="L117" s="11">
        <v>2</v>
      </c>
    </row>
    <row r="118" spans="1:12">
      <c r="A118" s="11" t="s">
        <v>106</v>
      </c>
      <c r="D118" s="11" t="s">
        <v>254</v>
      </c>
      <c r="E118" s="19" t="s">
        <v>362</v>
      </c>
      <c r="F118" s="10">
        <v>42036</v>
      </c>
      <c r="G118" s="10">
        <v>44958</v>
      </c>
      <c r="H118" s="11">
        <v>9</v>
      </c>
      <c r="I118" s="20" t="s">
        <v>253</v>
      </c>
      <c r="J118" s="11" t="s">
        <v>255</v>
      </c>
      <c r="K118" s="11" t="s">
        <v>5259</v>
      </c>
      <c r="L118" s="11">
        <v>2</v>
      </c>
    </row>
    <row r="119" spans="1:12">
      <c r="A119" s="11" t="s">
        <v>107</v>
      </c>
      <c r="D119" s="11" t="s">
        <v>254</v>
      </c>
      <c r="E119" s="19" t="s">
        <v>363</v>
      </c>
      <c r="F119" s="10">
        <v>42036</v>
      </c>
      <c r="G119" s="10">
        <v>44958</v>
      </c>
      <c r="H119" s="11">
        <v>9</v>
      </c>
      <c r="I119" s="20" t="s">
        <v>253</v>
      </c>
      <c r="J119" s="11" t="s">
        <v>255</v>
      </c>
      <c r="K119" s="11" t="s">
        <v>5259</v>
      </c>
      <c r="L119" s="11">
        <v>2</v>
      </c>
    </row>
    <row r="120" spans="1:12">
      <c r="A120" s="11" t="s">
        <v>108</v>
      </c>
      <c r="D120" s="11" t="s">
        <v>254</v>
      </c>
      <c r="E120" s="19" t="s">
        <v>364</v>
      </c>
      <c r="F120" s="10">
        <v>42036</v>
      </c>
      <c r="G120" s="10">
        <v>44958</v>
      </c>
      <c r="H120" s="11">
        <v>9</v>
      </c>
      <c r="I120" s="20" t="s">
        <v>253</v>
      </c>
      <c r="J120" s="11" t="s">
        <v>255</v>
      </c>
      <c r="K120" s="11" t="s">
        <v>5259</v>
      </c>
      <c r="L120" s="11">
        <v>2</v>
      </c>
    </row>
    <row r="121" spans="1:12">
      <c r="A121" s="11" t="s">
        <v>109</v>
      </c>
      <c r="D121" s="11" t="s">
        <v>254</v>
      </c>
      <c r="E121" s="19" t="s">
        <v>365</v>
      </c>
      <c r="F121" s="10">
        <v>42036</v>
      </c>
      <c r="G121" s="10">
        <v>44958</v>
      </c>
      <c r="H121" s="11">
        <v>9</v>
      </c>
      <c r="I121" s="20" t="s">
        <v>253</v>
      </c>
      <c r="J121" s="11" t="s">
        <v>255</v>
      </c>
      <c r="K121" s="11" t="s">
        <v>5259</v>
      </c>
      <c r="L121" s="11">
        <v>2</v>
      </c>
    </row>
    <row r="122" spans="1:12">
      <c r="A122" s="11" t="s">
        <v>110</v>
      </c>
      <c r="D122" s="11" t="s">
        <v>254</v>
      </c>
      <c r="E122" s="19" t="s">
        <v>366</v>
      </c>
      <c r="F122" s="10">
        <v>42036</v>
      </c>
      <c r="G122" s="10">
        <v>44958</v>
      </c>
      <c r="H122" s="11">
        <v>9</v>
      </c>
      <c r="I122" s="20" t="s">
        <v>253</v>
      </c>
      <c r="J122" s="11" t="s">
        <v>255</v>
      </c>
      <c r="K122" s="11" t="s">
        <v>5259</v>
      </c>
      <c r="L122" s="11">
        <v>2</v>
      </c>
    </row>
    <row r="123" spans="1:12">
      <c r="A123" s="11" t="s">
        <v>111</v>
      </c>
      <c r="D123" s="11" t="s">
        <v>254</v>
      </c>
      <c r="E123" s="19" t="s">
        <v>367</v>
      </c>
      <c r="F123" s="10">
        <v>42036</v>
      </c>
      <c r="G123" s="10">
        <v>44958</v>
      </c>
      <c r="H123" s="11">
        <v>9</v>
      </c>
      <c r="I123" s="20" t="s">
        <v>253</v>
      </c>
      <c r="J123" s="11" t="s">
        <v>255</v>
      </c>
      <c r="K123" s="11" t="s">
        <v>5259</v>
      </c>
      <c r="L123" s="11">
        <v>2</v>
      </c>
    </row>
    <row r="124" spans="1:12">
      <c r="A124" s="11" t="s">
        <v>112</v>
      </c>
      <c r="D124" s="11" t="s">
        <v>254</v>
      </c>
      <c r="E124" s="19" t="s">
        <v>368</v>
      </c>
      <c r="F124" s="10">
        <v>42036</v>
      </c>
      <c r="G124" s="10">
        <v>44958</v>
      </c>
      <c r="H124" s="11">
        <v>9</v>
      </c>
      <c r="I124" s="20" t="s">
        <v>253</v>
      </c>
      <c r="J124" s="11" t="s">
        <v>255</v>
      </c>
      <c r="K124" s="11" t="s">
        <v>5259</v>
      </c>
      <c r="L124" s="11">
        <v>2</v>
      </c>
    </row>
    <row r="125" spans="1:12">
      <c r="A125" s="11" t="s">
        <v>113</v>
      </c>
      <c r="D125" s="11" t="s">
        <v>254</v>
      </c>
      <c r="E125" s="19" t="s">
        <v>369</v>
      </c>
      <c r="F125" s="10">
        <v>42036</v>
      </c>
      <c r="G125" s="10">
        <v>44958</v>
      </c>
      <c r="H125" s="11">
        <v>9</v>
      </c>
      <c r="I125" s="20" t="s">
        <v>253</v>
      </c>
      <c r="J125" s="11" t="s">
        <v>255</v>
      </c>
      <c r="K125" s="11" t="s">
        <v>5259</v>
      </c>
      <c r="L125" s="11">
        <v>2</v>
      </c>
    </row>
    <row r="126" spans="1:12">
      <c r="A126" s="11" t="s">
        <v>114</v>
      </c>
      <c r="D126" s="11" t="s">
        <v>254</v>
      </c>
      <c r="E126" s="19" t="s">
        <v>370</v>
      </c>
      <c r="F126" s="10">
        <v>42036</v>
      </c>
      <c r="G126" s="10">
        <v>44958</v>
      </c>
      <c r="H126" s="11">
        <v>9</v>
      </c>
      <c r="I126" s="20" t="s">
        <v>253</v>
      </c>
      <c r="J126" s="11" t="s">
        <v>255</v>
      </c>
      <c r="K126" s="11" t="s">
        <v>5259</v>
      </c>
      <c r="L126" s="11">
        <v>2</v>
      </c>
    </row>
    <row r="127" spans="1:12">
      <c r="A127" s="11" t="s">
        <v>115</v>
      </c>
      <c r="D127" s="11" t="s">
        <v>254</v>
      </c>
      <c r="E127" s="19" t="s">
        <v>371</v>
      </c>
      <c r="F127" s="10">
        <v>42036</v>
      </c>
      <c r="G127" s="10">
        <v>44958</v>
      </c>
      <c r="H127" s="11">
        <v>9</v>
      </c>
      <c r="I127" s="20" t="s">
        <v>253</v>
      </c>
      <c r="J127" s="11" t="s">
        <v>255</v>
      </c>
      <c r="K127" s="11" t="s">
        <v>5259</v>
      </c>
      <c r="L127" s="11">
        <v>2</v>
      </c>
    </row>
    <row r="128" spans="1:12">
      <c r="A128" s="11" t="s">
        <v>116</v>
      </c>
      <c r="D128" s="11" t="s">
        <v>254</v>
      </c>
      <c r="E128" s="19" t="s">
        <v>372</v>
      </c>
      <c r="F128" s="10">
        <v>42036</v>
      </c>
      <c r="G128" s="10">
        <v>44958</v>
      </c>
      <c r="H128" s="11">
        <v>9</v>
      </c>
      <c r="I128" s="20" t="s">
        <v>253</v>
      </c>
      <c r="J128" s="11" t="s">
        <v>255</v>
      </c>
      <c r="K128" s="11" t="s">
        <v>5259</v>
      </c>
      <c r="L128" s="11">
        <v>2</v>
      </c>
    </row>
    <row r="129" spans="1:12">
      <c r="A129" s="11" t="s">
        <v>117</v>
      </c>
      <c r="D129" s="11" t="s">
        <v>254</v>
      </c>
      <c r="E129" s="19" t="s">
        <v>373</v>
      </c>
      <c r="F129" s="10">
        <v>42036</v>
      </c>
      <c r="G129" s="10">
        <v>44958</v>
      </c>
      <c r="H129" s="11">
        <v>9</v>
      </c>
      <c r="I129" s="20" t="s">
        <v>253</v>
      </c>
      <c r="J129" s="11" t="s">
        <v>255</v>
      </c>
      <c r="K129" s="11" t="s">
        <v>5259</v>
      </c>
      <c r="L129" s="11">
        <v>2</v>
      </c>
    </row>
    <row r="130" spans="1:12">
      <c r="A130" s="11" t="s">
        <v>118</v>
      </c>
      <c r="D130" s="11" t="s">
        <v>254</v>
      </c>
      <c r="E130" s="19" t="s">
        <v>374</v>
      </c>
      <c r="F130" s="10">
        <v>42036</v>
      </c>
      <c r="G130" s="10">
        <v>44958</v>
      </c>
      <c r="H130" s="11">
        <v>9</v>
      </c>
      <c r="I130" s="20" t="s">
        <v>253</v>
      </c>
      <c r="J130" s="11" t="s">
        <v>255</v>
      </c>
      <c r="K130" s="11" t="s">
        <v>5259</v>
      </c>
      <c r="L130" s="11">
        <v>2</v>
      </c>
    </row>
    <row r="131" spans="1:12">
      <c r="A131" s="11" t="s">
        <v>119</v>
      </c>
      <c r="D131" s="11" t="s">
        <v>254</v>
      </c>
      <c r="E131" s="19" t="s">
        <v>375</v>
      </c>
      <c r="F131" s="10">
        <v>42036</v>
      </c>
      <c r="G131" s="10">
        <v>44958</v>
      </c>
      <c r="H131" s="11">
        <v>9</v>
      </c>
      <c r="I131" s="20" t="s">
        <v>253</v>
      </c>
      <c r="J131" s="11" t="s">
        <v>255</v>
      </c>
      <c r="K131" s="11" t="s">
        <v>5259</v>
      </c>
      <c r="L131" s="11">
        <v>2</v>
      </c>
    </row>
    <row r="132" spans="1:12">
      <c r="A132" s="11" t="s">
        <v>120</v>
      </c>
      <c r="D132" s="11" t="s">
        <v>254</v>
      </c>
      <c r="E132" s="19" t="s">
        <v>376</v>
      </c>
      <c r="F132" s="10">
        <v>42036</v>
      </c>
      <c r="G132" s="10">
        <v>44958</v>
      </c>
      <c r="H132" s="11">
        <v>9</v>
      </c>
      <c r="I132" s="20" t="s">
        <v>253</v>
      </c>
      <c r="J132" s="11" t="s">
        <v>255</v>
      </c>
      <c r="K132" s="11" t="s">
        <v>5259</v>
      </c>
      <c r="L132" s="11">
        <v>2</v>
      </c>
    </row>
    <row r="133" spans="1:12">
      <c r="A133" s="11" t="s">
        <v>121</v>
      </c>
      <c r="D133" s="11" t="s">
        <v>254</v>
      </c>
      <c r="E133" s="19" t="s">
        <v>377</v>
      </c>
      <c r="F133" s="10">
        <v>42036</v>
      </c>
      <c r="G133" s="10">
        <v>44958</v>
      </c>
      <c r="H133" s="11">
        <v>9</v>
      </c>
      <c r="I133" s="20" t="s">
        <v>253</v>
      </c>
      <c r="J133" s="11" t="s">
        <v>255</v>
      </c>
      <c r="K133" s="11" t="s">
        <v>5259</v>
      </c>
      <c r="L133" s="11">
        <v>2</v>
      </c>
    </row>
    <row r="134" spans="1:12">
      <c r="A134" s="11" t="s">
        <v>122</v>
      </c>
      <c r="D134" s="11" t="s">
        <v>254</v>
      </c>
      <c r="E134" s="19" t="s">
        <v>378</v>
      </c>
      <c r="F134" s="10">
        <v>42036</v>
      </c>
      <c r="G134" s="10">
        <v>44958</v>
      </c>
      <c r="H134" s="11">
        <v>9</v>
      </c>
      <c r="I134" s="20" t="s">
        <v>253</v>
      </c>
      <c r="J134" s="11" t="s">
        <v>255</v>
      </c>
      <c r="K134" s="11" t="s">
        <v>5259</v>
      </c>
      <c r="L134" s="11">
        <v>2</v>
      </c>
    </row>
    <row r="135" spans="1:12">
      <c r="A135" s="11" t="s">
        <v>123</v>
      </c>
      <c r="D135" s="11" t="s">
        <v>254</v>
      </c>
      <c r="E135" s="19" t="s">
        <v>379</v>
      </c>
      <c r="F135" s="10">
        <v>42036</v>
      </c>
      <c r="G135" s="10">
        <v>44958</v>
      </c>
      <c r="H135" s="11">
        <v>9</v>
      </c>
      <c r="I135" s="20" t="s">
        <v>253</v>
      </c>
      <c r="J135" s="11" t="s">
        <v>255</v>
      </c>
      <c r="K135" s="11" t="s">
        <v>5259</v>
      </c>
      <c r="L135" s="11">
        <v>2</v>
      </c>
    </row>
    <row r="136" spans="1:12">
      <c r="A136" s="11" t="s">
        <v>124</v>
      </c>
      <c r="D136" s="11" t="s">
        <v>254</v>
      </c>
      <c r="E136" s="19" t="s">
        <v>380</v>
      </c>
      <c r="F136" s="10">
        <v>42036</v>
      </c>
      <c r="G136" s="10">
        <v>44958</v>
      </c>
      <c r="H136" s="11">
        <v>9</v>
      </c>
      <c r="I136" s="20" t="s">
        <v>253</v>
      </c>
      <c r="J136" s="11" t="s">
        <v>255</v>
      </c>
      <c r="K136" s="11" t="s">
        <v>5259</v>
      </c>
      <c r="L136" s="11">
        <v>2</v>
      </c>
    </row>
    <row r="137" spans="1:12">
      <c r="A137" s="11" t="s">
        <v>125</v>
      </c>
      <c r="D137" s="11" t="s">
        <v>254</v>
      </c>
      <c r="E137" s="19" t="s">
        <v>381</v>
      </c>
      <c r="F137" s="10">
        <v>42036</v>
      </c>
      <c r="G137" s="10">
        <v>44958</v>
      </c>
      <c r="H137" s="11">
        <v>9</v>
      </c>
      <c r="I137" s="20" t="s">
        <v>253</v>
      </c>
      <c r="J137" s="11" t="s">
        <v>255</v>
      </c>
      <c r="K137" s="11" t="s">
        <v>5259</v>
      </c>
      <c r="L137" s="11">
        <v>2</v>
      </c>
    </row>
    <row r="138" spans="1:12">
      <c r="A138" s="11" t="s">
        <v>126</v>
      </c>
      <c r="D138" s="11" t="s">
        <v>254</v>
      </c>
      <c r="E138" s="19" t="s">
        <v>382</v>
      </c>
      <c r="F138" s="10">
        <v>42036</v>
      </c>
      <c r="G138" s="10">
        <v>44958</v>
      </c>
      <c r="H138" s="11">
        <v>9</v>
      </c>
      <c r="I138" s="20" t="s">
        <v>253</v>
      </c>
      <c r="J138" s="11" t="s">
        <v>255</v>
      </c>
      <c r="K138" s="11" t="s">
        <v>5259</v>
      </c>
      <c r="L138" s="11">
        <v>2</v>
      </c>
    </row>
    <row r="139" spans="1:12">
      <c r="A139" s="11" t="s">
        <v>127</v>
      </c>
      <c r="D139" s="11" t="s">
        <v>254</v>
      </c>
      <c r="E139" s="19" t="s">
        <v>383</v>
      </c>
      <c r="F139" s="10">
        <v>42036</v>
      </c>
      <c r="G139" s="10">
        <v>44958</v>
      </c>
      <c r="H139" s="11">
        <v>9</v>
      </c>
      <c r="I139" s="20" t="s">
        <v>253</v>
      </c>
      <c r="J139" s="11" t="s">
        <v>255</v>
      </c>
      <c r="K139" s="11" t="s">
        <v>5259</v>
      </c>
      <c r="L139" s="11">
        <v>2</v>
      </c>
    </row>
    <row r="140" spans="1:12">
      <c r="A140" s="11" t="s">
        <v>128</v>
      </c>
      <c r="D140" s="11" t="s">
        <v>254</v>
      </c>
      <c r="E140" s="19" t="s">
        <v>384</v>
      </c>
      <c r="F140" s="10">
        <v>42036</v>
      </c>
      <c r="G140" s="10">
        <v>44958</v>
      </c>
      <c r="H140" s="11">
        <v>9</v>
      </c>
      <c r="I140" s="20" t="s">
        <v>253</v>
      </c>
      <c r="J140" s="11" t="s">
        <v>255</v>
      </c>
      <c r="K140" s="11" t="s">
        <v>5259</v>
      </c>
      <c r="L140" s="11">
        <v>2</v>
      </c>
    </row>
    <row r="141" spans="1:12">
      <c r="A141" s="11" t="s">
        <v>129</v>
      </c>
      <c r="D141" s="11" t="s">
        <v>254</v>
      </c>
      <c r="E141" s="19" t="s">
        <v>385</v>
      </c>
      <c r="F141" s="10">
        <v>42036</v>
      </c>
      <c r="G141" s="10">
        <v>44958</v>
      </c>
      <c r="H141" s="11">
        <v>9</v>
      </c>
      <c r="I141" s="20" t="s">
        <v>253</v>
      </c>
      <c r="J141" s="11" t="s">
        <v>255</v>
      </c>
      <c r="K141" s="11" t="s">
        <v>5259</v>
      </c>
      <c r="L141" s="11">
        <v>2</v>
      </c>
    </row>
    <row r="142" spans="1:12">
      <c r="A142" s="11" t="s">
        <v>130</v>
      </c>
      <c r="D142" s="11" t="s">
        <v>254</v>
      </c>
      <c r="E142" s="19" t="s">
        <v>386</v>
      </c>
      <c r="F142" s="10">
        <v>42036</v>
      </c>
      <c r="G142" s="10">
        <v>44958</v>
      </c>
      <c r="H142" s="11">
        <v>9</v>
      </c>
      <c r="I142" s="20" t="s">
        <v>253</v>
      </c>
      <c r="J142" s="11" t="s">
        <v>255</v>
      </c>
      <c r="K142" s="11" t="s">
        <v>5259</v>
      </c>
      <c r="L142" s="11">
        <v>2</v>
      </c>
    </row>
    <row r="143" spans="1:12">
      <c r="A143" s="11" t="s">
        <v>131</v>
      </c>
      <c r="D143" s="11" t="s">
        <v>254</v>
      </c>
      <c r="E143" s="19" t="s">
        <v>387</v>
      </c>
      <c r="F143" s="10">
        <v>42036</v>
      </c>
      <c r="G143" s="10">
        <v>44958</v>
      </c>
      <c r="H143" s="11">
        <v>9</v>
      </c>
      <c r="I143" s="20" t="s">
        <v>253</v>
      </c>
      <c r="J143" s="11" t="s">
        <v>255</v>
      </c>
      <c r="K143" s="11" t="s">
        <v>5259</v>
      </c>
      <c r="L143" s="11">
        <v>2</v>
      </c>
    </row>
    <row r="144" spans="1:12">
      <c r="A144" s="11" t="s">
        <v>132</v>
      </c>
      <c r="D144" s="11" t="s">
        <v>254</v>
      </c>
      <c r="E144" s="19" t="s">
        <v>388</v>
      </c>
      <c r="F144" s="10">
        <v>42036</v>
      </c>
      <c r="G144" s="10">
        <v>44958</v>
      </c>
      <c r="H144" s="11">
        <v>9</v>
      </c>
      <c r="I144" s="20" t="s">
        <v>253</v>
      </c>
      <c r="J144" s="11" t="s">
        <v>255</v>
      </c>
      <c r="K144" s="11" t="s">
        <v>5259</v>
      </c>
      <c r="L144" s="11">
        <v>2</v>
      </c>
    </row>
    <row r="145" spans="1:12">
      <c r="A145" s="11" t="s">
        <v>133</v>
      </c>
      <c r="D145" s="11" t="s">
        <v>254</v>
      </c>
      <c r="E145" s="19" t="s">
        <v>389</v>
      </c>
      <c r="F145" s="10">
        <v>42036</v>
      </c>
      <c r="G145" s="10">
        <v>44958</v>
      </c>
      <c r="H145" s="11">
        <v>9</v>
      </c>
      <c r="I145" s="20" t="s">
        <v>253</v>
      </c>
      <c r="J145" s="11" t="s">
        <v>255</v>
      </c>
      <c r="K145" s="11" t="s">
        <v>5259</v>
      </c>
      <c r="L145" s="11">
        <v>2</v>
      </c>
    </row>
    <row r="146" spans="1:12">
      <c r="A146" s="11" t="s">
        <v>134</v>
      </c>
      <c r="D146" s="11" t="s">
        <v>254</v>
      </c>
      <c r="E146" s="19" t="s">
        <v>390</v>
      </c>
      <c r="F146" s="10">
        <v>42036</v>
      </c>
      <c r="G146" s="10">
        <v>44958</v>
      </c>
      <c r="H146" s="11">
        <v>9</v>
      </c>
      <c r="I146" s="20" t="s">
        <v>253</v>
      </c>
      <c r="J146" s="11" t="s">
        <v>255</v>
      </c>
      <c r="K146" s="11" t="s">
        <v>5259</v>
      </c>
      <c r="L146" s="11">
        <v>2</v>
      </c>
    </row>
    <row r="147" spans="1:12">
      <c r="A147" s="11" t="s">
        <v>135</v>
      </c>
      <c r="D147" s="11" t="s">
        <v>254</v>
      </c>
      <c r="E147" s="19" t="s">
        <v>391</v>
      </c>
      <c r="F147" s="10">
        <v>42036</v>
      </c>
      <c r="G147" s="10">
        <v>44958</v>
      </c>
      <c r="H147" s="11">
        <v>9</v>
      </c>
      <c r="I147" s="20" t="s">
        <v>253</v>
      </c>
      <c r="J147" s="11" t="s">
        <v>255</v>
      </c>
      <c r="K147" s="11" t="s">
        <v>5259</v>
      </c>
      <c r="L147" s="11">
        <v>2</v>
      </c>
    </row>
    <row r="148" spans="1:12">
      <c r="A148" s="11" t="s">
        <v>136</v>
      </c>
      <c r="D148" s="11" t="s">
        <v>254</v>
      </c>
      <c r="E148" s="19" t="s">
        <v>392</v>
      </c>
      <c r="F148" s="10">
        <v>42036</v>
      </c>
      <c r="G148" s="10">
        <v>44958</v>
      </c>
      <c r="H148" s="11">
        <v>9</v>
      </c>
      <c r="I148" s="20" t="s">
        <v>253</v>
      </c>
      <c r="J148" s="11" t="s">
        <v>255</v>
      </c>
      <c r="K148" s="11" t="s">
        <v>5259</v>
      </c>
      <c r="L148" s="11">
        <v>2</v>
      </c>
    </row>
    <row r="149" spans="1:12">
      <c r="A149" s="11" t="s">
        <v>137</v>
      </c>
      <c r="D149" s="11" t="s">
        <v>254</v>
      </c>
      <c r="E149" s="19" t="s">
        <v>393</v>
      </c>
      <c r="F149" s="10">
        <v>42036</v>
      </c>
      <c r="G149" s="10">
        <v>44958</v>
      </c>
      <c r="H149" s="11">
        <v>9</v>
      </c>
      <c r="I149" s="20" t="s">
        <v>253</v>
      </c>
      <c r="J149" s="11" t="s">
        <v>255</v>
      </c>
      <c r="K149" s="11" t="s">
        <v>5259</v>
      </c>
      <c r="L149" s="11">
        <v>2</v>
      </c>
    </row>
    <row r="150" spans="1:12">
      <c r="A150" s="11" t="s">
        <v>138</v>
      </c>
      <c r="D150" s="11" t="s">
        <v>254</v>
      </c>
      <c r="E150" s="19" t="s">
        <v>394</v>
      </c>
      <c r="F150" s="10">
        <v>42036</v>
      </c>
      <c r="G150" s="10">
        <v>44958</v>
      </c>
      <c r="H150" s="11">
        <v>9</v>
      </c>
      <c r="I150" s="20" t="s">
        <v>253</v>
      </c>
      <c r="J150" s="11" t="s">
        <v>255</v>
      </c>
      <c r="K150" s="11" t="s">
        <v>5259</v>
      </c>
      <c r="L150" s="11">
        <v>2</v>
      </c>
    </row>
    <row r="151" spans="1:12">
      <c r="A151" s="11" t="s">
        <v>139</v>
      </c>
      <c r="D151" s="11" t="s">
        <v>254</v>
      </c>
      <c r="E151" s="19" t="s">
        <v>395</v>
      </c>
      <c r="F151" s="10">
        <v>42036</v>
      </c>
      <c r="G151" s="10">
        <v>44958</v>
      </c>
      <c r="H151" s="11">
        <v>9</v>
      </c>
      <c r="I151" s="20" t="s">
        <v>253</v>
      </c>
      <c r="J151" s="11" t="s">
        <v>255</v>
      </c>
      <c r="K151" s="11" t="s">
        <v>5259</v>
      </c>
      <c r="L151" s="11">
        <v>2</v>
      </c>
    </row>
    <row r="152" spans="1:12">
      <c r="A152" s="11" t="s">
        <v>140</v>
      </c>
      <c r="D152" s="11" t="s">
        <v>254</v>
      </c>
      <c r="E152" s="19" t="s">
        <v>396</v>
      </c>
      <c r="F152" s="10">
        <v>42036</v>
      </c>
      <c r="G152" s="10">
        <v>44958</v>
      </c>
      <c r="H152" s="11">
        <v>9</v>
      </c>
      <c r="I152" s="20" t="s">
        <v>253</v>
      </c>
      <c r="J152" s="11" t="s">
        <v>255</v>
      </c>
      <c r="K152" s="11" t="s">
        <v>5259</v>
      </c>
      <c r="L152" s="11">
        <v>2</v>
      </c>
    </row>
    <row r="153" spans="1:12">
      <c r="A153" s="11" t="s">
        <v>141</v>
      </c>
      <c r="D153" s="11" t="s">
        <v>254</v>
      </c>
      <c r="E153" s="19" t="s">
        <v>397</v>
      </c>
      <c r="F153" s="10">
        <v>42036</v>
      </c>
      <c r="G153" s="10">
        <v>44958</v>
      </c>
      <c r="H153" s="11">
        <v>9</v>
      </c>
      <c r="I153" s="20" t="s">
        <v>253</v>
      </c>
      <c r="J153" s="11" t="s">
        <v>255</v>
      </c>
      <c r="K153" s="11" t="s">
        <v>5259</v>
      </c>
      <c r="L153" s="11">
        <v>2</v>
      </c>
    </row>
    <row r="154" spans="1:12">
      <c r="A154" s="11" t="s">
        <v>142</v>
      </c>
      <c r="D154" s="11" t="s">
        <v>254</v>
      </c>
      <c r="E154" s="19" t="s">
        <v>398</v>
      </c>
      <c r="F154" s="10">
        <v>42036</v>
      </c>
      <c r="G154" s="10">
        <v>44958</v>
      </c>
      <c r="H154" s="11">
        <v>9</v>
      </c>
      <c r="I154" s="20" t="s">
        <v>253</v>
      </c>
      <c r="J154" s="11" t="s">
        <v>255</v>
      </c>
      <c r="K154" s="11" t="s">
        <v>5259</v>
      </c>
      <c r="L154" s="11">
        <v>2</v>
      </c>
    </row>
    <row r="155" spans="1:12">
      <c r="A155" s="11" t="s">
        <v>143</v>
      </c>
      <c r="D155" s="11" t="s">
        <v>254</v>
      </c>
      <c r="E155" s="19" t="s">
        <v>399</v>
      </c>
      <c r="F155" s="10">
        <v>42036</v>
      </c>
      <c r="G155" s="10">
        <v>44958</v>
      </c>
      <c r="H155" s="11">
        <v>9</v>
      </c>
      <c r="I155" s="20" t="s">
        <v>253</v>
      </c>
      <c r="J155" s="11" t="s">
        <v>255</v>
      </c>
      <c r="K155" s="11" t="s">
        <v>5259</v>
      </c>
      <c r="L155" s="11">
        <v>2</v>
      </c>
    </row>
    <row r="156" spans="1:12">
      <c r="A156" s="11" t="s">
        <v>144</v>
      </c>
      <c r="D156" s="11" t="s">
        <v>254</v>
      </c>
      <c r="E156" s="19" t="s">
        <v>400</v>
      </c>
      <c r="F156" s="10">
        <v>42036</v>
      </c>
      <c r="G156" s="10">
        <v>44958</v>
      </c>
      <c r="H156" s="11">
        <v>9</v>
      </c>
      <c r="I156" s="20" t="s">
        <v>253</v>
      </c>
      <c r="J156" s="11" t="s">
        <v>255</v>
      </c>
      <c r="K156" s="11" t="s">
        <v>5259</v>
      </c>
      <c r="L156" s="11">
        <v>2</v>
      </c>
    </row>
    <row r="157" spans="1:12">
      <c r="A157" s="11" t="s">
        <v>145</v>
      </c>
      <c r="D157" s="11" t="s">
        <v>254</v>
      </c>
      <c r="E157" s="19" t="s">
        <v>401</v>
      </c>
      <c r="F157" s="10">
        <v>42036</v>
      </c>
      <c r="G157" s="10">
        <v>44958</v>
      </c>
      <c r="H157" s="11">
        <v>9</v>
      </c>
      <c r="I157" s="20" t="s">
        <v>253</v>
      </c>
      <c r="J157" s="11" t="s">
        <v>255</v>
      </c>
      <c r="K157" s="11" t="s">
        <v>5259</v>
      </c>
      <c r="L157" s="11">
        <v>2</v>
      </c>
    </row>
    <row r="158" spans="1:12">
      <c r="A158" s="11" t="s">
        <v>146</v>
      </c>
      <c r="D158" s="11" t="s">
        <v>254</v>
      </c>
      <c r="E158" s="19" t="s">
        <v>402</v>
      </c>
      <c r="F158" s="10">
        <v>42036</v>
      </c>
      <c r="G158" s="10">
        <v>44958</v>
      </c>
      <c r="H158" s="11">
        <v>9</v>
      </c>
      <c r="I158" s="20" t="s">
        <v>253</v>
      </c>
      <c r="J158" s="11" t="s">
        <v>255</v>
      </c>
      <c r="K158" s="11" t="s">
        <v>5259</v>
      </c>
      <c r="L158" s="11">
        <v>2</v>
      </c>
    </row>
    <row r="159" spans="1:12">
      <c r="A159" s="11" t="s">
        <v>147</v>
      </c>
      <c r="D159" s="11" t="s">
        <v>254</v>
      </c>
      <c r="E159" s="19" t="s">
        <v>403</v>
      </c>
      <c r="F159" s="10">
        <v>42036</v>
      </c>
      <c r="G159" s="10">
        <v>44958</v>
      </c>
      <c r="H159" s="11">
        <v>9</v>
      </c>
      <c r="I159" s="20" t="s">
        <v>253</v>
      </c>
      <c r="J159" s="11" t="s">
        <v>255</v>
      </c>
      <c r="K159" s="11" t="s">
        <v>5259</v>
      </c>
      <c r="L159" s="11">
        <v>2</v>
      </c>
    </row>
    <row r="160" spans="1:12">
      <c r="A160" s="11" t="s">
        <v>148</v>
      </c>
      <c r="D160" s="11" t="s">
        <v>254</v>
      </c>
      <c r="E160" s="19" t="s">
        <v>404</v>
      </c>
      <c r="F160" s="10">
        <v>42036</v>
      </c>
      <c r="G160" s="10">
        <v>44958</v>
      </c>
      <c r="H160" s="11">
        <v>9</v>
      </c>
      <c r="I160" s="20" t="s">
        <v>253</v>
      </c>
      <c r="J160" s="11" t="s">
        <v>255</v>
      </c>
      <c r="K160" s="11" t="s">
        <v>5259</v>
      </c>
      <c r="L160" s="11">
        <v>2</v>
      </c>
    </row>
    <row r="161" spans="1:12">
      <c r="A161" s="11" t="s">
        <v>149</v>
      </c>
      <c r="D161" s="11" t="s">
        <v>254</v>
      </c>
      <c r="E161" s="19" t="s">
        <v>405</v>
      </c>
      <c r="F161" s="10">
        <v>42036</v>
      </c>
      <c r="G161" s="10">
        <v>44958</v>
      </c>
      <c r="H161" s="11">
        <v>9</v>
      </c>
      <c r="I161" s="20" t="s">
        <v>253</v>
      </c>
      <c r="J161" s="11" t="s">
        <v>255</v>
      </c>
      <c r="K161" s="11" t="s">
        <v>5259</v>
      </c>
      <c r="L161" s="11">
        <v>2</v>
      </c>
    </row>
    <row r="162" spans="1:12">
      <c r="A162" s="11" t="s">
        <v>150</v>
      </c>
      <c r="D162" s="11" t="s">
        <v>254</v>
      </c>
      <c r="E162" s="19" t="s">
        <v>406</v>
      </c>
      <c r="F162" s="10">
        <v>42036</v>
      </c>
      <c r="G162" s="10">
        <v>44958</v>
      </c>
      <c r="H162" s="11">
        <v>9</v>
      </c>
      <c r="I162" s="20" t="s">
        <v>253</v>
      </c>
      <c r="J162" s="11" t="s">
        <v>255</v>
      </c>
      <c r="K162" s="11" t="s">
        <v>5259</v>
      </c>
      <c r="L162" s="11">
        <v>2</v>
      </c>
    </row>
    <row r="163" spans="1:12">
      <c r="A163" s="11" t="s">
        <v>151</v>
      </c>
      <c r="D163" s="11" t="s">
        <v>254</v>
      </c>
      <c r="E163" s="19" t="s">
        <v>407</v>
      </c>
      <c r="F163" s="10">
        <v>42036</v>
      </c>
      <c r="G163" s="10">
        <v>44958</v>
      </c>
      <c r="H163" s="11">
        <v>9</v>
      </c>
      <c r="I163" s="20" t="s">
        <v>253</v>
      </c>
      <c r="J163" s="11" t="s">
        <v>255</v>
      </c>
      <c r="K163" s="11" t="s">
        <v>5259</v>
      </c>
      <c r="L163" s="11">
        <v>2</v>
      </c>
    </row>
    <row r="164" spans="1:12">
      <c r="A164" s="11" t="s">
        <v>152</v>
      </c>
      <c r="D164" s="11" t="s">
        <v>254</v>
      </c>
      <c r="E164" s="19" t="s">
        <v>408</v>
      </c>
      <c r="F164" s="10">
        <v>42036</v>
      </c>
      <c r="G164" s="10">
        <v>44958</v>
      </c>
      <c r="H164" s="11">
        <v>9</v>
      </c>
      <c r="I164" s="20" t="s">
        <v>253</v>
      </c>
      <c r="J164" s="11" t="s">
        <v>255</v>
      </c>
      <c r="K164" s="11" t="s">
        <v>5259</v>
      </c>
      <c r="L164" s="11">
        <v>2</v>
      </c>
    </row>
    <row r="165" spans="1:12">
      <c r="A165" s="11" t="s">
        <v>153</v>
      </c>
      <c r="D165" s="11" t="s">
        <v>254</v>
      </c>
      <c r="E165" s="19" t="s">
        <v>409</v>
      </c>
      <c r="F165" s="10">
        <v>42036</v>
      </c>
      <c r="G165" s="10">
        <v>44958</v>
      </c>
      <c r="H165" s="11">
        <v>9</v>
      </c>
      <c r="I165" s="20" t="s">
        <v>253</v>
      </c>
      <c r="J165" s="11" t="s">
        <v>255</v>
      </c>
      <c r="K165" s="11" t="s">
        <v>5259</v>
      </c>
      <c r="L165" s="11">
        <v>2</v>
      </c>
    </row>
    <row r="166" spans="1:12">
      <c r="A166" s="11" t="s">
        <v>154</v>
      </c>
      <c r="D166" s="11" t="s">
        <v>254</v>
      </c>
      <c r="E166" s="19" t="s">
        <v>410</v>
      </c>
      <c r="F166" s="10">
        <v>42036</v>
      </c>
      <c r="G166" s="10">
        <v>44958</v>
      </c>
      <c r="H166" s="11">
        <v>9</v>
      </c>
      <c r="I166" s="20" t="s">
        <v>253</v>
      </c>
      <c r="J166" s="11" t="s">
        <v>255</v>
      </c>
      <c r="K166" s="11" t="s">
        <v>5259</v>
      </c>
      <c r="L166" s="11">
        <v>2</v>
      </c>
    </row>
    <row r="167" spans="1:12">
      <c r="A167" s="11" t="s">
        <v>155</v>
      </c>
      <c r="D167" s="11" t="s">
        <v>254</v>
      </c>
      <c r="E167" s="19" t="s">
        <v>411</v>
      </c>
      <c r="F167" s="10">
        <v>42036</v>
      </c>
      <c r="G167" s="10">
        <v>44958</v>
      </c>
      <c r="H167" s="11">
        <v>9</v>
      </c>
      <c r="I167" s="20" t="s">
        <v>253</v>
      </c>
      <c r="J167" s="11" t="s">
        <v>255</v>
      </c>
      <c r="K167" s="11" t="s">
        <v>5259</v>
      </c>
      <c r="L167" s="11">
        <v>2</v>
      </c>
    </row>
    <row r="168" spans="1:12">
      <c r="A168" s="11" t="s">
        <v>156</v>
      </c>
      <c r="D168" s="11" t="s">
        <v>254</v>
      </c>
      <c r="E168" s="19" t="s">
        <v>412</v>
      </c>
      <c r="F168" s="10">
        <v>42036</v>
      </c>
      <c r="G168" s="10">
        <v>44958</v>
      </c>
      <c r="H168" s="11">
        <v>9</v>
      </c>
      <c r="I168" s="20" t="s">
        <v>253</v>
      </c>
      <c r="J168" s="11" t="s">
        <v>255</v>
      </c>
      <c r="K168" s="11" t="s">
        <v>5259</v>
      </c>
      <c r="L168" s="11">
        <v>2</v>
      </c>
    </row>
    <row r="169" spans="1:12">
      <c r="A169" s="11" t="s">
        <v>157</v>
      </c>
      <c r="D169" s="11" t="s">
        <v>254</v>
      </c>
      <c r="E169" s="19" t="s">
        <v>413</v>
      </c>
      <c r="F169" s="10">
        <v>42036</v>
      </c>
      <c r="G169" s="10">
        <v>44958</v>
      </c>
      <c r="H169" s="11">
        <v>9</v>
      </c>
      <c r="I169" s="20" t="s">
        <v>253</v>
      </c>
      <c r="J169" s="11" t="s">
        <v>255</v>
      </c>
      <c r="K169" s="11" t="s">
        <v>5259</v>
      </c>
      <c r="L169" s="11">
        <v>2</v>
      </c>
    </row>
    <row r="170" spans="1:12">
      <c r="A170" s="11" t="s">
        <v>158</v>
      </c>
      <c r="D170" s="11" t="s">
        <v>254</v>
      </c>
      <c r="E170" s="19" t="s">
        <v>414</v>
      </c>
      <c r="F170" s="10">
        <v>42036</v>
      </c>
      <c r="G170" s="10">
        <v>44958</v>
      </c>
      <c r="H170" s="11">
        <v>9</v>
      </c>
      <c r="I170" s="20" t="s">
        <v>253</v>
      </c>
      <c r="J170" s="11" t="s">
        <v>255</v>
      </c>
      <c r="K170" s="11" t="s">
        <v>5259</v>
      </c>
      <c r="L170" s="11">
        <v>2</v>
      </c>
    </row>
    <row r="171" spans="1:12">
      <c r="A171" s="11" t="s">
        <v>159</v>
      </c>
      <c r="D171" s="11" t="s">
        <v>254</v>
      </c>
      <c r="E171" s="19" t="s">
        <v>415</v>
      </c>
      <c r="F171" s="10">
        <v>42036</v>
      </c>
      <c r="G171" s="10">
        <v>44958</v>
      </c>
      <c r="H171" s="11">
        <v>9</v>
      </c>
      <c r="I171" s="20" t="s">
        <v>253</v>
      </c>
      <c r="J171" s="11" t="s">
        <v>255</v>
      </c>
      <c r="K171" s="11" t="s">
        <v>5259</v>
      </c>
      <c r="L171" s="11">
        <v>2</v>
      </c>
    </row>
    <row r="172" spans="1:12">
      <c r="A172" s="11" t="s">
        <v>160</v>
      </c>
      <c r="D172" s="11" t="s">
        <v>254</v>
      </c>
      <c r="E172" s="19" t="s">
        <v>416</v>
      </c>
      <c r="F172" s="10">
        <v>42036</v>
      </c>
      <c r="G172" s="10">
        <v>44958</v>
      </c>
      <c r="H172" s="11">
        <v>9</v>
      </c>
      <c r="I172" s="20" t="s">
        <v>253</v>
      </c>
      <c r="J172" s="11" t="s">
        <v>255</v>
      </c>
      <c r="K172" s="11" t="s">
        <v>5259</v>
      </c>
      <c r="L172" s="11">
        <v>2</v>
      </c>
    </row>
    <row r="173" spans="1:12">
      <c r="A173" s="11" t="s">
        <v>161</v>
      </c>
      <c r="D173" s="11" t="s">
        <v>254</v>
      </c>
      <c r="E173" s="19" t="s">
        <v>417</v>
      </c>
      <c r="F173" s="10">
        <v>42036</v>
      </c>
      <c r="G173" s="10">
        <v>44958</v>
      </c>
      <c r="H173" s="11">
        <v>9</v>
      </c>
      <c r="I173" s="20" t="s">
        <v>253</v>
      </c>
      <c r="J173" s="11" t="s">
        <v>255</v>
      </c>
      <c r="K173" s="11" t="s">
        <v>5259</v>
      </c>
      <c r="L173" s="11">
        <v>2</v>
      </c>
    </row>
    <row r="174" spans="1:12">
      <c r="A174" s="11" t="s">
        <v>162</v>
      </c>
      <c r="D174" s="11" t="s">
        <v>254</v>
      </c>
      <c r="E174" s="19" t="s">
        <v>418</v>
      </c>
      <c r="F174" s="10">
        <v>42036</v>
      </c>
      <c r="G174" s="10">
        <v>44958</v>
      </c>
      <c r="H174" s="11">
        <v>9</v>
      </c>
      <c r="I174" s="20" t="s">
        <v>253</v>
      </c>
      <c r="J174" s="11" t="s">
        <v>255</v>
      </c>
      <c r="K174" s="11" t="s">
        <v>5259</v>
      </c>
      <c r="L174" s="11">
        <v>2</v>
      </c>
    </row>
    <row r="175" spans="1:12">
      <c r="A175" s="11" t="s">
        <v>163</v>
      </c>
      <c r="D175" s="11" t="s">
        <v>254</v>
      </c>
      <c r="E175" s="19" t="s">
        <v>419</v>
      </c>
      <c r="F175" s="10">
        <v>42036</v>
      </c>
      <c r="G175" s="10">
        <v>44958</v>
      </c>
      <c r="H175" s="11">
        <v>9</v>
      </c>
      <c r="I175" s="20" t="s">
        <v>253</v>
      </c>
      <c r="J175" s="11" t="s">
        <v>255</v>
      </c>
      <c r="K175" s="11" t="s">
        <v>5259</v>
      </c>
      <c r="L175" s="11">
        <v>2</v>
      </c>
    </row>
    <row r="176" spans="1:12">
      <c r="A176" s="11" t="s">
        <v>164</v>
      </c>
      <c r="D176" s="11" t="s">
        <v>254</v>
      </c>
      <c r="E176" s="19" t="s">
        <v>420</v>
      </c>
      <c r="F176" s="10">
        <v>42036</v>
      </c>
      <c r="G176" s="10">
        <v>44958</v>
      </c>
      <c r="H176" s="11">
        <v>9</v>
      </c>
      <c r="I176" s="20" t="s">
        <v>253</v>
      </c>
      <c r="J176" s="11" t="s">
        <v>255</v>
      </c>
      <c r="K176" s="11" t="s">
        <v>5259</v>
      </c>
      <c r="L176" s="11">
        <v>2</v>
      </c>
    </row>
    <row r="177" spans="1:12">
      <c r="A177" s="11" t="s">
        <v>165</v>
      </c>
      <c r="D177" s="11" t="s">
        <v>254</v>
      </c>
      <c r="E177" s="19" t="s">
        <v>421</v>
      </c>
      <c r="F177" s="10">
        <v>42036</v>
      </c>
      <c r="G177" s="10">
        <v>44958</v>
      </c>
      <c r="H177" s="11">
        <v>9</v>
      </c>
      <c r="I177" s="20" t="s">
        <v>253</v>
      </c>
      <c r="J177" s="11" t="s">
        <v>255</v>
      </c>
      <c r="K177" s="11" t="s">
        <v>5259</v>
      </c>
      <c r="L177" s="11">
        <v>2</v>
      </c>
    </row>
    <row r="178" spans="1:12">
      <c r="A178" s="11" t="s">
        <v>166</v>
      </c>
      <c r="D178" s="11" t="s">
        <v>254</v>
      </c>
      <c r="E178" s="19" t="s">
        <v>422</v>
      </c>
      <c r="F178" s="10">
        <v>42036</v>
      </c>
      <c r="G178" s="10">
        <v>44958</v>
      </c>
      <c r="H178" s="11">
        <v>9</v>
      </c>
      <c r="I178" s="20" t="s">
        <v>253</v>
      </c>
      <c r="J178" s="11" t="s">
        <v>255</v>
      </c>
      <c r="K178" s="11" t="s">
        <v>5259</v>
      </c>
      <c r="L178" s="11">
        <v>2</v>
      </c>
    </row>
    <row r="179" spans="1:12">
      <c r="A179" s="11" t="s">
        <v>167</v>
      </c>
      <c r="D179" s="11" t="s">
        <v>254</v>
      </c>
      <c r="E179" s="19" t="s">
        <v>423</v>
      </c>
      <c r="F179" s="10">
        <v>42036</v>
      </c>
      <c r="G179" s="10">
        <v>44958</v>
      </c>
      <c r="H179" s="11">
        <v>9</v>
      </c>
      <c r="I179" s="20" t="s">
        <v>253</v>
      </c>
      <c r="J179" s="11" t="s">
        <v>255</v>
      </c>
      <c r="K179" s="11" t="s">
        <v>5259</v>
      </c>
      <c r="L179" s="11">
        <v>2</v>
      </c>
    </row>
    <row r="180" spans="1:12">
      <c r="A180" s="11" t="s">
        <v>168</v>
      </c>
      <c r="D180" s="11" t="s">
        <v>254</v>
      </c>
      <c r="E180" s="19" t="s">
        <v>424</v>
      </c>
      <c r="F180" s="10">
        <v>42036</v>
      </c>
      <c r="G180" s="10">
        <v>44958</v>
      </c>
      <c r="H180" s="11">
        <v>9</v>
      </c>
      <c r="I180" s="20" t="s">
        <v>253</v>
      </c>
      <c r="J180" s="11" t="s">
        <v>255</v>
      </c>
      <c r="K180" s="11" t="s">
        <v>5259</v>
      </c>
      <c r="L180" s="11">
        <v>2</v>
      </c>
    </row>
    <row r="181" spans="1:12">
      <c r="A181" s="11" t="s">
        <v>169</v>
      </c>
      <c r="D181" s="11" t="s">
        <v>254</v>
      </c>
      <c r="E181" s="19" t="s">
        <v>425</v>
      </c>
      <c r="F181" s="10">
        <v>42036</v>
      </c>
      <c r="G181" s="10">
        <v>44958</v>
      </c>
      <c r="H181" s="11">
        <v>9</v>
      </c>
      <c r="I181" s="20" t="s">
        <v>253</v>
      </c>
      <c r="J181" s="11" t="s">
        <v>255</v>
      </c>
      <c r="K181" s="11" t="s">
        <v>5259</v>
      </c>
      <c r="L181" s="11">
        <v>2</v>
      </c>
    </row>
    <row r="182" spans="1:12">
      <c r="A182" s="11" t="s">
        <v>170</v>
      </c>
      <c r="D182" s="11" t="s">
        <v>254</v>
      </c>
      <c r="E182" s="19" t="s">
        <v>426</v>
      </c>
      <c r="F182" s="10">
        <v>42036</v>
      </c>
      <c r="G182" s="10">
        <v>44958</v>
      </c>
      <c r="H182" s="11">
        <v>9</v>
      </c>
      <c r="I182" s="20" t="s">
        <v>253</v>
      </c>
      <c r="J182" s="11" t="s">
        <v>255</v>
      </c>
      <c r="K182" s="11" t="s">
        <v>5259</v>
      </c>
      <c r="L182" s="11">
        <v>2</v>
      </c>
    </row>
    <row r="183" spans="1:12">
      <c r="A183" s="11" t="s">
        <v>171</v>
      </c>
      <c r="D183" s="11" t="s">
        <v>254</v>
      </c>
      <c r="E183" s="19" t="s">
        <v>427</v>
      </c>
      <c r="F183" s="10">
        <v>42036</v>
      </c>
      <c r="G183" s="10">
        <v>44958</v>
      </c>
      <c r="H183" s="11">
        <v>9</v>
      </c>
      <c r="I183" s="20" t="s">
        <v>253</v>
      </c>
      <c r="J183" s="11" t="s">
        <v>255</v>
      </c>
      <c r="K183" s="11" t="s">
        <v>5259</v>
      </c>
      <c r="L183" s="11">
        <v>2</v>
      </c>
    </row>
    <row r="184" spans="1:12">
      <c r="A184" s="11" t="s">
        <v>172</v>
      </c>
      <c r="D184" s="11" t="s">
        <v>254</v>
      </c>
      <c r="E184" s="19" t="s">
        <v>428</v>
      </c>
      <c r="F184" s="10">
        <v>42036</v>
      </c>
      <c r="G184" s="10">
        <v>44958</v>
      </c>
      <c r="H184" s="11">
        <v>9</v>
      </c>
      <c r="I184" s="20" t="s">
        <v>253</v>
      </c>
      <c r="J184" s="11" t="s">
        <v>255</v>
      </c>
      <c r="K184" s="11" t="s">
        <v>5259</v>
      </c>
      <c r="L184" s="11">
        <v>2</v>
      </c>
    </row>
    <row r="185" spans="1:12">
      <c r="A185" s="11" t="s">
        <v>173</v>
      </c>
      <c r="D185" s="11" t="s">
        <v>254</v>
      </c>
      <c r="E185" s="19" t="s">
        <v>429</v>
      </c>
      <c r="F185" s="10">
        <v>42036</v>
      </c>
      <c r="G185" s="10">
        <v>44958</v>
      </c>
      <c r="H185" s="11">
        <v>9</v>
      </c>
      <c r="I185" s="20" t="s">
        <v>253</v>
      </c>
      <c r="J185" s="11" t="s">
        <v>255</v>
      </c>
      <c r="K185" s="11" t="s">
        <v>5259</v>
      </c>
      <c r="L185" s="11">
        <v>2</v>
      </c>
    </row>
    <row r="186" spans="1:12">
      <c r="A186" s="11" t="s">
        <v>174</v>
      </c>
      <c r="D186" s="11" t="s">
        <v>254</v>
      </c>
      <c r="E186" s="19" t="s">
        <v>430</v>
      </c>
      <c r="F186" s="10">
        <v>42036</v>
      </c>
      <c r="G186" s="10">
        <v>44958</v>
      </c>
      <c r="H186" s="11">
        <v>9</v>
      </c>
      <c r="I186" s="20" t="s">
        <v>253</v>
      </c>
      <c r="J186" s="11" t="s">
        <v>255</v>
      </c>
      <c r="K186" s="11" t="s">
        <v>5259</v>
      </c>
      <c r="L186" s="11">
        <v>2</v>
      </c>
    </row>
    <row r="187" spans="1:12">
      <c r="A187" s="11" t="s">
        <v>175</v>
      </c>
      <c r="D187" s="11" t="s">
        <v>254</v>
      </c>
      <c r="E187" s="19" t="s">
        <v>431</v>
      </c>
      <c r="F187" s="10">
        <v>42036</v>
      </c>
      <c r="G187" s="10">
        <v>44958</v>
      </c>
      <c r="H187" s="11">
        <v>9</v>
      </c>
      <c r="I187" s="20" t="s">
        <v>253</v>
      </c>
      <c r="J187" s="11" t="s">
        <v>255</v>
      </c>
      <c r="K187" s="11" t="s">
        <v>5259</v>
      </c>
      <c r="L187" s="11">
        <v>2</v>
      </c>
    </row>
    <row r="188" spans="1:12">
      <c r="A188" s="11" t="s">
        <v>176</v>
      </c>
      <c r="D188" s="11" t="s">
        <v>254</v>
      </c>
      <c r="E188" s="19" t="s">
        <v>432</v>
      </c>
      <c r="F188" s="10">
        <v>42036</v>
      </c>
      <c r="G188" s="10">
        <v>44958</v>
      </c>
      <c r="H188" s="11">
        <v>9</v>
      </c>
      <c r="I188" s="20" t="s">
        <v>253</v>
      </c>
      <c r="J188" s="11" t="s">
        <v>255</v>
      </c>
      <c r="K188" s="11" t="s">
        <v>5259</v>
      </c>
      <c r="L188" s="11">
        <v>2</v>
      </c>
    </row>
    <row r="189" spans="1:12">
      <c r="A189" s="11" t="s">
        <v>177</v>
      </c>
      <c r="D189" s="11" t="s">
        <v>254</v>
      </c>
      <c r="E189" s="19" t="s">
        <v>433</v>
      </c>
      <c r="F189" s="10">
        <v>42036</v>
      </c>
      <c r="G189" s="10">
        <v>44958</v>
      </c>
      <c r="H189" s="11">
        <v>9</v>
      </c>
      <c r="I189" s="20" t="s">
        <v>253</v>
      </c>
      <c r="J189" s="11" t="s">
        <v>255</v>
      </c>
      <c r="K189" s="11" t="s">
        <v>5259</v>
      </c>
      <c r="L189" s="11">
        <v>2</v>
      </c>
    </row>
    <row r="190" spans="1:12">
      <c r="A190" s="11" t="s">
        <v>178</v>
      </c>
      <c r="D190" s="11" t="s">
        <v>254</v>
      </c>
      <c r="E190" s="19" t="s">
        <v>434</v>
      </c>
      <c r="F190" s="10">
        <v>42036</v>
      </c>
      <c r="G190" s="10">
        <v>44958</v>
      </c>
      <c r="H190" s="11">
        <v>9</v>
      </c>
      <c r="I190" s="20" t="s">
        <v>253</v>
      </c>
      <c r="J190" s="11" t="s">
        <v>255</v>
      </c>
      <c r="K190" s="11" t="s">
        <v>5259</v>
      </c>
      <c r="L190" s="11">
        <v>2</v>
      </c>
    </row>
    <row r="191" spans="1:12">
      <c r="A191" s="11" t="s">
        <v>179</v>
      </c>
      <c r="D191" s="11" t="s">
        <v>254</v>
      </c>
      <c r="E191" s="19" t="s">
        <v>435</v>
      </c>
      <c r="F191" s="10">
        <v>42036</v>
      </c>
      <c r="G191" s="10">
        <v>44958</v>
      </c>
      <c r="H191" s="11">
        <v>9</v>
      </c>
      <c r="I191" s="20" t="s">
        <v>253</v>
      </c>
      <c r="J191" s="11" t="s">
        <v>255</v>
      </c>
      <c r="K191" s="11" t="s">
        <v>5259</v>
      </c>
      <c r="L191" s="11">
        <v>2</v>
      </c>
    </row>
    <row r="192" spans="1:12">
      <c r="A192" s="11" t="s">
        <v>180</v>
      </c>
      <c r="D192" s="11" t="s">
        <v>254</v>
      </c>
      <c r="E192" s="19" t="s">
        <v>436</v>
      </c>
      <c r="F192" s="10">
        <v>42036</v>
      </c>
      <c r="G192" s="10">
        <v>44958</v>
      </c>
      <c r="H192" s="11">
        <v>9</v>
      </c>
      <c r="I192" s="20" t="s">
        <v>253</v>
      </c>
      <c r="J192" s="11" t="s">
        <v>255</v>
      </c>
      <c r="K192" s="11" t="s">
        <v>5259</v>
      </c>
      <c r="L192" s="11">
        <v>2</v>
      </c>
    </row>
    <row r="193" spans="1:12">
      <c r="A193" s="11" t="s">
        <v>181</v>
      </c>
      <c r="D193" s="11" t="s">
        <v>254</v>
      </c>
      <c r="E193" s="19" t="s">
        <v>437</v>
      </c>
      <c r="F193" s="10">
        <v>42036</v>
      </c>
      <c r="G193" s="10">
        <v>44958</v>
      </c>
      <c r="H193" s="11">
        <v>9</v>
      </c>
      <c r="I193" s="20" t="s">
        <v>253</v>
      </c>
      <c r="J193" s="11" t="s">
        <v>255</v>
      </c>
      <c r="K193" s="11" t="s">
        <v>5259</v>
      </c>
      <c r="L193" s="11">
        <v>2</v>
      </c>
    </row>
    <row r="194" spans="1:12">
      <c r="A194" s="11" t="s">
        <v>182</v>
      </c>
      <c r="D194" s="11" t="s">
        <v>254</v>
      </c>
      <c r="E194" s="19" t="s">
        <v>438</v>
      </c>
      <c r="F194" s="10">
        <v>42036</v>
      </c>
      <c r="G194" s="10">
        <v>44958</v>
      </c>
      <c r="H194" s="11">
        <v>9</v>
      </c>
      <c r="I194" s="20" t="s">
        <v>253</v>
      </c>
      <c r="J194" s="11" t="s">
        <v>255</v>
      </c>
      <c r="K194" s="11" t="s">
        <v>5259</v>
      </c>
      <c r="L194" s="11">
        <v>2</v>
      </c>
    </row>
    <row r="195" spans="1:12">
      <c r="A195" s="11" t="s">
        <v>183</v>
      </c>
      <c r="D195" s="11" t="s">
        <v>254</v>
      </c>
      <c r="E195" s="19" t="s">
        <v>439</v>
      </c>
      <c r="F195" s="10">
        <v>42036</v>
      </c>
      <c r="G195" s="10">
        <v>44958</v>
      </c>
      <c r="H195" s="11">
        <v>9</v>
      </c>
      <c r="I195" s="20" t="s">
        <v>253</v>
      </c>
      <c r="J195" s="11" t="s">
        <v>255</v>
      </c>
      <c r="K195" s="11" t="s">
        <v>5259</v>
      </c>
      <c r="L195" s="11">
        <v>2</v>
      </c>
    </row>
    <row r="196" spans="1:12">
      <c r="A196" s="11" t="s">
        <v>184</v>
      </c>
      <c r="D196" s="11" t="s">
        <v>254</v>
      </c>
      <c r="E196" s="19" t="s">
        <v>440</v>
      </c>
      <c r="F196" s="10">
        <v>42036</v>
      </c>
      <c r="G196" s="10">
        <v>44958</v>
      </c>
      <c r="H196" s="11">
        <v>9</v>
      </c>
      <c r="I196" s="20" t="s">
        <v>253</v>
      </c>
      <c r="J196" s="11" t="s">
        <v>255</v>
      </c>
      <c r="K196" s="11" t="s">
        <v>5259</v>
      </c>
      <c r="L196" s="11">
        <v>2</v>
      </c>
    </row>
    <row r="197" spans="1:12">
      <c r="A197" s="11" t="s">
        <v>185</v>
      </c>
      <c r="D197" s="11" t="s">
        <v>254</v>
      </c>
      <c r="E197" s="19" t="s">
        <v>441</v>
      </c>
      <c r="F197" s="10">
        <v>42036</v>
      </c>
      <c r="G197" s="10">
        <v>44958</v>
      </c>
      <c r="H197" s="11">
        <v>9</v>
      </c>
      <c r="I197" s="20" t="s">
        <v>253</v>
      </c>
      <c r="J197" s="11" t="s">
        <v>255</v>
      </c>
      <c r="K197" s="11" t="s">
        <v>5259</v>
      </c>
      <c r="L197" s="11">
        <v>2</v>
      </c>
    </row>
    <row r="198" spans="1:12">
      <c r="A198" s="11" t="s">
        <v>186</v>
      </c>
      <c r="D198" s="11" t="s">
        <v>254</v>
      </c>
      <c r="E198" s="19" t="s">
        <v>442</v>
      </c>
      <c r="F198" s="10">
        <v>42036</v>
      </c>
      <c r="G198" s="10">
        <v>44958</v>
      </c>
      <c r="H198" s="11">
        <v>9</v>
      </c>
      <c r="I198" s="20" t="s">
        <v>253</v>
      </c>
      <c r="J198" s="11" t="s">
        <v>255</v>
      </c>
      <c r="K198" s="11" t="s">
        <v>5259</v>
      </c>
      <c r="L198" s="11">
        <v>2</v>
      </c>
    </row>
    <row r="199" spans="1:12">
      <c r="A199" s="11" t="s">
        <v>187</v>
      </c>
      <c r="D199" s="11" t="s">
        <v>254</v>
      </c>
      <c r="E199" s="19" t="s">
        <v>443</v>
      </c>
      <c r="F199" s="10">
        <v>42036</v>
      </c>
      <c r="G199" s="10">
        <v>44958</v>
      </c>
      <c r="H199" s="11">
        <v>9</v>
      </c>
      <c r="I199" s="20" t="s">
        <v>253</v>
      </c>
      <c r="J199" s="11" t="s">
        <v>255</v>
      </c>
      <c r="K199" s="11" t="s">
        <v>5259</v>
      </c>
      <c r="L199" s="11">
        <v>2</v>
      </c>
    </row>
    <row r="200" spans="1:12">
      <c r="A200" s="11" t="s">
        <v>188</v>
      </c>
      <c r="D200" s="11" t="s">
        <v>254</v>
      </c>
      <c r="E200" s="19" t="s">
        <v>444</v>
      </c>
      <c r="F200" s="10">
        <v>42036</v>
      </c>
      <c r="G200" s="10">
        <v>44958</v>
      </c>
      <c r="H200" s="11">
        <v>9</v>
      </c>
      <c r="I200" s="20" t="s">
        <v>253</v>
      </c>
      <c r="J200" s="11" t="s">
        <v>255</v>
      </c>
      <c r="K200" s="11" t="s">
        <v>5259</v>
      </c>
      <c r="L200" s="11">
        <v>2</v>
      </c>
    </row>
    <row r="201" spans="1:12">
      <c r="A201" s="11" t="s">
        <v>189</v>
      </c>
      <c r="D201" s="11" t="s">
        <v>254</v>
      </c>
      <c r="E201" s="19" t="s">
        <v>445</v>
      </c>
      <c r="F201" s="10">
        <v>42036</v>
      </c>
      <c r="G201" s="10">
        <v>44958</v>
      </c>
      <c r="H201" s="11">
        <v>9</v>
      </c>
      <c r="I201" s="20" t="s">
        <v>253</v>
      </c>
      <c r="J201" s="11" t="s">
        <v>255</v>
      </c>
      <c r="K201" s="11" t="s">
        <v>5259</v>
      </c>
      <c r="L201" s="11">
        <v>2</v>
      </c>
    </row>
    <row r="202" spans="1:12">
      <c r="A202" s="11" t="s">
        <v>190</v>
      </c>
      <c r="D202" s="11" t="s">
        <v>254</v>
      </c>
      <c r="E202" s="19" t="s">
        <v>446</v>
      </c>
      <c r="F202" s="10">
        <v>42036</v>
      </c>
      <c r="G202" s="10">
        <v>44958</v>
      </c>
      <c r="H202" s="11">
        <v>9</v>
      </c>
      <c r="I202" s="20" t="s">
        <v>253</v>
      </c>
      <c r="J202" s="11" t="s">
        <v>255</v>
      </c>
      <c r="K202" s="11" t="s">
        <v>5259</v>
      </c>
      <c r="L202" s="11">
        <v>2</v>
      </c>
    </row>
    <row r="203" spans="1:12">
      <c r="A203" s="11" t="s">
        <v>191</v>
      </c>
      <c r="D203" s="11" t="s">
        <v>254</v>
      </c>
      <c r="E203" s="19" t="s">
        <v>447</v>
      </c>
      <c r="F203" s="10">
        <v>42036</v>
      </c>
      <c r="G203" s="10">
        <v>44958</v>
      </c>
      <c r="H203" s="11">
        <v>9</v>
      </c>
      <c r="I203" s="20" t="s">
        <v>253</v>
      </c>
      <c r="J203" s="11" t="s">
        <v>255</v>
      </c>
      <c r="K203" s="11" t="s">
        <v>5259</v>
      </c>
      <c r="L203" s="11">
        <v>2</v>
      </c>
    </row>
    <row r="204" spans="1:12">
      <c r="A204" s="11" t="s">
        <v>192</v>
      </c>
      <c r="D204" s="11" t="s">
        <v>254</v>
      </c>
      <c r="E204" s="19" t="s">
        <v>448</v>
      </c>
      <c r="F204" s="10">
        <v>42036</v>
      </c>
      <c r="G204" s="10">
        <v>44958</v>
      </c>
      <c r="H204" s="11">
        <v>9</v>
      </c>
      <c r="I204" s="20" t="s">
        <v>253</v>
      </c>
      <c r="J204" s="11" t="s">
        <v>255</v>
      </c>
      <c r="K204" s="11" t="s">
        <v>5259</v>
      </c>
      <c r="L204" s="11">
        <v>2</v>
      </c>
    </row>
    <row r="205" spans="1:12">
      <c r="A205" s="11" t="s">
        <v>193</v>
      </c>
      <c r="D205" s="11" t="s">
        <v>254</v>
      </c>
      <c r="E205" s="19" t="s">
        <v>449</v>
      </c>
      <c r="F205" s="10">
        <v>42036</v>
      </c>
      <c r="G205" s="10">
        <v>44958</v>
      </c>
      <c r="H205" s="11">
        <v>9</v>
      </c>
      <c r="I205" s="20" t="s">
        <v>253</v>
      </c>
      <c r="J205" s="11" t="s">
        <v>255</v>
      </c>
      <c r="K205" s="11" t="s">
        <v>5259</v>
      </c>
      <c r="L205" s="11">
        <v>2</v>
      </c>
    </row>
    <row r="206" spans="1:12">
      <c r="A206" s="11" t="s">
        <v>194</v>
      </c>
      <c r="D206" s="11" t="s">
        <v>254</v>
      </c>
      <c r="E206" s="19" t="s">
        <v>450</v>
      </c>
      <c r="F206" s="10">
        <v>42036</v>
      </c>
      <c r="G206" s="10">
        <v>44958</v>
      </c>
      <c r="H206" s="11">
        <v>9</v>
      </c>
      <c r="I206" s="20" t="s">
        <v>253</v>
      </c>
      <c r="J206" s="11" t="s">
        <v>255</v>
      </c>
      <c r="K206" s="11" t="s">
        <v>5259</v>
      </c>
      <c r="L206" s="11">
        <v>2</v>
      </c>
    </row>
    <row r="207" spans="1:12">
      <c r="A207" s="11" t="s">
        <v>195</v>
      </c>
      <c r="D207" s="11" t="s">
        <v>254</v>
      </c>
      <c r="E207" s="19" t="s">
        <v>451</v>
      </c>
      <c r="F207" s="10">
        <v>42036</v>
      </c>
      <c r="G207" s="10">
        <v>44958</v>
      </c>
      <c r="H207" s="11">
        <v>9</v>
      </c>
      <c r="I207" s="20" t="s">
        <v>253</v>
      </c>
      <c r="J207" s="11" t="s">
        <v>255</v>
      </c>
      <c r="K207" s="11" t="s">
        <v>5259</v>
      </c>
      <c r="L207" s="11">
        <v>2</v>
      </c>
    </row>
    <row r="208" spans="1:12">
      <c r="A208" s="11" t="s">
        <v>196</v>
      </c>
      <c r="D208" s="11" t="s">
        <v>254</v>
      </c>
      <c r="E208" s="19" t="s">
        <v>452</v>
      </c>
      <c r="F208" s="10">
        <v>42036</v>
      </c>
      <c r="G208" s="10">
        <v>44958</v>
      </c>
      <c r="H208" s="11">
        <v>9</v>
      </c>
      <c r="I208" s="20" t="s">
        <v>253</v>
      </c>
      <c r="J208" s="11" t="s">
        <v>255</v>
      </c>
      <c r="K208" s="11" t="s">
        <v>5259</v>
      </c>
      <c r="L208" s="11">
        <v>2</v>
      </c>
    </row>
    <row r="209" spans="1:12">
      <c r="A209" s="11" t="s">
        <v>197</v>
      </c>
      <c r="D209" s="11" t="s">
        <v>254</v>
      </c>
      <c r="E209" s="19" t="s">
        <v>453</v>
      </c>
      <c r="F209" s="10">
        <v>42036</v>
      </c>
      <c r="G209" s="10">
        <v>44958</v>
      </c>
      <c r="H209" s="11">
        <v>9</v>
      </c>
      <c r="I209" s="20" t="s">
        <v>253</v>
      </c>
      <c r="J209" s="11" t="s">
        <v>255</v>
      </c>
      <c r="K209" s="11" t="s">
        <v>5259</v>
      </c>
      <c r="L209" s="11">
        <v>2</v>
      </c>
    </row>
    <row r="210" spans="1:12">
      <c r="A210" s="11" t="s">
        <v>5354</v>
      </c>
      <c r="D210" s="11" t="s">
        <v>254</v>
      </c>
      <c r="E210" s="19" t="s">
        <v>454</v>
      </c>
      <c r="F210" s="10">
        <v>42036</v>
      </c>
      <c r="G210" s="10">
        <v>44958</v>
      </c>
      <c r="H210" s="11">
        <v>9</v>
      </c>
      <c r="I210" s="20" t="s">
        <v>253</v>
      </c>
      <c r="J210" s="11" t="s">
        <v>255</v>
      </c>
      <c r="K210" s="11" t="s">
        <v>5259</v>
      </c>
      <c r="L210" s="11">
        <v>2</v>
      </c>
    </row>
    <row r="211" spans="1:12">
      <c r="A211" s="11" t="s">
        <v>5355</v>
      </c>
      <c r="D211" s="11" t="s">
        <v>254</v>
      </c>
      <c r="E211" s="19" t="s">
        <v>455</v>
      </c>
      <c r="F211" s="10">
        <v>42036</v>
      </c>
      <c r="G211" s="10">
        <v>44958</v>
      </c>
      <c r="H211" s="11">
        <v>9</v>
      </c>
      <c r="I211" s="20" t="s">
        <v>253</v>
      </c>
      <c r="J211" s="11" t="s">
        <v>255</v>
      </c>
      <c r="K211" s="11" t="s">
        <v>5259</v>
      </c>
      <c r="L211" s="11">
        <v>2</v>
      </c>
    </row>
    <row r="212" spans="1:12">
      <c r="A212" s="11" t="s">
        <v>5356</v>
      </c>
      <c r="D212" s="11" t="s">
        <v>254</v>
      </c>
      <c r="E212" s="19" t="s">
        <v>456</v>
      </c>
      <c r="F212" s="10">
        <v>42036</v>
      </c>
      <c r="G212" s="10">
        <v>44958</v>
      </c>
      <c r="H212" s="11">
        <v>9</v>
      </c>
      <c r="I212" s="20" t="s">
        <v>253</v>
      </c>
      <c r="J212" s="11" t="s">
        <v>255</v>
      </c>
      <c r="K212" s="11" t="s">
        <v>5259</v>
      </c>
      <c r="L212" s="11">
        <v>2</v>
      </c>
    </row>
    <row r="213" spans="1:12">
      <c r="A213" s="11" t="s">
        <v>5357</v>
      </c>
      <c r="D213" s="11" t="s">
        <v>254</v>
      </c>
      <c r="E213" s="19" t="s">
        <v>457</v>
      </c>
      <c r="F213" s="10">
        <v>42036</v>
      </c>
      <c r="G213" s="10">
        <v>44958</v>
      </c>
      <c r="H213" s="11">
        <v>9</v>
      </c>
      <c r="I213" s="20" t="s">
        <v>253</v>
      </c>
      <c r="J213" s="11" t="s">
        <v>255</v>
      </c>
      <c r="K213" s="11" t="s">
        <v>5259</v>
      </c>
      <c r="L213" s="11">
        <v>2</v>
      </c>
    </row>
    <row r="214" spans="1:12">
      <c r="A214" s="11" t="s">
        <v>5358</v>
      </c>
      <c r="D214" s="11" t="s">
        <v>254</v>
      </c>
      <c r="E214" s="19" t="s">
        <v>458</v>
      </c>
      <c r="F214" s="10">
        <v>42036</v>
      </c>
      <c r="G214" s="10">
        <v>44958</v>
      </c>
      <c r="H214" s="11">
        <v>9</v>
      </c>
      <c r="I214" s="20" t="s">
        <v>253</v>
      </c>
      <c r="J214" s="11" t="s">
        <v>255</v>
      </c>
      <c r="K214" s="11" t="s">
        <v>5259</v>
      </c>
      <c r="L214" s="11">
        <v>2</v>
      </c>
    </row>
    <row r="215" spans="1:12">
      <c r="A215" s="11" t="s">
        <v>5359</v>
      </c>
      <c r="D215" s="11" t="s">
        <v>254</v>
      </c>
      <c r="E215" s="19" t="s">
        <v>459</v>
      </c>
      <c r="F215" s="10">
        <v>42036</v>
      </c>
      <c r="G215" s="10">
        <v>44958</v>
      </c>
      <c r="H215" s="11">
        <v>9</v>
      </c>
      <c r="I215" s="20" t="s">
        <v>253</v>
      </c>
      <c r="J215" s="11" t="s">
        <v>255</v>
      </c>
      <c r="K215" s="11" t="s">
        <v>5259</v>
      </c>
      <c r="L215" s="11">
        <v>2</v>
      </c>
    </row>
    <row r="216" spans="1:12">
      <c r="A216" s="11" t="s">
        <v>198</v>
      </c>
      <c r="D216" s="11" t="s">
        <v>254</v>
      </c>
      <c r="E216" s="19" t="s">
        <v>460</v>
      </c>
      <c r="F216" s="10">
        <v>42036</v>
      </c>
      <c r="G216" s="10">
        <v>44958</v>
      </c>
      <c r="H216" s="11">
        <v>9</v>
      </c>
      <c r="I216" s="20" t="s">
        <v>253</v>
      </c>
      <c r="J216" s="11" t="s">
        <v>255</v>
      </c>
      <c r="K216" s="11" t="s">
        <v>5259</v>
      </c>
      <c r="L216" s="11">
        <v>2</v>
      </c>
    </row>
    <row r="217" spans="1:12">
      <c r="A217" s="11" t="s">
        <v>199</v>
      </c>
      <c r="D217" s="11" t="s">
        <v>254</v>
      </c>
      <c r="E217" s="19" t="s">
        <v>461</v>
      </c>
      <c r="F217" s="10">
        <v>42036</v>
      </c>
      <c r="G217" s="10">
        <v>44958</v>
      </c>
      <c r="H217" s="11">
        <v>9</v>
      </c>
      <c r="I217" s="20" t="s">
        <v>253</v>
      </c>
      <c r="J217" s="11" t="s">
        <v>255</v>
      </c>
      <c r="K217" s="11" t="s">
        <v>5259</v>
      </c>
      <c r="L217" s="11">
        <v>2</v>
      </c>
    </row>
    <row r="218" spans="1:12">
      <c r="A218" s="11" t="s">
        <v>200</v>
      </c>
      <c r="D218" s="11" t="s">
        <v>254</v>
      </c>
      <c r="E218" s="19" t="s">
        <v>462</v>
      </c>
      <c r="F218" s="10">
        <v>42036</v>
      </c>
      <c r="G218" s="10">
        <v>44958</v>
      </c>
      <c r="H218" s="11">
        <v>9</v>
      </c>
      <c r="I218" s="20" t="s">
        <v>253</v>
      </c>
      <c r="J218" s="11" t="s">
        <v>255</v>
      </c>
      <c r="K218" s="11" t="s">
        <v>5259</v>
      </c>
      <c r="L218" s="11">
        <v>2</v>
      </c>
    </row>
    <row r="219" spans="1:12">
      <c r="A219" s="11" t="s">
        <v>201</v>
      </c>
      <c r="D219" s="11" t="s">
        <v>254</v>
      </c>
      <c r="E219" s="19" t="s">
        <v>463</v>
      </c>
      <c r="F219" s="10">
        <v>42036</v>
      </c>
      <c r="G219" s="10">
        <v>44958</v>
      </c>
      <c r="H219" s="11">
        <v>9</v>
      </c>
      <c r="I219" s="20" t="s">
        <v>253</v>
      </c>
      <c r="J219" s="11" t="s">
        <v>255</v>
      </c>
      <c r="K219" s="11" t="s">
        <v>5259</v>
      </c>
      <c r="L219" s="11">
        <v>2</v>
      </c>
    </row>
    <row r="220" spans="1:12">
      <c r="A220" s="11" t="s">
        <v>202</v>
      </c>
      <c r="D220" s="11" t="s">
        <v>254</v>
      </c>
      <c r="E220" s="19" t="s">
        <v>464</v>
      </c>
      <c r="F220" s="10">
        <v>42036</v>
      </c>
      <c r="G220" s="10">
        <v>44958</v>
      </c>
      <c r="H220" s="11">
        <v>9</v>
      </c>
      <c r="I220" s="20" t="s">
        <v>253</v>
      </c>
      <c r="J220" s="11" t="s">
        <v>255</v>
      </c>
      <c r="K220" s="11" t="s">
        <v>5259</v>
      </c>
      <c r="L220" s="11">
        <v>2</v>
      </c>
    </row>
    <row r="221" spans="1:12">
      <c r="A221" s="11" t="s">
        <v>203</v>
      </c>
      <c r="D221" s="11" t="s">
        <v>254</v>
      </c>
      <c r="E221" s="19" t="s">
        <v>465</v>
      </c>
      <c r="F221" s="10">
        <v>42036</v>
      </c>
      <c r="G221" s="10">
        <v>44958</v>
      </c>
      <c r="H221" s="11">
        <v>9</v>
      </c>
      <c r="I221" s="20" t="s">
        <v>253</v>
      </c>
      <c r="J221" s="11" t="s">
        <v>255</v>
      </c>
      <c r="K221" s="11" t="s">
        <v>5259</v>
      </c>
      <c r="L221" s="11">
        <v>2</v>
      </c>
    </row>
    <row r="222" spans="1:12">
      <c r="A222" s="11" t="s">
        <v>204</v>
      </c>
      <c r="D222" s="11" t="s">
        <v>254</v>
      </c>
      <c r="E222" s="19" t="s">
        <v>466</v>
      </c>
      <c r="F222" s="10">
        <v>42036</v>
      </c>
      <c r="G222" s="10">
        <v>44958</v>
      </c>
      <c r="H222" s="11">
        <v>9</v>
      </c>
      <c r="I222" s="20" t="s">
        <v>253</v>
      </c>
      <c r="J222" s="11" t="s">
        <v>255</v>
      </c>
      <c r="K222" s="11" t="s">
        <v>5259</v>
      </c>
      <c r="L222" s="11">
        <v>2</v>
      </c>
    </row>
    <row r="223" spans="1:12">
      <c r="A223" s="11" t="s">
        <v>205</v>
      </c>
      <c r="D223" s="11" t="s">
        <v>254</v>
      </c>
      <c r="E223" s="19" t="s">
        <v>467</v>
      </c>
      <c r="F223" s="10">
        <v>42036</v>
      </c>
      <c r="G223" s="10">
        <v>44958</v>
      </c>
      <c r="H223" s="11">
        <v>9</v>
      </c>
      <c r="I223" s="20" t="s">
        <v>253</v>
      </c>
      <c r="J223" s="11" t="s">
        <v>255</v>
      </c>
      <c r="K223" s="11" t="s">
        <v>5259</v>
      </c>
      <c r="L223" s="11">
        <v>2</v>
      </c>
    </row>
    <row r="224" spans="1:12">
      <c r="A224" s="11" t="s">
        <v>206</v>
      </c>
      <c r="D224" s="11" t="s">
        <v>254</v>
      </c>
      <c r="E224" s="19" t="s">
        <v>468</v>
      </c>
      <c r="F224" s="10">
        <v>42036</v>
      </c>
      <c r="G224" s="10">
        <v>44958</v>
      </c>
      <c r="H224" s="11">
        <v>9</v>
      </c>
      <c r="I224" s="20" t="s">
        <v>253</v>
      </c>
      <c r="J224" s="11" t="s">
        <v>255</v>
      </c>
      <c r="K224" s="11" t="s">
        <v>5259</v>
      </c>
      <c r="L224" s="11">
        <v>2</v>
      </c>
    </row>
    <row r="225" spans="1:12">
      <c r="A225" s="11" t="s">
        <v>207</v>
      </c>
      <c r="D225" s="11" t="s">
        <v>254</v>
      </c>
      <c r="E225" s="19" t="s">
        <v>469</v>
      </c>
      <c r="F225" s="10">
        <v>42036</v>
      </c>
      <c r="G225" s="10">
        <v>44958</v>
      </c>
      <c r="H225" s="11">
        <v>9</v>
      </c>
      <c r="I225" s="20" t="s">
        <v>253</v>
      </c>
      <c r="J225" s="11" t="s">
        <v>255</v>
      </c>
      <c r="K225" s="11" t="s">
        <v>5259</v>
      </c>
      <c r="L225" s="11">
        <v>2</v>
      </c>
    </row>
    <row r="226" spans="1:12">
      <c r="A226" s="11" t="s">
        <v>208</v>
      </c>
      <c r="D226" s="11" t="s">
        <v>254</v>
      </c>
      <c r="E226" s="19" t="s">
        <v>470</v>
      </c>
      <c r="F226" s="10">
        <v>42036</v>
      </c>
      <c r="G226" s="10">
        <v>44958</v>
      </c>
      <c r="H226" s="11">
        <v>9</v>
      </c>
      <c r="I226" s="20" t="s">
        <v>253</v>
      </c>
      <c r="J226" s="11" t="s">
        <v>255</v>
      </c>
      <c r="K226" s="11" t="s">
        <v>5259</v>
      </c>
      <c r="L226" s="11">
        <v>2</v>
      </c>
    </row>
    <row r="227" spans="1:12">
      <c r="A227" s="11" t="s">
        <v>209</v>
      </c>
      <c r="D227" s="11" t="s">
        <v>254</v>
      </c>
      <c r="E227" s="19" t="s">
        <v>471</v>
      </c>
      <c r="F227" s="10">
        <v>42036</v>
      </c>
      <c r="G227" s="10">
        <v>44958</v>
      </c>
      <c r="H227" s="11">
        <v>9</v>
      </c>
      <c r="I227" s="20" t="s">
        <v>253</v>
      </c>
      <c r="J227" s="11" t="s">
        <v>255</v>
      </c>
      <c r="K227" s="11" t="s">
        <v>5259</v>
      </c>
      <c r="L227" s="11">
        <v>2</v>
      </c>
    </row>
    <row r="228" spans="1:12">
      <c r="A228" s="11" t="s">
        <v>210</v>
      </c>
      <c r="D228" s="11" t="s">
        <v>254</v>
      </c>
      <c r="E228" s="19" t="s">
        <v>472</v>
      </c>
      <c r="F228" s="10">
        <v>42036</v>
      </c>
      <c r="G228" s="10">
        <v>44958</v>
      </c>
      <c r="H228" s="11">
        <v>9</v>
      </c>
      <c r="I228" s="20" t="s">
        <v>253</v>
      </c>
      <c r="J228" s="11" t="s">
        <v>255</v>
      </c>
      <c r="K228" s="11" t="s">
        <v>5259</v>
      </c>
      <c r="L228" s="11">
        <v>2</v>
      </c>
    </row>
    <row r="229" spans="1:12">
      <c r="A229" s="11" t="s">
        <v>211</v>
      </c>
      <c r="D229" s="11" t="s">
        <v>254</v>
      </c>
      <c r="E229" s="19" t="s">
        <v>473</v>
      </c>
      <c r="F229" s="10">
        <v>42036</v>
      </c>
      <c r="G229" s="10">
        <v>44958</v>
      </c>
      <c r="H229" s="11">
        <v>9</v>
      </c>
      <c r="I229" s="20" t="s">
        <v>253</v>
      </c>
      <c r="J229" s="11" t="s">
        <v>255</v>
      </c>
      <c r="K229" s="11" t="s">
        <v>5259</v>
      </c>
      <c r="L229" s="11">
        <v>2</v>
      </c>
    </row>
    <row r="230" spans="1:12">
      <c r="A230" s="11" t="s">
        <v>212</v>
      </c>
      <c r="D230" s="11" t="s">
        <v>254</v>
      </c>
      <c r="E230" s="19" t="s">
        <v>474</v>
      </c>
      <c r="F230" s="10">
        <v>42036</v>
      </c>
      <c r="G230" s="10">
        <v>44958</v>
      </c>
      <c r="H230" s="11">
        <v>9</v>
      </c>
      <c r="I230" s="20" t="s">
        <v>253</v>
      </c>
      <c r="J230" s="11" t="s">
        <v>255</v>
      </c>
      <c r="K230" s="11" t="s">
        <v>5259</v>
      </c>
      <c r="L230" s="11">
        <v>2</v>
      </c>
    </row>
    <row r="231" spans="1:12">
      <c r="A231" s="11" t="s">
        <v>213</v>
      </c>
      <c r="D231" s="11" t="s">
        <v>254</v>
      </c>
      <c r="E231" s="19" t="s">
        <v>475</v>
      </c>
      <c r="F231" s="10">
        <v>42036</v>
      </c>
      <c r="G231" s="10">
        <v>44958</v>
      </c>
      <c r="H231" s="11">
        <v>9</v>
      </c>
      <c r="I231" s="20" t="s">
        <v>253</v>
      </c>
      <c r="J231" s="11" t="s">
        <v>255</v>
      </c>
      <c r="K231" s="11" t="s">
        <v>5259</v>
      </c>
      <c r="L231" s="11">
        <v>2</v>
      </c>
    </row>
    <row r="232" spans="1:12">
      <c r="A232" s="11" t="s">
        <v>214</v>
      </c>
      <c r="D232" s="11" t="s">
        <v>254</v>
      </c>
      <c r="E232" s="19" t="s">
        <v>476</v>
      </c>
      <c r="F232" s="10">
        <v>42036</v>
      </c>
      <c r="G232" s="10">
        <v>44958</v>
      </c>
      <c r="H232" s="11">
        <v>9</v>
      </c>
      <c r="I232" s="20" t="s">
        <v>253</v>
      </c>
      <c r="J232" s="11" t="s">
        <v>255</v>
      </c>
      <c r="K232" s="11" t="s">
        <v>5259</v>
      </c>
      <c r="L232" s="11">
        <v>2</v>
      </c>
    </row>
    <row r="233" spans="1:12">
      <c r="A233" s="11" t="s">
        <v>215</v>
      </c>
      <c r="D233" s="11" t="s">
        <v>254</v>
      </c>
      <c r="E233" s="19" t="s">
        <v>477</v>
      </c>
      <c r="F233" s="10">
        <v>42036</v>
      </c>
      <c r="G233" s="10">
        <v>44958</v>
      </c>
      <c r="H233" s="11">
        <v>9</v>
      </c>
      <c r="I233" s="20" t="s">
        <v>253</v>
      </c>
      <c r="J233" s="11" t="s">
        <v>255</v>
      </c>
      <c r="K233" s="11" t="s">
        <v>5259</v>
      </c>
      <c r="L233" s="11">
        <v>2</v>
      </c>
    </row>
    <row r="234" spans="1:12">
      <c r="A234" s="11" t="s">
        <v>216</v>
      </c>
      <c r="D234" s="11" t="s">
        <v>254</v>
      </c>
      <c r="E234" s="19" t="s">
        <v>478</v>
      </c>
      <c r="F234" s="10">
        <v>42036</v>
      </c>
      <c r="G234" s="10">
        <v>44958</v>
      </c>
      <c r="H234" s="11">
        <v>9</v>
      </c>
      <c r="I234" s="20" t="s">
        <v>253</v>
      </c>
      <c r="J234" s="11" t="s">
        <v>255</v>
      </c>
      <c r="K234" s="11" t="s">
        <v>5259</v>
      </c>
      <c r="L234" s="11">
        <v>2</v>
      </c>
    </row>
    <row r="235" spans="1:12">
      <c r="A235" s="11" t="s">
        <v>217</v>
      </c>
      <c r="D235" s="11" t="s">
        <v>254</v>
      </c>
      <c r="E235" s="19" t="s">
        <v>479</v>
      </c>
      <c r="F235" s="10">
        <v>42036</v>
      </c>
      <c r="G235" s="10">
        <v>44958</v>
      </c>
      <c r="H235" s="11">
        <v>9</v>
      </c>
      <c r="I235" s="20" t="s">
        <v>253</v>
      </c>
      <c r="J235" s="11" t="s">
        <v>255</v>
      </c>
      <c r="K235" s="11" t="s">
        <v>5259</v>
      </c>
      <c r="L235" s="11">
        <v>2</v>
      </c>
    </row>
    <row r="236" spans="1:12">
      <c r="A236" s="11" t="s">
        <v>218</v>
      </c>
      <c r="D236" s="11" t="s">
        <v>254</v>
      </c>
      <c r="E236" s="19" t="s">
        <v>480</v>
      </c>
      <c r="F236" s="10">
        <v>42036</v>
      </c>
      <c r="G236" s="10">
        <v>44958</v>
      </c>
      <c r="H236" s="11">
        <v>9</v>
      </c>
      <c r="I236" s="20" t="s">
        <v>253</v>
      </c>
      <c r="J236" s="11" t="s">
        <v>255</v>
      </c>
      <c r="K236" s="11" t="s">
        <v>5259</v>
      </c>
      <c r="L236" s="11">
        <v>2</v>
      </c>
    </row>
    <row r="237" spans="1:12">
      <c r="A237" s="11" t="s">
        <v>219</v>
      </c>
      <c r="D237" s="11" t="s">
        <v>254</v>
      </c>
      <c r="E237" s="19" t="s">
        <v>481</v>
      </c>
      <c r="F237" s="10">
        <v>42036</v>
      </c>
      <c r="G237" s="10">
        <v>44958</v>
      </c>
      <c r="H237" s="11">
        <v>9</v>
      </c>
      <c r="I237" s="20" t="s">
        <v>253</v>
      </c>
      <c r="J237" s="11" t="s">
        <v>255</v>
      </c>
      <c r="K237" s="11" t="s">
        <v>5259</v>
      </c>
      <c r="L237" s="11">
        <v>2</v>
      </c>
    </row>
    <row r="238" spans="1:12">
      <c r="A238" s="11" t="s">
        <v>220</v>
      </c>
      <c r="D238" s="11" t="s">
        <v>254</v>
      </c>
      <c r="E238" s="19" t="s">
        <v>482</v>
      </c>
      <c r="F238" s="10">
        <v>42036</v>
      </c>
      <c r="G238" s="10">
        <v>44958</v>
      </c>
      <c r="H238" s="11">
        <v>9</v>
      </c>
      <c r="I238" s="20" t="s">
        <v>253</v>
      </c>
      <c r="J238" s="11" t="s">
        <v>255</v>
      </c>
      <c r="K238" s="11" t="s">
        <v>5259</v>
      </c>
      <c r="L238" s="11">
        <v>2</v>
      </c>
    </row>
    <row r="239" spans="1:12">
      <c r="A239" s="11" t="s">
        <v>221</v>
      </c>
      <c r="D239" s="11" t="s">
        <v>254</v>
      </c>
      <c r="E239" s="19" t="s">
        <v>483</v>
      </c>
      <c r="F239" s="10">
        <v>42036</v>
      </c>
      <c r="G239" s="10">
        <v>44958</v>
      </c>
      <c r="H239" s="11">
        <v>9</v>
      </c>
      <c r="I239" s="20" t="s">
        <v>253</v>
      </c>
      <c r="J239" s="11" t="s">
        <v>255</v>
      </c>
      <c r="K239" s="11" t="s">
        <v>5259</v>
      </c>
      <c r="L239" s="11">
        <v>2</v>
      </c>
    </row>
    <row r="240" spans="1:12">
      <c r="A240" s="11" t="s">
        <v>222</v>
      </c>
      <c r="D240" s="11" t="s">
        <v>254</v>
      </c>
      <c r="E240" s="19" t="s">
        <v>484</v>
      </c>
      <c r="F240" s="10">
        <v>42036</v>
      </c>
      <c r="G240" s="10">
        <v>44958</v>
      </c>
      <c r="H240" s="11">
        <v>9</v>
      </c>
      <c r="I240" s="20" t="s">
        <v>253</v>
      </c>
      <c r="J240" s="11" t="s">
        <v>255</v>
      </c>
      <c r="K240" s="11" t="s">
        <v>5259</v>
      </c>
      <c r="L240" s="11">
        <v>2</v>
      </c>
    </row>
    <row r="241" spans="1:12">
      <c r="A241" s="11" t="s">
        <v>223</v>
      </c>
      <c r="D241" s="11" t="s">
        <v>254</v>
      </c>
      <c r="E241" s="19" t="s">
        <v>485</v>
      </c>
      <c r="F241" s="10">
        <v>42036</v>
      </c>
      <c r="G241" s="10">
        <v>44958</v>
      </c>
      <c r="H241" s="11">
        <v>9</v>
      </c>
      <c r="I241" s="20" t="s">
        <v>253</v>
      </c>
      <c r="J241" s="11" t="s">
        <v>255</v>
      </c>
      <c r="K241" s="11" t="s">
        <v>5259</v>
      </c>
      <c r="L241" s="11">
        <v>2</v>
      </c>
    </row>
    <row r="242" spans="1:12">
      <c r="A242" s="11" t="s">
        <v>224</v>
      </c>
      <c r="D242" s="11" t="s">
        <v>254</v>
      </c>
      <c r="E242" s="19" t="s">
        <v>486</v>
      </c>
      <c r="F242" s="10">
        <v>42036</v>
      </c>
      <c r="G242" s="10">
        <v>44958</v>
      </c>
      <c r="H242" s="11">
        <v>9</v>
      </c>
      <c r="I242" s="20" t="s">
        <v>253</v>
      </c>
      <c r="J242" s="11" t="s">
        <v>255</v>
      </c>
      <c r="K242" s="11" t="s">
        <v>5259</v>
      </c>
      <c r="L242" s="11">
        <v>2</v>
      </c>
    </row>
    <row r="243" spans="1:12">
      <c r="A243" s="11" t="s">
        <v>225</v>
      </c>
      <c r="D243" s="11" t="s">
        <v>254</v>
      </c>
      <c r="E243" s="19" t="s">
        <v>487</v>
      </c>
      <c r="F243" s="10">
        <v>42036</v>
      </c>
      <c r="G243" s="10">
        <v>44958</v>
      </c>
      <c r="H243" s="11">
        <v>9</v>
      </c>
      <c r="I243" s="20" t="s">
        <v>253</v>
      </c>
      <c r="J243" s="11" t="s">
        <v>255</v>
      </c>
      <c r="K243" s="11" t="s">
        <v>5259</v>
      </c>
      <c r="L243" s="11">
        <v>2</v>
      </c>
    </row>
    <row r="244" spans="1:12">
      <c r="A244" s="11" t="s">
        <v>226</v>
      </c>
      <c r="D244" s="11" t="s">
        <v>254</v>
      </c>
      <c r="E244" s="19" t="s">
        <v>488</v>
      </c>
      <c r="F244" s="10">
        <v>42036</v>
      </c>
      <c r="G244" s="10">
        <v>44958</v>
      </c>
      <c r="H244" s="11">
        <v>9</v>
      </c>
      <c r="I244" s="20" t="s">
        <v>253</v>
      </c>
      <c r="J244" s="11" t="s">
        <v>255</v>
      </c>
      <c r="K244" s="11" t="s">
        <v>5259</v>
      </c>
      <c r="L244" s="11">
        <v>2</v>
      </c>
    </row>
    <row r="245" spans="1:12">
      <c r="A245" s="11" t="s">
        <v>227</v>
      </c>
      <c r="D245" s="11" t="s">
        <v>254</v>
      </c>
      <c r="E245" s="19" t="s">
        <v>489</v>
      </c>
      <c r="F245" s="10">
        <v>42036</v>
      </c>
      <c r="G245" s="10">
        <v>44958</v>
      </c>
      <c r="H245" s="11">
        <v>9</v>
      </c>
      <c r="I245" s="20" t="s">
        <v>253</v>
      </c>
      <c r="J245" s="11" t="s">
        <v>255</v>
      </c>
      <c r="K245" s="11" t="s">
        <v>5259</v>
      </c>
      <c r="L245" s="11">
        <v>2</v>
      </c>
    </row>
    <row r="246" spans="1:12">
      <c r="A246" s="11" t="s">
        <v>228</v>
      </c>
      <c r="D246" s="11" t="s">
        <v>254</v>
      </c>
      <c r="E246" s="19" t="s">
        <v>490</v>
      </c>
      <c r="F246" s="10">
        <v>42036</v>
      </c>
      <c r="G246" s="10">
        <v>44958</v>
      </c>
      <c r="H246" s="11">
        <v>9</v>
      </c>
      <c r="I246" s="20" t="s">
        <v>253</v>
      </c>
      <c r="J246" s="11" t="s">
        <v>255</v>
      </c>
      <c r="K246" s="11" t="s">
        <v>5259</v>
      </c>
      <c r="L246" s="11">
        <v>2</v>
      </c>
    </row>
    <row r="247" spans="1:12">
      <c r="A247" s="11" t="s">
        <v>229</v>
      </c>
      <c r="D247" s="11" t="s">
        <v>254</v>
      </c>
      <c r="E247" s="19" t="s">
        <v>491</v>
      </c>
      <c r="F247" s="10">
        <v>42036</v>
      </c>
      <c r="G247" s="10">
        <v>44958</v>
      </c>
      <c r="H247" s="11">
        <v>9</v>
      </c>
      <c r="I247" s="20" t="s">
        <v>253</v>
      </c>
      <c r="J247" s="11" t="s">
        <v>255</v>
      </c>
      <c r="K247" s="11" t="s">
        <v>5259</v>
      </c>
      <c r="L247" s="11">
        <v>2</v>
      </c>
    </row>
    <row r="248" spans="1:12">
      <c r="A248" s="11" t="s">
        <v>230</v>
      </c>
      <c r="D248" s="11" t="s">
        <v>254</v>
      </c>
      <c r="E248" s="19" t="s">
        <v>492</v>
      </c>
      <c r="F248" s="10">
        <v>42036</v>
      </c>
      <c r="G248" s="10">
        <v>44958</v>
      </c>
      <c r="H248" s="11">
        <v>9</v>
      </c>
      <c r="I248" s="20" t="s">
        <v>253</v>
      </c>
      <c r="J248" s="11" t="s">
        <v>255</v>
      </c>
      <c r="K248" s="11" t="s">
        <v>5259</v>
      </c>
      <c r="L248" s="11">
        <v>2</v>
      </c>
    </row>
    <row r="249" spans="1:12">
      <c r="A249" s="11" t="s">
        <v>231</v>
      </c>
      <c r="D249" s="11" t="s">
        <v>254</v>
      </c>
      <c r="E249" s="19" t="s">
        <v>493</v>
      </c>
      <c r="F249" s="10">
        <v>42036</v>
      </c>
      <c r="G249" s="10">
        <v>44958</v>
      </c>
      <c r="H249" s="11">
        <v>9</v>
      </c>
      <c r="I249" s="20" t="s">
        <v>253</v>
      </c>
      <c r="J249" s="11" t="s">
        <v>255</v>
      </c>
      <c r="K249" s="11" t="s">
        <v>5259</v>
      </c>
      <c r="L249" s="11">
        <v>2</v>
      </c>
    </row>
    <row r="250" spans="1:12">
      <c r="A250" s="11" t="s">
        <v>232</v>
      </c>
      <c r="D250" s="11" t="s">
        <v>254</v>
      </c>
      <c r="E250" s="19" t="s">
        <v>494</v>
      </c>
      <c r="F250" s="10">
        <v>42036</v>
      </c>
      <c r="G250" s="10">
        <v>44958</v>
      </c>
      <c r="H250" s="11">
        <v>9</v>
      </c>
      <c r="I250" s="20" t="s">
        <v>253</v>
      </c>
      <c r="J250" s="11" t="s">
        <v>255</v>
      </c>
      <c r="K250" s="11" t="s">
        <v>5259</v>
      </c>
      <c r="L250" s="11">
        <v>2</v>
      </c>
    </row>
    <row r="251" spans="1:12">
      <c r="A251" s="11" t="s">
        <v>233</v>
      </c>
      <c r="D251" s="11" t="s">
        <v>254</v>
      </c>
      <c r="E251" s="19" t="s">
        <v>495</v>
      </c>
      <c r="F251" s="10">
        <v>42036</v>
      </c>
      <c r="G251" s="10">
        <v>44958</v>
      </c>
      <c r="H251" s="11">
        <v>9</v>
      </c>
      <c r="I251" s="20" t="s">
        <v>253</v>
      </c>
      <c r="J251" s="11" t="s">
        <v>255</v>
      </c>
      <c r="K251" s="11" t="s">
        <v>5259</v>
      </c>
      <c r="L251" s="11">
        <v>2</v>
      </c>
    </row>
    <row r="252" spans="1:12">
      <c r="A252" s="11" t="s">
        <v>234</v>
      </c>
      <c r="D252" s="11" t="s">
        <v>254</v>
      </c>
      <c r="E252" s="19" t="s">
        <v>496</v>
      </c>
      <c r="F252" s="10">
        <v>42036</v>
      </c>
      <c r="G252" s="10">
        <v>44958</v>
      </c>
      <c r="H252" s="11">
        <v>9</v>
      </c>
      <c r="I252" s="20" t="s">
        <v>253</v>
      </c>
      <c r="J252" s="11" t="s">
        <v>255</v>
      </c>
      <c r="K252" s="11" t="s">
        <v>5259</v>
      </c>
      <c r="L252" s="11">
        <v>2</v>
      </c>
    </row>
    <row r="253" spans="1:12">
      <c r="A253" s="11" t="s">
        <v>235</v>
      </c>
      <c r="D253" s="11" t="s">
        <v>254</v>
      </c>
      <c r="E253" s="19" t="s">
        <v>497</v>
      </c>
      <c r="F253" s="10">
        <v>42036</v>
      </c>
      <c r="G253" s="10">
        <v>44958</v>
      </c>
      <c r="H253" s="11">
        <v>9</v>
      </c>
      <c r="I253" s="20" t="s">
        <v>253</v>
      </c>
      <c r="J253" s="11" t="s">
        <v>255</v>
      </c>
      <c r="K253" s="11" t="s">
        <v>5259</v>
      </c>
      <c r="L253" s="11">
        <v>2</v>
      </c>
    </row>
    <row r="254" spans="1:12">
      <c r="A254" s="11" t="s">
        <v>236</v>
      </c>
      <c r="D254" s="11" t="s">
        <v>254</v>
      </c>
      <c r="E254" s="19" t="s">
        <v>498</v>
      </c>
      <c r="F254" s="10">
        <v>42036</v>
      </c>
      <c r="G254" s="10">
        <v>44958</v>
      </c>
      <c r="H254" s="11">
        <v>9</v>
      </c>
      <c r="I254" s="20" t="s">
        <v>253</v>
      </c>
      <c r="J254" s="11" t="s">
        <v>255</v>
      </c>
      <c r="K254" s="11" t="s">
        <v>5259</v>
      </c>
      <c r="L254" s="11">
        <v>2</v>
      </c>
    </row>
    <row r="255" spans="1:12">
      <c r="A255" s="11" t="s">
        <v>237</v>
      </c>
      <c r="D255" s="11" t="s">
        <v>254</v>
      </c>
      <c r="E255" s="19" t="s">
        <v>499</v>
      </c>
      <c r="F255" s="10">
        <v>42036</v>
      </c>
      <c r="G255" s="10">
        <v>44958</v>
      </c>
      <c r="H255" s="11">
        <v>9</v>
      </c>
      <c r="I255" s="20" t="s">
        <v>253</v>
      </c>
      <c r="J255" s="11" t="s">
        <v>255</v>
      </c>
      <c r="K255" s="11" t="s">
        <v>5259</v>
      </c>
      <c r="L255" s="11">
        <v>2</v>
      </c>
    </row>
    <row r="256" spans="1:12">
      <c r="A256" s="11" t="s">
        <v>238</v>
      </c>
      <c r="D256" s="11" t="s">
        <v>254</v>
      </c>
      <c r="E256" s="19" t="s">
        <v>500</v>
      </c>
      <c r="F256" s="10">
        <v>42036</v>
      </c>
      <c r="G256" s="10">
        <v>44958</v>
      </c>
      <c r="H256" s="11">
        <v>9</v>
      </c>
      <c r="I256" s="20" t="s">
        <v>253</v>
      </c>
      <c r="J256" s="11" t="s">
        <v>255</v>
      </c>
      <c r="K256" s="11" t="s">
        <v>5259</v>
      </c>
      <c r="L256" s="11">
        <v>2</v>
      </c>
    </row>
    <row r="257" spans="1:12">
      <c r="A257" s="11" t="s">
        <v>239</v>
      </c>
      <c r="D257" s="11" t="s">
        <v>254</v>
      </c>
      <c r="E257" s="19" t="s">
        <v>501</v>
      </c>
      <c r="F257" s="10">
        <v>42036</v>
      </c>
      <c r="G257" s="10">
        <v>44958</v>
      </c>
      <c r="H257" s="11">
        <v>9</v>
      </c>
      <c r="I257" s="20" t="s">
        <v>253</v>
      </c>
      <c r="J257" s="11" t="s">
        <v>255</v>
      </c>
      <c r="K257" s="11" t="s">
        <v>5259</v>
      </c>
      <c r="L257" s="11">
        <v>2</v>
      </c>
    </row>
    <row r="258" spans="1:12">
      <c r="A258" s="11" t="s">
        <v>240</v>
      </c>
      <c r="D258" s="11" t="s">
        <v>254</v>
      </c>
      <c r="E258" s="19" t="s">
        <v>502</v>
      </c>
      <c r="F258" s="10">
        <v>42036</v>
      </c>
      <c r="G258" s="10">
        <v>44958</v>
      </c>
      <c r="H258" s="11">
        <v>9</v>
      </c>
      <c r="I258" s="20" t="s">
        <v>253</v>
      </c>
      <c r="J258" s="11" t="s">
        <v>255</v>
      </c>
      <c r="K258" s="11" t="s">
        <v>5259</v>
      </c>
      <c r="L258" s="11">
        <v>2</v>
      </c>
    </row>
    <row r="259" spans="1:12">
      <c r="A259" s="11" t="s">
        <v>241</v>
      </c>
      <c r="D259" s="11" t="s">
        <v>254</v>
      </c>
      <c r="E259" s="19" t="s">
        <v>503</v>
      </c>
      <c r="F259" s="10">
        <v>42036</v>
      </c>
      <c r="G259" s="10">
        <v>44958</v>
      </c>
      <c r="H259" s="11">
        <v>9</v>
      </c>
      <c r="I259" s="20" t="s">
        <v>253</v>
      </c>
      <c r="J259" s="11" t="s">
        <v>255</v>
      </c>
      <c r="K259" s="11" t="s">
        <v>5259</v>
      </c>
      <c r="L259" s="11">
        <v>2</v>
      </c>
    </row>
    <row r="260" spans="1:12">
      <c r="A260" s="11" t="s">
        <v>242</v>
      </c>
      <c r="D260" s="11" t="s">
        <v>254</v>
      </c>
      <c r="E260" s="19" t="s">
        <v>504</v>
      </c>
      <c r="F260" s="10">
        <v>42036</v>
      </c>
      <c r="G260" s="10">
        <v>44958</v>
      </c>
      <c r="H260" s="11">
        <v>9</v>
      </c>
      <c r="I260" s="20" t="s">
        <v>253</v>
      </c>
      <c r="J260" s="11" t="s">
        <v>255</v>
      </c>
      <c r="K260" s="11" t="s">
        <v>5259</v>
      </c>
      <c r="L260" s="11">
        <v>2</v>
      </c>
    </row>
    <row r="261" spans="1:12">
      <c r="A261" s="11" t="s">
        <v>243</v>
      </c>
      <c r="D261" s="11" t="s">
        <v>254</v>
      </c>
      <c r="E261" s="19" t="s">
        <v>505</v>
      </c>
      <c r="F261" s="10">
        <v>42036</v>
      </c>
      <c r="G261" s="10">
        <v>44958</v>
      </c>
      <c r="H261" s="11">
        <v>9</v>
      </c>
      <c r="I261" s="20" t="s">
        <v>253</v>
      </c>
      <c r="J261" s="11" t="s">
        <v>255</v>
      </c>
      <c r="K261" s="11" t="s">
        <v>5259</v>
      </c>
      <c r="L261" s="11">
        <v>2</v>
      </c>
    </row>
    <row r="262" spans="1:12">
      <c r="A262" s="11" t="s">
        <v>506</v>
      </c>
      <c r="D262" s="11" t="s">
        <v>254</v>
      </c>
      <c r="E262" s="19" t="s">
        <v>750</v>
      </c>
      <c r="F262" s="10">
        <v>42036</v>
      </c>
      <c r="G262" s="10">
        <v>44958</v>
      </c>
      <c r="H262" s="11">
        <v>9</v>
      </c>
      <c r="I262" s="20" t="s">
        <v>253</v>
      </c>
      <c r="J262" s="11" t="s">
        <v>255</v>
      </c>
      <c r="K262" s="11" t="s">
        <v>5259</v>
      </c>
      <c r="L262" s="11">
        <v>2</v>
      </c>
    </row>
    <row r="263" spans="1:12">
      <c r="A263" s="11" t="s">
        <v>507</v>
      </c>
      <c r="D263" s="11" t="s">
        <v>254</v>
      </c>
      <c r="E263" s="19" t="s">
        <v>751</v>
      </c>
      <c r="F263" s="10">
        <v>42036</v>
      </c>
      <c r="G263" s="10">
        <v>44958</v>
      </c>
      <c r="H263" s="11">
        <v>9</v>
      </c>
      <c r="I263" s="20" t="s">
        <v>253</v>
      </c>
      <c r="J263" s="11" t="s">
        <v>255</v>
      </c>
      <c r="K263" s="11" t="s">
        <v>5259</v>
      </c>
      <c r="L263" s="11">
        <v>2</v>
      </c>
    </row>
    <row r="264" spans="1:12">
      <c r="A264" s="11" t="s">
        <v>508</v>
      </c>
      <c r="D264" s="11" t="s">
        <v>254</v>
      </c>
      <c r="E264" s="19" t="s">
        <v>752</v>
      </c>
      <c r="F264" s="10">
        <v>42036</v>
      </c>
      <c r="G264" s="10">
        <v>44958</v>
      </c>
      <c r="H264" s="11">
        <v>9</v>
      </c>
      <c r="I264" s="20" t="s">
        <v>253</v>
      </c>
      <c r="J264" s="11" t="s">
        <v>255</v>
      </c>
      <c r="K264" s="11" t="s">
        <v>5259</v>
      </c>
      <c r="L264" s="11">
        <v>2</v>
      </c>
    </row>
    <row r="265" spans="1:12">
      <c r="A265" s="11" t="s">
        <v>509</v>
      </c>
      <c r="D265" s="11" t="s">
        <v>254</v>
      </c>
      <c r="E265" s="19" t="s">
        <v>753</v>
      </c>
      <c r="F265" s="10">
        <v>42036</v>
      </c>
      <c r="G265" s="10">
        <v>44958</v>
      </c>
      <c r="H265" s="11">
        <v>9</v>
      </c>
      <c r="I265" s="20" t="s">
        <v>253</v>
      </c>
      <c r="J265" s="11" t="s">
        <v>255</v>
      </c>
      <c r="K265" s="11" t="s">
        <v>5259</v>
      </c>
      <c r="L265" s="11">
        <v>2</v>
      </c>
    </row>
    <row r="266" spans="1:12">
      <c r="A266" s="11" t="s">
        <v>510</v>
      </c>
      <c r="D266" s="11" t="s">
        <v>254</v>
      </c>
      <c r="E266" s="19" t="s">
        <v>754</v>
      </c>
      <c r="F266" s="10">
        <v>42036</v>
      </c>
      <c r="G266" s="10">
        <v>44958</v>
      </c>
      <c r="H266" s="11">
        <v>9</v>
      </c>
      <c r="I266" s="20" t="s">
        <v>253</v>
      </c>
      <c r="J266" s="11" t="s">
        <v>255</v>
      </c>
      <c r="K266" s="11" t="s">
        <v>5259</v>
      </c>
      <c r="L266" s="11">
        <v>2</v>
      </c>
    </row>
    <row r="267" spans="1:12">
      <c r="A267" s="11" t="s">
        <v>511</v>
      </c>
      <c r="D267" s="11" t="s">
        <v>254</v>
      </c>
      <c r="E267" s="19" t="s">
        <v>755</v>
      </c>
      <c r="F267" s="10">
        <v>42036</v>
      </c>
      <c r="G267" s="10">
        <v>44958</v>
      </c>
      <c r="H267" s="11">
        <v>9</v>
      </c>
      <c r="I267" s="20" t="s">
        <v>253</v>
      </c>
      <c r="J267" s="11" t="s">
        <v>255</v>
      </c>
      <c r="K267" s="11" t="s">
        <v>5259</v>
      </c>
      <c r="L267" s="11">
        <v>2</v>
      </c>
    </row>
    <row r="268" spans="1:12">
      <c r="A268" s="11" t="s">
        <v>512</v>
      </c>
      <c r="D268" s="11" t="s">
        <v>254</v>
      </c>
      <c r="E268" s="19" t="s">
        <v>756</v>
      </c>
      <c r="F268" s="10">
        <v>42036</v>
      </c>
      <c r="G268" s="10">
        <v>44958</v>
      </c>
      <c r="H268" s="11">
        <v>9</v>
      </c>
      <c r="I268" s="20" t="s">
        <v>253</v>
      </c>
      <c r="J268" s="11" t="s">
        <v>255</v>
      </c>
      <c r="K268" s="11" t="s">
        <v>5259</v>
      </c>
      <c r="L268" s="11">
        <v>2</v>
      </c>
    </row>
    <row r="269" spans="1:12">
      <c r="A269" s="11" t="s">
        <v>513</v>
      </c>
      <c r="D269" s="11" t="s">
        <v>254</v>
      </c>
      <c r="E269" s="19" t="s">
        <v>757</v>
      </c>
      <c r="F269" s="10">
        <v>42036</v>
      </c>
      <c r="G269" s="10">
        <v>44958</v>
      </c>
      <c r="H269" s="11">
        <v>9</v>
      </c>
      <c r="I269" s="20" t="s">
        <v>253</v>
      </c>
      <c r="J269" s="11" t="s">
        <v>255</v>
      </c>
      <c r="K269" s="11" t="s">
        <v>5259</v>
      </c>
      <c r="L269" s="11">
        <v>2</v>
      </c>
    </row>
    <row r="270" spans="1:12">
      <c r="A270" s="11" t="s">
        <v>514</v>
      </c>
      <c r="D270" s="11" t="s">
        <v>254</v>
      </c>
      <c r="E270" s="19" t="s">
        <v>758</v>
      </c>
      <c r="F270" s="10">
        <v>42036</v>
      </c>
      <c r="G270" s="10">
        <v>44958</v>
      </c>
      <c r="H270" s="11">
        <v>9</v>
      </c>
      <c r="I270" s="20" t="s">
        <v>253</v>
      </c>
      <c r="J270" s="11" t="s">
        <v>255</v>
      </c>
      <c r="K270" s="11" t="s">
        <v>5259</v>
      </c>
      <c r="L270" s="11">
        <v>2</v>
      </c>
    </row>
    <row r="271" spans="1:12">
      <c r="A271" s="11" t="s">
        <v>515</v>
      </c>
      <c r="D271" s="11" t="s">
        <v>254</v>
      </c>
      <c r="E271" s="19" t="s">
        <v>759</v>
      </c>
      <c r="F271" s="10">
        <v>42036</v>
      </c>
      <c r="G271" s="10">
        <v>44958</v>
      </c>
      <c r="H271" s="11">
        <v>9</v>
      </c>
      <c r="I271" s="20" t="s">
        <v>253</v>
      </c>
      <c r="J271" s="11" t="s">
        <v>255</v>
      </c>
      <c r="K271" s="11" t="s">
        <v>5259</v>
      </c>
      <c r="L271" s="11">
        <v>2</v>
      </c>
    </row>
    <row r="272" spans="1:12">
      <c r="A272" s="11" t="s">
        <v>516</v>
      </c>
      <c r="D272" s="11" t="s">
        <v>254</v>
      </c>
      <c r="E272" s="19" t="s">
        <v>760</v>
      </c>
      <c r="F272" s="10">
        <v>42036</v>
      </c>
      <c r="G272" s="10">
        <v>44958</v>
      </c>
      <c r="H272" s="11">
        <v>9</v>
      </c>
      <c r="I272" s="20" t="s">
        <v>253</v>
      </c>
      <c r="J272" s="11" t="s">
        <v>255</v>
      </c>
      <c r="K272" s="11" t="s">
        <v>5259</v>
      </c>
      <c r="L272" s="11">
        <v>2</v>
      </c>
    </row>
    <row r="273" spans="1:12">
      <c r="A273" s="11" t="s">
        <v>517</v>
      </c>
      <c r="D273" s="11" t="s">
        <v>254</v>
      </c>
      <c r="E273" s="19" t="s">
        <v>761</v>
      </c>
      <c r="F273" s="10">
        <v>42036</v>
      </c>
      <c r="G273" s="10">
        <v>44958</v>
      </c>
      <c r="H273" s="11">
        <v>9</v>
      </c>
      <c r="I273" s="20" t="s">
        <v>253</v>
      </c>
      <c r="J273" s="11" t="s">
        <v>255</v>
      </c>
      <c r="K273" s="11" t="s">
        <v>5259</v>
      </c>
      <c r="L273" s="11">
        <v>2</v>
      </c>
    </row>
    <row r="274" spans="1:12">
      <c r="A274" s="11" t="s">
        <v>518</v>
      </c>
      <c r="D274" s="11" t="s">
        <v>254</v>
      </c>
      <c r="E274" s="19" t="s">
        <v>762</v>
      </c>
      <c r="F274" s="10">
        <v>42036</v>
      </c>
      <c r="G274" s="10">
        <v>44958</v>
      </c>
      <c r="H274" s="11">
        <v>9</v>
      </c>
      <c r="I274" s="20" t="s">
        <v>253</v>
      </c>
      <c r="J274" s="11" t="s">
        <v>255</v>
      </c>
      <c r="K274" s="11" t="s">
        <v>5259</v>
      </c>
      <c r="L274" s="11">
        <v>2</v>
      </c>
    </row>
    <row r="275" spans="1:12">
      <c r="A275" s="11" t="s">
        <v>519</v>
      </c>
      <c r="D275" s="11" t="s">
        <v>254</v>
      </c>
      <c r="E275" s="19" t="s">
        <v>763</v>
      </c>
      <c r="F275" s="10">
        <v>42036</v>
      </c>
      <c r="G275" s="10">
        <v>44958</v>
      </c>
      <c r="H275" s="11">
        <v>9</v>
      </c>
      <c r="I275" s="20" t="s">
        <v>253</v>
      </c>
      <c r="J275" s="11" t="s">
        <v>255</v>
      </c>
      <c r="K275" s="11" t="s">
        <v>5259</v>
      </c>
      <c r="L275" s="11">
        <v>2</v>
      </c>
    </row>
    <row r="276" spans="1:12">
      <c r="A276" s="11" t="s">
        <v>520</v>
      </c>
      <c r="D276" s="11" t="s">
        <v>254</v>
      </c>
      <c r="E276" s="19" t="s">
        <v>764</v>
      </c>
      <c r="F276" s="10">
        <v>42036</v>
      </c>
      <c r="G276" s="10">
        <v>44958</v>
      </c>
      <c r="H276" s="11">
        <v>9</v>
      </c>
      <c r="I276" s="20" t="s">
        <v>253</v>
      </c>
      <c r="J276" s="11" t="s">
        <v>255</v>
      </c>
      <c r="K276" s="11" t="s">
        <v>5259</v>
      </c>
      <c r="L276" s="11">
        <v>2</v>
      </c>
    </row>
    <row r="277" spans="1:12">
      <c r="A277" s="11" t="s">
        <v>521</v>
      </c>
      <c r="D277" s="11" t="s">
        <v>254</v>
      </c>
      <c r="E277" s="19" t="s">
        <v>765</v>
      </c>
      <c r="F277" s="10">
        <v>42036</v>
      </c>
      <c r="G277" s="10">
        <v>44958</v>
      </c>
      <c r="H277" s="11">
        <v>9</v>
      </c>
      <c r="I277" s="20" t="s">
        <v>253</v>
      </c>
      <c r="J277" s="11" t="s">
        <v>255</v>
      </c>
      <c r="K277" s="11" t="s">
        <v>5259</v>
      </c>
      <c r="L277" s="11">
        <v>2</v>
      </c>
    </row>
    <row r="278" spans="1:12">
      <c r="A278" s="11" t="s">
        <v>522</v>
      </c>
      <c r="D278" s="11" t="s">
        <v>254</v>
      </c>
      <c r="E278" s="19" t="s">
        <v>766</v>
      </c>
      <c r="F278" s="10">
        <v>42036</v>
      </c>
      <c r="G278" s="10">
        <v>44958</v>
      </c>
      <c r="H278" s="11">
        <v>9</v>
      </c>
      <c r="I278" s="20" t="s">
        <v>253</v>
      </c>
      <c r="J278" s="11" t="s">
        <v>255</v>
      </c>
      <c r="K278" s="11" t="s">
        <v>5259</v>
      </c>
      <c r="L278" s="11">
        <v>2</v>
      </c>
    </row>
    <row r="279" spans="1:12">
      <c r="A279" s="11" t="s">
        <v>523</v>
      </c>
      <c r="D279" s="11" t="s">
        <v>254</v>
      </c>
      <c r="E279" s="19" t="s">
        <v>767</v>
      </c>
      <c r="F279" s="10">
        <v>42036</v>
      </c>
      <c r="G279" s="10">
        <v>44958</v>
      </c>
      <c r="H279" s="11">
        <v>9</v>
      </c>
      <c r="I279" s="20" t="s">
        <v>253</v>
      </c>
      <c r="J279" s="11" t="s">
        <v>255</v>
      </c>
      <c r="K279" s="11" t="s">
        <v>5259</v>
      </c>
      <c r="L279" s="11">
        <v>2</v>
      </c>
    </row>
    <row r="280" spans="1:12">
      <c r="A280" s="11" t="s">
        <v>524</v>
      </c>
      <c r="D280" s="11" t="s">
        <v>254</v>
      </c>
      <c r="E280" s="19" t="s">
        <v>768</v>
      </c>
      <c r="F280" s="10">
        <v>42036</v>
      </c>
      <c r="G280" s="10">
        <v>44958</v>
      </c>
      <c r="H280" s="11">
        <v>9</v>
      </c>
      <c r="I280" s="20" t="s">
        <v>253</v>
      </c>
      <c r="J280" s="11" t="s">
        <v>255</v>
      </c>
      <c r="K280" s="11" t="s">
        <v>5259</v>
      </c>
      <c r="L280" s="11">
        <v>2</v>
      </c>
    </row>
    <row r="281" spans="1:12">
      <c r="A281" s="11" t="s">
        <v>525</v>
      </c>
      <c r="D281" s="11" t="s">
        <v>254</v>
      </c>
      <c r="E281" s="19" t="s">
        <v>769</v>
      </c>
      <c r="F281" s="10">
        <v>42036</v>
      </c>
      <c r="G281" s="10">
        <v>44958</v>
      </c>
      <c r="H281" s="11">
        <v>9</v>
      </c>
      <c r="I281" s="20" t="s">
        <v>253</v>
      </c>
      <c r="J281" s="11" t="s">
        <v>255</v>
      </c>
      <c r="K281" s="11" t="s">
        <v>5259</v>
      </c>
      <c r="L281" s="11">
        <v>2</v>
      </c>
    </row>
    <row r="282" spans="1:12">
      <c r="A282" s="11" t="s">
        <v>526</v>
      </c>
      <c r="D282" s="11" t="s">
        <v>254</v>
      </c>
      <c r="E282" s="19" t="s">
        <v>770</v>
      </c>
      <c r="F282" s="10">
        <v>42036</v>
      </c>
      <c r="G282" s="10">
        <v>44958</v>
      </c>
      <c r="H282" s="11">
        <v>9</v>
      </c>
      <c r="I282" s="20" t="s">
        <v>253</v>
      </c>
      <c r="J282" s="11" t="s">
        <v>255</v>
      </c>
      <c r="K282" s="11" t="s">
        <v>5259</v>
      </c>
      <c r="L282" s="11">
        <v>2</v>
      </c>
    </row>
    <row r="283" spans="1:12">
      <c r="A283" s="11" t="s">
        <v>527</v>
      </c>
      <c r="D283" s="11" t="s">
        <v>254</v>
      </c>
      <c r="E283" s="19" t="s">
        <v>771</v>
      </c>
      <c r="F283" s="10">
        <v>42036</v>
      </c>
      <c r="G283" s="10">
        <v>44958</v>
      </c>
      <c r="H283" s="11">
        <v>9</v>
      </c>
      <c r="I283" s="20" t="s">
        <v>253</v>
      </c>
      <c r="J283" s="11" t="s">
        <v>255</v>
      </c>
      <c r="K283" s="11" t="s">
        <v>5259</v>
      </c>
      <c r="L283" s="11">
        <v>2</v>
      </c>
    </row>
    <row r="284" spans="1:12">
      <c r="A284" s="11" t="s">
        <v>528</v>
      </c>
      <c r="D284" s="11" t="s">
        <v>254</v>
      </c>
      <c r="E284" s="19" t="s">
        <v>772</v>
      </c>
      <c r="F284" s="10">
        <v>42036</v>
      </c>
      <c r="G284" s="10">
        <v>44958</v>
      </c>
      <c r="H284" s="11">
        <v>9</v>
      </c>
      <c r="I284" s="20" t="s">
        <v>253</v>
      </c>
      <c r="J284" s="11" t="s">
        <v>255</v>
      </c>
      <c r="K284" s="11" t="s">
        <v>5259</v>
      </c>
      <c r="L284" s="11">
        <v>2</v>
      </c>
    </row>
    <row r="285" spans="1:12">
      <c r="A285" s="11" t="s">
        <v>529</v>
      </c>
      <c r="D285" s="11" t="s">
        <v>254</v>
      </c>
      <c r="E285" s="19" t="s">
        <v>773</v>
      </c>
      <c r="F285" s="10">
        <v>42036</v>
      </c>
      <c r="G285" s="10">
        <v>44958</v>
      </c>
      <c r="H285" s="11">
        <v>9</v>
      </c>
      <c r="I285" s="20" t="s">
        <v>253</v>
      </c>
      <c r="J285" s="11" t="s">
        <v>255</v>
      </c>
      <c r="K285" s="11" t="s">
        <v>5259</v>
      </c>
      <c r="L285" s="11">
        <v>2</v>
      </c>
    </row>
    <row r="286" spans="1:12">
      <c r="A286" s="11" t="s">
        <v>530</v>
      </c>
      <c r="D286" s="11" t="s">
        <v>254</v>
      </c>
      <c r="E286" s="19" t="s">
        <v>774</v>
      </c>
      <c r="F286" s="10">
        <v>42036</v>
      </c>
      <c r="G286" s="10">
        <v>44958</v>
      </c>
      <c r="H286" s="11">
        <v>9</v>
      </c>
      <c r="I286" s="20" t="s">
        <v>253</v>
      </c>
      <c r="J286" s="11" t="s">
        <v>255</v>
      </c>
      <c r="K286" s="11" t="s">
        <v>5259</v>
      </c>
      <c r="L286" s="11">
        <v>2</v>
      </c>
    </row>
    <row r="287" spans="1:12">
      <c r="A287" s="11" t="s">
        <v>531</v>
      </c>
      <c r="D287" s="11" t="s">
        <v>254</v>
      </c>
      <c r="E287" s="19" t="s">
        <v>775</v>
      </c>
      <c r="F287" s="10">
        <v>42036</v>
      </c>
      <c r="G287" s="10">
        <v>44958</v>
      </c>
      <c r="H287" s="11">
        <v>9</v>
      </c>
      <c r="I287" s="20" t="s">
        <v>253</v>
      </c>
      <c r="J287" s="11" t="s">
        <v>255</v>
      </c>
      <c r="K287" s="11" t="s">
        <v>5259</v>
      </c>
      <c r="L287" s="11">
        <v>2</v>
      </c>
    </row>
    <row r="288" spans="1:12">
      <c r="A288" s="11" t="s">
        <v>532</v>
      </c>
      <c r="D288" s="11" t="s">
        <v>254</v>
      </c>
      <c r="E288" s="19" t="s">
        <v>776</v>
      </c>
      <c r="F288" s="10">
        <v>42036</v>
      </c>
      <c r="G288" s="10">
        <v>44958</v>
      </c>
      <c r="H288" s="11">
        <v>9</v>
      </c>
      <c r="I288" s="20" t="s">
        <v>253</v>
      </c>
      <c r="J288" s="11" t="s">
        <v>255</v>
      </c>
      <c r="K288" s="11" t="s">
        <v>5259</v>
      </c>
      <c r="L288" s="11">
        <v>2</v>
      </c>
    </row>
    <row r="289" spans="1:12">
      <c r="A289" s="11" t="s">
        <v>533</v>
      </c>
      <c r="D289" s="11" t="s">
        <v>254</v>
      </c>
      <c r="E289" s="19" t="s">
        <v>777</v>
      </c>
      <c r="F289" s="10">
        <v>42036</v>
      </c>
      <c r="G289" s="10">
        <v>44958</v>
      </c>
      <c r="H289" s="11">
        <v>9</v>
      </c>
      <c r="I289" s="20" t="s">
        <v>253</v>
      </c>
      <c r="J289" s="11" t="s">
        <v>255</v>
      </c>
      <c r="K289" s="11" t="s">
        <v>5259</v>
      </c>
      <c r="L289" s="11">
        <v>2</v>
      </c>
    </row>
    <row r="290" spans="1:12">
      <c r="A290" s="11" t="s">
        <v>534</v>
      </c>
      <c r="D290" s="11" t="s">
        <v>254</v>
      </c>
      <c r="E290" s="19" t="s">
        <v>778</v>
      </c>
      <c r="F290" s="10">
        <v>42036</v>
      </c>
      <c r="G290" s="10">
        <v>44958</v>
      </c>
      <c r="H290" s="11">
        <v>9</v>
      </c>
      <c r="I290" s="20" t="s">
        <v>253</v>
      </c>
      <c r="J290" s="11" t="s">
        <v>255</v>
      </c>
      <c r="K290" s="11" t="s">
        <v>5259</v>
      </c>
      <c r="L290" s="11">
        <v>2</v>
      </c>
    </row>
    <row r="291" spans="1:12">
      <c r="A291" s="11" t="s">
        <v>535</v>
      </c>
      <c r="D291" s="11" t="s">
        <v>254</v>
      </c>
      <c r="E291" s="19" t="s">
        <v>779</v>
      </c>
      <c r="F291" s="10">
        <v>42036</v>
      </c>
      <c r="G291" s="10">
        <v>44958</v>
      </c>
      <c r="H291" s="11">
        <v>9</v>
      </c>
      <c r="I291" s="20" t="s">
        <v>253</v>
      </c>
      <c r="J291" s="11" t="s">
        <v>255</v>
      </c>
      <c r="K291" s="11" t="s">
        <v>5259</v>
      </c>
      <c r="L291" s="11">
        <v>2</v>
      </c>
    </row>
    <row r="292" spans="1:12">
      <c r="A292" s="11" t="s">
        <v>536</v>
      </c>
      <c r="D292" s="11" t="s">
        <v>254</v>
      </c>
      <c r="E292" s="19" t="s">
        <v>780</v>
      </c>
      <c r="F292" s="10">
        <v>42036</v>
      </c>
      <c r="G292" s="10">
        <v>44958</v>
      </c>
      <c r="H292" s="11">
        <v>9</v>
      </c>
      <c r="I292" s="20" t="s">
        <v>253</v>
      </c>
      <c r="J292" s="11" t="s">
        <v>255</v>
      </c>
      <c r="K292" s="11" t="s">
        <v>5259</v>
      </c>
      <c r="L292" s="11">
        <v>2</v>
      </c>
    </row>
    <row r="293" spans="1:12">
      <c r="A293" s="11" t="s">
        <v>537</v>
      </c>
      <c r="D293" s="11" t="s">
        <v>254</v>
      </c>
      <c r="E293" s="19" t="s">
        <v>781</v>
      </c>
      <c r="F293" s="10">
        <v>42036</v>
      </c>
      <c r="G293" s="10">
        <v>44958</v>
      </c>
      <c r="H293" s="11">
        <v>9</v>
      </c>
      <c r="I293" s="20" t="s">
        <v>253</v>
      </c>
      <c r="J293" s="11" t="s">
        <v>255</v>
      </c>
      <c r="K293" s="11" t="s">
        <v>5259</v>
      </c>
      <c r="L293" s="11">
        <v>2</v>
      </c>
    </row>
    <row r="294" spans="1:12">
      <c r="A294" s="11" t="s">
        <v>538</v>
      </c>
      <c r="D294" s="11" t="s">
        <v>254</v>
      </c>
      <c r="E294" s="19" t="s">
        <v>782</v>
      </c>
      <c r="F294" s="10">
        <v>42036</v>
      </c>
      <c r="G294" s="10">
        <v>44958</v>
      </c>
      <c r="H294" s="11">
        <v>9</v>
      </c>
      <c r="I294" s="20" t="s">
        <v>253</v>
      </c>
      <c r="J294" s="11" t="s">
        <v>255</v>
      </c>
      <c r="K294" s="11" t="s">
        <v>5259</v>
      </c>
      <c r="L294" s="11">
        <v>2</v>
      </c>
    </row>
    <row r="295" spans="1:12">
      <c r="A295" s="11" t="s">
        <v>539</v>
      </c>
      <c r="D295" s="11" t="s">
        <v>254</v>
      </c>
      <c r="E295" s="19" t="s">
        <v>783</v>
      </c>
      <c r="F295" s="10">
        <v>42036</v>
      </c>
      <c r="G295" s="10">
        <v>44958</v>
      </c>
      <c r="H295" s="11">
        <v>9</v>
      </c>
      <c r="I295" s="20" t="s">
        <v>253</v>
      </c>
      <c r="J295" s="11" t="s">
        <v>255</v>
      </c>
      <c r="K295" s="11" t="s">
        <v>5259</v>
      </c>
      <c r="L295" s="11">
        <v>2</v>
      </c>
    </row>
    <row r="296" spans="1:12">
      <c r="A296" s="11" t="s">
        <v>540</v>
      </c>
      <c r="D296" s="11" t="s">
        <v>254</v>
      </c>
      <c r="E296" s="19" t="s">
        <v>784</v>
      </c>
      <c r="F296" s="10">
        <v>42036</v>
      </c>
      <c r="G296" s="10">
        <v>44958</v>
      </c>
      <c r="H296" s="11">
        <v>9</v>
      </c>
      <c r="I296" s="20" t="s">
        <v>253</v>
      </c>
      <c r="J296" s="11" t="s">
        <v>255</v>
      </c>
      <c r="K296" s="11" t="s">
        <v>5259</v>
      </c>
      <c r="L296" s="11">
        <v>2</v>
      </c>
    </row>
    <row r="297" spans="1:12">
      <c r="A297" s="11" t="s">
        <v>541</v>
      </c>
      <c r="D297" s="11" t="s">
        <v>254</v>
      </c>
      <c r="E297" s="19" t="s">
        <v>785</v>
      </c>
      <c r="F297" s="10">
        <v>42036</v>
      </c>
      <c r="G297" s="10">
        <v>44958</v>
      </c>
      <c r="H297" s="11">
        <v>9</v>
      </c>
      <c r="I297" s="20" t="s">
        <v>253</v>
      </c>
      <c r="J297" s="11" t="s">
        <v>255</v>
      </c>
      <c r="K297" s="11" t="s">
        <v>5259</v>
      </c>
      <c r="L297" s="11">
        <v>2</v>
      </c>
    </row>
    <row r="298" spans="1:12">
      <c r="A298" s="11" t="s">
        <v>542</v>
      </c>
      <c r="D298" s="11" t="s">
        <v>254</v>
      </c>
      <c r="E298" s="19" t="s">
        <v>786</v>
      </c>
      <c r="F298" s="10">
        <v>42036</v>
      </c>
      <c r="G298" s="10">
        <v>44958</v>
      </c>
      <c r="H298" s="11">
        <v>9</v>
      </c>
      <c r="I298" s="20" t="s">
        <v>253</v>
      </c>
      <c r="J298" s="11" t="s">
        <v>255</v>
      </c>
      <c r="K298" s="11" t="s">
        <v>5259</v>
      </c>
      <c r="L298" s="11">
        <v>2</v>
      </c>
    </row>
    <row r="299" spans="1:12">
      <c r="A299" s="11" t="s">
        <v>543</v>
      </c>
      <c r="D299" s="11" t="s">
        <v>254</v>
      </c>
      <c r="E299" s="19" t="s">
        <v>787</v>
      </c>
      <c r="F299" s="10">
        <v>42036</v>
      </c>
      <c r="G299" s="10">
        <v>44958</v>
      </c>
      <c r="H299" s="11">
        <v>9</v>
      </c>
      <c r="I299" s="20" t="s">
        <v>253</v>
      </c>
      <c r="J299" s="11" t="s">
        <v>255</v>
      </c>
      <c r="K299" s="11" t="s">
        <v>5259</v>
      </c>
      <c r="L299" s="11">
        <v>2</v>
      </c>
    </row>
    <row r="300" spans="1:12">
      <c r="A300" s="11" t="s">
        <v>544</v>
      </c>
      <c r="D300" s="11" t="s">
        <v>254</v>
      </c>
      <c r="E300" s="19" t="s">
        <v>788</v>
      </c>
      <c r="F300" s="10">
        <v>42036</v>
      </c>
      <c r="G300" s="10">
        <v>44958</v>
      </c>
      <c r="H300" s="11">
        <v>9</v>
      </c>
      <c r="I300" s="20" t="s">
        <v>253</v>
      </c>
      <c r="J300" s="11" t="s">
        <v>255</v>
      </c>
      <c r="K300" s="11" t="s">
        <v>5259</v>
      </c>
      <c r="L300" s="11">
        <v>2</v>
      </c>
    </row>
    <row r="301" spans="1:12">
      <c r="A301" s="11" t="s">
        <v>545</v>
      </c>
      <c r="D301" s="11" t="s">
        <v>254</v>
      </c>
      <c r="E301" s="19" t="s">
        <v>789</v>
      </c>
      <c r="F301" s="10">
        <v>42036</v>
      </c>
      <c r="G301" s="10">
        <v>44958</v>
      </c>
      <c r="H301" s="11">
        <v>9</v>
      </c>
      <c r="I301" s="20" t="s">
        <v>253</v>
      </c>
      <c r="J301" s="11" t="s">
        <v>255</v>
      </c>
      <c r="K301" s="11" t="s">
        <v>5259</v>
      </c>
      <c r="L301" s="11">
        <v>2</v>
      </c>
    </row>
    <row r="302" spans="1:12">
      <c r="A302" s="11" t="s">
        <v>546</v>
      </c>
      <c r="D302" s="11" t="s">
        <v>254</v>
      </c>
      <c r="E302" s="19" t="s">
        <v>790</v>
      </c>
      <c r="F302" s="10">
        <v>42036</v>
      </c>
      <c r="G302" s="10">
        <v>44958</v>
      </c>
      <c r="H302" s="11">
        <v>9</v>
      </c>
      <c r="I302" s="20" t="s">
        <v>253</v>
      </c>
      <c r="J302" s="11" t="s">
        <v>255</v>
      </c>
      <c r="K302" s="11" t="s">
        <v>5259</v>
      </c>
      <c r="L302" s="11">
        <v>2</v>
      </c>
    </row>
    <row r="303" spans="1:12">
      <c r="A303" s="11" t="s">
        <v>547</v>
      </c>
      <c r="D303" s="11" t="s">
        <v>254</v>
      </c>
      <c r="E303" s="19" t="s">
        <v>791</v>
      </c>
      <c r="F303" s="10">
        <v>42036</v>
      </c>
      <c r="G303" s="10">
        <v>44958</v>
      </c>
      <c r="H303" s="11">
        <v>9</v>
      </c>
      <c r="I303" s="20" t="s">
        <v>253</v>
      </c>
      <c r="J303" s="11" t="s">
        <v>255</v>
      </c>
      <c r="K303" s="11" t="s">
        <v>5259</v>
      </c>
      <c r="L303" s="11">
        <v>2</v>
      </c>
    </row>
    <row r="304" spans="1:12">
      <c r="A304" s="11" t="s">
        <v>548</v>
      </c>
      <c r="D304" s="11" t="s">
        <v>254</v>
      </c>
      <c r="E304" s="19" t="s">
        <v>792</v>
      </c>
      <c r="F304" s="10">
        <v>42036</v>
      </c>
      <c r="G304" s="10">
        <v>44958</v>
      </c>
      <c r="H304" s="11">
        <v>9</v>
      </c>
      <c r="I304" s="20" t="s">
        <v>253</v>
      </c>
      <c r="J304" s="11" t="s">
        <v>255</v>
      </c>
      <c r="K304" s="11" t="s">
        <v>5259</v>
      </c>
      <c r="L304" s="11">
        <v>2</v>
      </c>
    </row>
    <row r="305" spans="1:12">
      <c r="A305" s="11" t="s">
        <v>549</v>
      </c>
      <c r="D305" s="11" t="s">
        <v>254</v>
      </c>
      <c r="E305" s="19" t="s">
        <v>793</v>
      </c>
      <c r="F305" s="10">
        <v>42036</v>
      </c>
      <c r="G305" s="10">
        <v>44958</v>
      </c>
      <c r="H305" s="11">
        <v>9</v>
      </c>
      <c r="I305" s="20" t="s">
        <v>253</v>
      </c>
      <c r="J305" s="11" t="s">
        <v>255</v>
      </c>
      <c r="K305" s="11" t="s">
        <v>5259</v>
      </c>
      <c r="L305" s="11">
        <v>2</v>
      </c>
    </row>
    <row r="306" spans="1:12">
      <c r="A306" s="11" t="s">
        <v>550</v>
      </c>
      <c r="D306" s="11" t="s">
        <v>254</v>
      </c>
      <c r="E306" s="19" t="s">
        <v>794</v>
      </c>
      <c r="F306" s="10">
        <v>42036</v>
      </c>
      <c r="G306" s="10">
        <v>44958</v>
      </c>
      <c r="H306" s="11">
        <v>9</v>
      </c>
      <c r="I306" s="20" t="s">
        <v>253</v>
      </c>
      <c r="J306" s="11" t="s">
        <v>255</v>
      </c>
      <c r="K306" s="11" t="s">
        <v>5259</v>
      </c>
      <c r="L306" s="11">
        <v>2</v>
      </c>
    </row>
    <row r="307" spans="1:12">
      <c r="A307" s="11" t="s">
        <v>551</v>
      </c>
      <c r="D307" s="11" t="s">
        <v>254</v>
      </c>
      <c r="E307" s="19" t="s">
        <v>795</v>
      </c>
      <c r="F307" s="10">
        <v>42036</v>
      </c>
      <c r="G307" s="10">
        <v>44958</v>
      </c>
      <c r="H307" s="11">
        <v>9</v>
      </c>
      <c r="I307" s="20" t="s">
        <v>253</v>
      </c>
      <c r="J307" s="11" t="s">
        <v>255</v>
      </c>
      <c r="K307" s="11" t="s">
        <v>5259</v>
      </c>
      <c r="L307" s="11">
        <v>2</v>
      </c>
    </row>
    <row r="308" spans="1:12">
      <c r="A308" s="11" t="s">
        <v>552</v>
      </c>
      <c r="D308" s="11" t="s">
        <v>254</v>
      </c>
      <c r="E308" s="19" t="s">
        <v>796</v>
      </c>
      <c r="F308" s="10">
        <v>42036</v>
      </c>
      <c r="G308" s="10">
        <v>44958</v>
      </c>
      <c r="H308" s="11">
        <v>9</v>
      </c>
      <c r="I308" s="20" t="s">
        <v>253</v>
      </c>
      <c r="J308" s="11" t="s">
        <v>255</v>
      </c>
      <c r="K308" s="11" t="s">
        <v>5259</v>
      </c>
      <c r="L308" s="11">
        <v>2</v>
      </c>
    </row>
    <row r="309" spans="1:12">
      <c r="A309" s="11" t="s">
        <v>553</v>
      </c>
      <c r="D309" s="11" t="s">
        <v>254</v>
      </c>
      <c r="E309" s="19" t="s">
        <v>797</v>
      </c>
      <c r="F309" s="10">
        <v>42036</v>
      </c>
      <c r="G309" s="10">
        <v>44958</v>
      </c>
      <c r="H309" s="11">
        <v>9</v>
      </c>
      <c r="I309" s="20" t="s">
        <v>253</v>
      </c>
      <c r="J309" s="11" t="s">
        <v>255</v>
      </c>
      <c r="K309" s="11" t="s">
        <v>5259</v>
      </c>
      <c r="L309" s="11">
        <v>2</v>
      </c>
    </row>
    <row r="310" spans="1:12">
      <c r="A310" s="11" t="s">
        <v>554</v>
      </c>
      <c r="D310" s="11" t="s">
        <v>254</v>
      </c>
      <c r="E310" s="19" t="s">
        <v>798</v>
      </c>
      <c r="F310" s="10">
        <v>42036</v>
      </c>
      <c r="G310" s="10">
        <v>44958</v>
      </c>
      <c r="H310" s="11">
        <v>9</v>
      </c>
      <c r="I310" s="20" t="s">
        <v>253</v>
      </c>
      <c r="J310" s="11" t="s">
        <v>255</v>
      </c>
      <c r="K310" s="11" t="s">
        <v>5259</v>
      </c>
      <c r="L310" s="11">
        <v>2</v>
      </c>
    </row>
    <row r="311" spans="1:12">
      <c r="A311" s="11" t="s">
        <v>555</v>
      </c>
      <c r="D311" s="11" t="s">
        <v>254</v>
      </c>
      <c r="E311" s="19" t="s">
        <v>799</v>
      </c>
      <c r="F311" s="10">
        <v>42036</v>
      </c>
      <c r="G311" s="10">
        <v>44958</v>
      </c>
      <c r="H311" s="11">
        <v>9</v>
      </c>
      <c r="I311" s="20" t="s">
        <v>253</v>
      </c>
      <c r="J311" s="11" t="s">
        <v>255</v>
      </c>
      <c r="K311" s="11" t="s">
        <v>5259</v>
      </c>
      <c r="L311" s="11">
        <v>2</v>
      </c>
    </row>
    <row r="312" spans="1:12">
      <c r="A312" s="11" t="s">
        <v>556</v>
      </c>
      <c r="D312" s="11" t="s">
        <v>254</v>
      </c>
      <c r="E312" s="19" t="s">
        <v>800</v>
      </c>
      <c r="F312" s="10">
        <v>42036</v>
      </c>
      <c r="G312" s="10">
        <v>44958</v>
      </c>
      <c r="H312" s="11">
        <v>9</v>
      </c>
      <c r="I312" s="20" t="s">
        <v>253</v>
      </c>
      <c r="J312" s="11" t="s">
        <v>255</v>
      </c>
      <c r="K312" s="11" t="s">
        <v>5259</v>
      </c>
      <c r="L312" s="11">
        <v>2</v>
      </c>
    </row>
    <row r="313" spans="1:12">
      <c r="A313" s="11" t="s">
        <v>557</v>
      </c>
      <c r="D313" s="11" t="s">
        <v>254</v>
      </c>
      <c r="E313" s="19" t="s">
        <v>801</v>
      </c>
      <c r="F313" s="10">
        <v>42036</v>
      </c>
      <c r="G313" s="10">
        <v>44958</v>
      </c>
      <c r="H313" s="11">
        <v>9</v>
      </c>
      <c r="I313" s="20" t="s">
        <v>253</v>
      </c>
      <c r="J313" s="11" t="s">
        <v>255</v>
      </c>
      <c r="K313" s="11" t="s">
        <v>5259</v>
      </c>
      <c r="L313" s="11">
        <v>2</v>
      </c>
    </row>
    <row r="314" spans="1:12">
      <c r="A314" s="11" t="s">
        <v>558</v>
      </c>
      <c r="D314" s="11" t="s">
        <v>254</v>
      </c>
      <c r="E314" s="19" t="s">
        <v>802</v>
      </c>
      <c r="F314" s="10">
        <v>42036</v>
      </c>
      <c r="G314" s="10">
        <v>44958</v>
      </c>
      <c r="H314" s="11">
        <v>9</v>
      </c>
      <c r="I314" s="20" t="s">
        <v>253</v>
      </c>
      <c r="J314" s="11" t="s">
        <v>255</v>
      </c>
      <c r="K314" s="11" t="s">
        <v>5259</v>
      </c>
      <c r="L314" s="11">
        <v>2</v>
      </c>
    </row>
    <row r="315" spans="1:12">
      <c r="A315" s="11" t="s">
        <v>559</v>
      </c>
      <c r="D315" s="11" t="s">
        <v>254</v>
      </c>
      <c r="E315" s="19" t="s">
        <v>803</v>
      </c>
      <c r="F315" s="10">
        <v>42036</v>
      </c>
      <c r="G315" s="10">
        <v>44958</v>
      </c>
      <c r="H315" s="11">
        <v>9</v>
      </c>
      <c r="I315" s="20" t="s">
        <v>253</v>
      </c>
      <c r="J315" s="11" t="s">
        <v>255</v>
      </c>
      <c r="K315" s="11" t="s">
        <v>5259</v>
      </c>
      <c r="L315" s="11">
        <v>2</v>
      </c>
    </row>
    <row r="316" spans="1:12">
      <c r="A316" s="11" t="s">
        <v>560</v>
      </c>
      <c r="D316" s="11" t="s">
        <v>254</v>
      </c>
      <c r="E316" s="19" t="s">
        <v>804</v>
      </c>
      <c r="F316" s="10">
        <v>42036</v>
      </c>
      <c r="G316" s="10">
        <v>44958</v>
      </c>
      <c r="H316" s="11">
        <v>9</v>
      </c>
      <c r="I316" s="20" t="s">
        <v>253</v>
      </c>
      <c r="J316" s="11" t="s">
        <v>255</v>
      </c>
      <c r="K316" s="11" t="s">
        <v>5259</v>
      </c>
      <c r="L316" s="11">
        <v>2</v>
      </c>
    </row>
    <row r="317" spans="1:12">
      <c r="A317" s="11" t="s">
        <v>561</v>
      </c>
      <c r="D317" s="11" t="s">
        <v>254</v>
      </c>
      <c r="E317" s="19" t="s">
        <v>805</v>
      </c>
      <c r="F317" s="10">
        <v>42036</v>
      </c>
      <c r="G317" s="10">
        <v>44958</v>
      </c>
      <c r="H317" s="11">
        <v>9</v>
      </c>
      <c r="I317" s="20" t="s">
        <v>253</v>
      </c>
      <c r="J317" s="11" t="s">
        <v>255</v>
      </c>
      <c r="K317" s="11" t="s">
        <v>5259</v>
      </c>
      <c r="L317" s="11">
        <v>2</v>
      </c>
    </row>
    <row r="318" spans="1:12">
      <c r="A318" s="11" t="s">
        <v>562</v>
      </c>
      <c r="D318" s="11" t="s">
        <v>254</v>
      </c>
      <c r="E318" s="19" t="s">
        <v>806</v>
      </c>
      <c r="F318" s="10">
        <v>42036</v>
      </c>
      <c r="G318" s="10">
        <v>44958</v>
      </c>
      <c r="H318" s="11">
        <v>9</v>
      </c>
      <c r="I318" s="20" t="s">
        <v>253</v>
      </c>
      <c r="J318" s="11" t="s">
        <v>255</v>
      </c>
      <c r="K318" s="11" t="s">
        <v>5259</v>
      </c>
      <c r="L318" s="11">
        <v>2</v>
      </c>
    </row>
    <row r="319" spans="1:12">
      <c r="A319" s="11" t="s">
        <v>563</v>
      </c>
      <c r="D319" s="11" t="s">
        <v>254</v>
      </c>
      <c r="E319" s="19" t="s">
        <v>807</v>
      </c>
      <c r="F319" s="10">
        <v>42036</v>
      </c>
      <c r="G319" s="10">
        <v>44958</v>
      </c>
      <c r="H319" s="11">
        <v>9</v>
      </c>
      <c r="I319" s="20" t="s">
        <v>253</v>
      </c>
      <c r="J319" s="11" t="s">
        <v>255</v>
      </c>
      <c r="K319" s="11" t="s">
        <v>5259</v>
      </c>
      <c r="L319" s="11">
        <v>2</v>
      </c>
    </row>
    <row r="320" spans="1:12">
      <c r="A320" s="11" t="s">
        <v>564</v>
      </c>
      <c r="D320" s="11" t="s">
        <v>254</v>
      </c>
      <c r="E320" s="19" t="s">
        <v>808</v>
      </c>
      <c r="F320" s="10">
        <v>42036</v>
      </c>
      <c r="G320" s="10">
        <v>44958</v>
      </c>
      <c r="H320" s="11">
        <v>9</v>
      </c>
      <c r="I320" s="20" t="s">
        <v>253</v>
      </c>
      <c r="J320" s="11" t="s">
        <v>255</v>
      </c>
      <c r="K320" s="11" t="s">
        <v>5259</v>
      </c>
      <c r="L320" s="11">
        <v>2</v>
      </c>
    </row>
    <row r="321" spans="1:12">
      <c r="A321" s="11" t="s">
        <v>565</v>
      </c>
      <c r="D321" s="11" t="s">
        <v>254</v>
      </c>
      <c r="E321" s="19" t="s">
        <v>809</v>
      </c>
      <c r="F321" s="10">
        <v>42036</v>
      </c>
      <c r="G321" s="10">
        <v>44958</v>
      </c>
      <c r="H321" s="11">
        <v>9</v>
      </c>
      <c r="I321" s="20" t="s">
        <v>253</v>
      </c>
      <c r="J321" s="11" t="s">
        <v>255</v>
      </c>
      <c r="K321" s="11" t="s">
        <v>5259</v>
      </c>
      <c r="L321" s="11">
        <v>2</v>
      </c>
    </row>
    <row r="322" spans="1:12">
      <c r="A322" s="11" t="s">
        <v>566</v>
      </c>
      <c r="D322" s="11" t="s">
        <v>254</v>
      </c>
      <c r="E322" s="19" t="s">
        <v>810</v>
      </c>
      <c r="F322" s="10">
        <v>42036</v>
      </c>
      <c r="G322" s="10">
        <v>44958</v>
      </c>
      <c r="H322" s="11">
        <v>9</v>
      </c>
      <c r="I322" s="20" t="s">
        <v>253</v>
      </c>
      <c r="J322" s="11" t="s">
        <v>255</v>
      </c>
      <c r="K322" s="11" t="s">
        <v>5259</v>
      </c>
      <c r="L322" s="11">
        <v>2</v>
      </c>
    </row>
    <row r="323" spans="1:12">
      <c r="A323" s="11" t="s">
        <v>567</v>
      </c>
      <c r="D323" s="11" t="s">
        <v>254</v>
      </c>
      <c r="E323" s="19" t="s">
        <v>811</v>
      </c>
      <c r="F323" s="10">
        <v>42036</v>
      </c>
      <c r="G323" s="10">
        <v>44958</v>
      </c>
      <c r="H323" s="11">
        <v>9</v>
      </c>
      <c r="I323" s="20" t="s">
        <v>253</v>
      </c>
      <c r="J323" s="11" t="s">
        <v>255</v>
      </c>
      <c r="K323" s="11" t="s">
        <v>5259</v>
      </c>
      <c r="L323" s="11">
        <v>2</v>
      </c>
    </row>
    <row r="324" spans="1:12">
      <c r="A324" s="11" t="s">
        <v>568</v>
      </c>
      <c r="D324" s="11" t="s">
        <v>254</v>
      </c>
      <c r="E324" s="19" t="s">
        <v>812</v>
      </c>
      <c r="F324" s="10">
        <v>42036</v>
      </c>
      <c r="G324" s="10">
        <v>44958</v>
      </c>
      <c r="H324" s="11">
        <v>9</v>
      </c>
      <c r="I324" s="20" t="s">
        <v>253</v>
      </c>
      <c r="J324" s="11" t="s">
        <v>255</v>
      </c>
      <c r="K324" s="11" t="s">
        <v>5259</v>
      </c>
      <c r="L324" s="11">
        <v>2</v>
      </c>
    </row>
    <row r="325" spans="1:12">
      <c r="A325" s="11" t="s">
        <v>569</v>
      </c>
      <c r="D325" s="11" t="s">
        <v>254</v>
      </c>
      <c r="E325" s="19" t="s">
        <v>813</v>
      </c>
      <c r="F325" s="10">
        <v>42036</v>
      </c>
      <c r="G325" s="10">
        <v>44958</v>
      </c>
      <c r="H325" s="11">
        <v>9</v>
      </c>
      <c r="I325" s="20" t="s">
        <v>253</v>
      </c>
      <c r="J325" s="11" t="s">
        <v>255</v>
      </c>
      <c r="K325" s="11" t="s">
        <v>5259</v>
      </c>
      <c r="L325" s="11">
        <v>2</v>
      </c>
    </row>
    <row r="326" spans="1:12">
      <c r="A326" s="11" t="s">
        <v>570</v>
      </c>
      <c r="D326" s="11" t="s">
        <v>254</v>
      </c>
      <c r="E326" s="19" t="s">
        <v>814</v>
      </c>
      <c r="F326" s="10">
        <v>42036</v>
      </c>
      <c r="G326" s="10">
        <v>44958</v>
      </c>
      <c r="H326" s="11">
        <v>9</v>
      </c>
      <c r="I326" s="20" t="s">
        <v>253</v>
      </c>
      <c r="J326" s="11" t="s">
        <v>255</v>
      </c>
      <c r="K326" s="11" t="s">
        <v>5259</v>
      </c>
      <c r="L326" s="11">
        <v>2</v>
      </c>
    </row>
    <row r="327" spans="1:12">
      <c r="A327" s="11" t="s">
        <v>571</v>
      </c>
      <c r="D327" s="11" t="s">
        <v>254</v>
      </c>
      <c r="E327" s="19" t="s">
        <v>815</v>
      </c>
      <c r="F327" s="10">
        <v>42036</v>
      </c>
      <c r="G327" s="10">
        <v>44958</v>
      </c>
      <c r="H327" s="11">
        <v>9</v>
      </c>
      <c r="I327" s="20" t="s">
        <v>253</v>
      </c>
      <c r="J327" s="11" t="s">
        <v>255</v>
      </c>
      <c r="K327" s="11" t="s">
        <v>5259</v>
      </c>
      <c r="L327" s="11">
        <v>2</v>
      </c>
    </row>
    <row r="328" spans="1:12">
      <c r="A328" s="11" t="s">
        <v>572</v>
      </c>
      <c r="D328" s="11" t="s">
        <v>254</v>
      </c>
      <c r="E328" s="19" t="s">
        <v>816</v>
      </c>
      <c r="F328" s="10">
        <v>42036</v>
      </c>
      <c r="G328" s="10">
        <v>44958</v>
      </c>
      <c r="H328" s="11">
        <v>9</v>
      </c>
      <c r="I328" s="20" t="s">
        <v>253</v>
      </c>
      <c r="J328" s="11" t="s">
        <v>255</v>
      </c>
      <c r="K328" s="11" t="s">
        <v>5259</v>
      </c>
      <c r="L328" s="11">
        <v>2</v>
      </c>
    </row>
    <row r="329" spans="1:12">
      <c r="A329" s="11" t="s">
        <v>573</v>
      </c>
      <c r="D329" s="11" t="s">
        <v>254</v>
      </c>
      <c r="E329" s="19" t="s">
        <v>817</v>
      </c>
      <c r="F329" s="10">
        <v>42036</v>
      </c>
      <c r="G329" s="10">
        <v>44958</v>
      </c>
      <c r="H329" s="11">
        <v>9</v>
      </c>
      <c r="I329" s="20" t="s">
        <v>253</v>
      </c>
      <c r="J329" s="11" t="s">
        <v>255</v>
      </c>
      <c r="K329" s="11" t="s">
        <v>5259</v>
      </c>
      <c r="L329" s="11">
        <v>2</v>
      </c>
    </row>
    <row r="330" spans="1:12">
      <c r="A330" s="11" t="s">
        <v>574</v>
      </c>
      <c r="D330" s="11" t="s">
        <v>254</v>
      </c>
      <c r="E330" s="19" t="s">
        <v>818</v>
      </c>
      <c r="F330" s="10">
        <v>42036</v>
      </c>
      <c r="G330" s="10">
        <v>44958</v>
      </c>
      <c r="H330" s="11">
        <v>9</v>
      </c>
      <c r="I330" s="20" t="s">
        <v>253</v>
      </c>
      <c r="J330" s="11" t="s">
        <v>255</v>
      </c>
      <c r="K330" s="11" t="s">
        <v>5259</v>
      </c>
      <c r="L330" s="11">
        <v>2</v>
      </c>
    </row>
    <row r="331" spans="1:12">
      <c r="A331" s="11" t="s">
        <v>575</v>
      </c>
      <c r="D331" s="11" t="s">
        <v>254</v>
      </c>
      <c r="E331" s="19" t="s">
        <v>819</v>
      </c>
      <c r="F331" s="10">
        <v>42036</v>
      </c>
      <c r="G331" s="10">
        <v>44958</v>
      </c>
      <c r="H331" s="11">
        <v>9</v>
      </c>
      <c r="I331" s="20" t="s">
        <v>253</v>
      </c>
      <c r="J331" s="11" t="s">
        <v>255</v>
      </c>
      <c r="K331" s="11" t="s">
        <v>5259</v>
      </c>
      <c r="L331" s="11">
        <v>2</v>
      </c>
    </row>
    <row r="332" spans="1:12">
      <c r="A332" s="11" t="s">
        <v>576</v>
      </c>
      <c r="D332" s="11" t="s">
        <v>254</v>
      </c>
      <c r="E332" s="19" t="s">
        <v>820</v>
      </c>
      <c r="F332" s="10">
        <v>42036</v>
      </c>
      <c r="G332" s="10">
        <v>44958</v>
      </c>
      <c r="H332" s="11">
        <v>9</v>
      </c>
      <c r="I332" s="20" t="s">
        <v>253</v>
      </c>
      <c r="J332" s="11" t="s">
        <v>255</v>
      </c>
      <c r="K332" s="11" t="s">
        <v>5259</v>
      </c>
      <c r="L332" s="11">
        <v>2</v>
      </c>
    </row>
    <row r="333" spans="1:12">
      <c r="A333" s="11" t="s">
        <v>577</v>
      </c>
      <c r="D333" s="11" t="s">
        <v>254</v>
      </c>
      <c r="E333" s="19" t="s">
        <v>821</v>
      </c>
      <c r="F333" s="10">
        <v>42036</v>
      </c>
      <c r="G333" s="10">
        <v>44958</v>
      </c>
      <c r="H333" s="11">
        <v>9</v>
      </c>
      <c r="I333" s="20" t="s">
        <v>253</v>
      </c>
      <c r="J333" s="11" t="s">
        <v>255</v>
      </c>
      <c r="K333" s="11" t="s">
        <v>5259</v>
      </c>
      <c r="L333" s="11">
        <v>2</v>
      </c>
    </row>
    <row r="334" spans="1:12">
      <c r="A334" s="11" t="s">
        <v>578</v>
      </c>
      <c r="D334" s="11" t="s">
        <v>254</v>
      </c>
      <c r="E334" s="19" t="s">
        <v>822</v>
      </c>
      <c r="F334" s="10">
        <v>42036</v>
      </c>
      <c r="G334" s="10">
        <v>44958</v>
      </c>
      <c r="H334" s="11">
        <v>9</v>
      </c>
      <c r="I334" s="20" t="s">
        <v>253</v>
      </c>
      <c r="J334" s="11" t="s">
        <v>255</v>
      </c>
      <c r="K334" s="11" t="s">
        <v>5259</v>
      </c>
      <c r="L334" s="11">
        <v>2</v>
      </c>
    </row>
    <row r="335" spans="1:12">
      <c r="A335" s="11" t="s">
        <v>579</v>
      </c>
      <c r="D335" s="11" t="s">
        <v>254</v>
      </c>
      <c r="E335" s="19" t="s">
        <v>823</v>
      </c>
      <c r="F335" s="10">
        <v>42036</v>
      </c>
      <c r="G335" s="10">
        <v>44958</v>
      </c>
      <c r="H335" s="11">
        <v>9</v>
      </c>
      <c r="I335" s="20" t="s">
        <v>253</v>
      </c>
      <c r="J335" s="11" t="s">
        <v>255</v>
      </c>
      <c r="K335" s="11" t="s">
        <v>5259</v>
      </c>
      <c r="L335" s="11">
        <v>2</v>
      </c>
    </row>
    <row r="336" spans="1:12">
      <c r="A336" s="11" t="s">
        <v>580</v>
      </c>
      <c r="D336" s="11" t="s">
        <v>254</v>
      </c>
      <c r="E336" s="19" t="s">
        <v>824</v>
      </c>
      <c r="F336" s="10">
        <v>42036</v>
      </c>
      <c r="G336" s="10">
        <v>44958</v>
      </c>
      <c r="H336" s="11">
        <v>9</v>
      </c>
      <c r="I336" s="20" t="s">
        <v>253</v>
      </c>
      <c r="J336" s="11" t="s">
        <v>255</v>
      </c>
      <c r="K336" s="11" t="s">
        <v>5259</v>
      </c>
      <c r="L336" s="11">
        <v>2</v>
      </c>
    </row>
    <row r="337" spans="1:12">
      <c r="A337" s="11" t="s">
        <v>581</v>
      </c>
      <c r="D337" s="11" t="s">
        <v>254</v>
      </c>
      <c r="E337" s="19" t="s">
        <v>825</v>
      </c>
      <c r="F337" s="10">
        <v>42036</v>
      </c>
      <c r="G337" s="10">
        <v>44958</v>
      </c>
      <c r="H337" s="11">
        <v>9</v>
      </c>
      <c r="I337" s="20" t="s">
        <v>253</v>
      </c>
      <c r="J337" s="11" t="s">
        <v>255</v>
      </c>
      <c r="K337" s="11" t="s">
        <v>5259</v>
      </c>
      <c r="L337" s="11">
        <v>2</v>
      </c>
    </row>
    <row r="338" spans="1:12">
      <c r="A338" s="11" t="s">
        <v>582</v>
      </c>
      <c r="D338" s="11" t="s">
        <v>254</v>
      </c>
      <c r="E338" s="19" t="s">
        <v>826</v>
      </c>
      <c r="F338" s="10">
        <v>42036</v>
      </c>
      <c r="G338" s="10">
        <v>44958</v>
      </c>
      <c r="H338" s="11">
        <v>9</v>
      </c>
      <c r="I338" s="20" t="s">
        <v>253</v>
      </c>
      <c r="J338" s="11" t="s">
        <v>255</v>
      </c>
      <c r="K338" s="11" t="s">
        <v>5259</v>
      </c>
      <c r="L338" s="11">
        <v>2</v>
      </c>
    </row>
    <row r="339" spans="1:12">
      <c r="A339" s="11" t="s">
        <v>583</v>
      </c>
      <c r="D339" s="11" t="s">
        <v>254</v>
      </c>
      <c r="E339" s="19" t="s">
        <v>827</v>
      </c>
      <c r="F339" s="10">
        <v>42036</v>
      </c>
      <c r="G339" s="10">
        <v>44958</v>
      </c>
      <c r="H339" s="11">
        <v>9</v>
      </c>
      <c r="I339" s="20" t="s">
        <v>253</v>
      </c>
      <c r="J339" s="11" t="s">
        <v>255</v>
      </c>
      <c r="K339" s="11" t="s">
        <v>5259</v>
      </c>
      <c r="L339" s="11">
        <v>2</v>
      </c>
    </row>
    <row r="340" spans="1:12">
      <c r="A340" s="11" t="s">
        <v>584</v>
      </c>
      <c r="D340" s="11" t="s">
        <v>254</v>
      </c>
      <c r="E340" s="19" t="s">
        <v>828</v>
      </c>
      <c r="F340" s="10">
        <v>42036</v>
      </c>
      <c r="G340" s="10">
        <v>44958</v>
      </c>
      <c r="H340" s="11">
        <v>9</v>
      </c>
      <c r="I340" s="20" t="s">
        <v>253</v>
      </c>
      <c r="J340" s="11" t="s">
        <v>255</v>
      </c>
      <c r="K340" s="11" t="s">
        <v>5259</v>
      </c>
      <c r="L340" s="11">
        <v>2</v>
      </c>
    </row>
    <row r="341" spans="1:12">
      <c r="A341" s="11" t="s">
        <v>585</v>
      </c>
      <c r="D341" s="11" t="s">
        <v>254</v>
      </c>
      <c r="E341" s="19" t="s">
        <v>829</v>
      </c>
      <c r="F341" s="10">
        <v>42036</v>
      </c>
      <c r="G341" s="10">
        <v>44958</v>
      </c>
      <c r="H341" s="11">
        <v>9</v>
      </c>
      <c r="I341" s="20" t="s">
        <v>253</v>
      </c>
      <c r="J341" s="11" t="s">
        <v>255</v>
      </c>
      <c r="K341" s="11" t="s">
        <v>5259</v>
      </c>
      <c r="L341" s="11">
        <v>2</v>
      </c>
    </row>
    <row r="342" spans="1:12">
      <c r="A342" s="11" t="s">
        <v>586</v>
      </c>
      <c r="D342" s="11" t="s">
        <v>254</v>
      </c>
      <c r="E342" s="19" t="s">
        <v>830</v>
      </c>
      <c r="F342" s="10">
        <v>42036</v>
      </c>
      <c r="G342" s="10">
        <v>44958</v>
      </c>
      <c r="H342" s="11">
        <v>9</v>
      </c>
      <c r="I342" s="20" t="s">
        <v>253</v>
      </c>
      <c r="J342" s="11" t="s">
        <v>255</v>
      </c>
      <c r="K342" s="11" t="s">
        <v>5259</v>
      </c>
      <c r="L342" s="11">
        <v>2</v>
      </c>
    </row>
    <row r="343" spans="1:12">
      <c r="A343" s="11" t="s">
        <v>587</v>
      </c>
      <c r="D343" s="11" t="s">
        <v>254</v>
      </c>
      <c r="E343" s="19" t="s">
        <v>831</v>
      </c>
      <c r="F343" s="10">
        <v>42036</v>
      </c>
      <c r="G343" s="10">
        <v>44958</v>
      </c>
      <c r="H343" s="11">
        <v>9</v>
      </c>
      <c r="I343" s="20" t="s">
        <v>253</v>
      </c>
      <c r="J343" s="11" t="s">
        <v>255</v>
      </c>
      <c r="K343" s="11" t="s">
        <v>5259</v>
      </c>
      <c r="L343" s="11">
        <v>2</v>
      </c>
    </row>
    <row r="344" spans="1:12">
      <c r="A344" s="11" t="s">
        <v>588</v>
      </c>
      <c r="D344" s="11" t="s">
        <v>254</v>
      </c>
      <c r="E344" s="19" t="s">
        <v>832</v>
      </c>
      <c r="F344" s="10">
        <v>42036</v>
      </c>
      <c r="G344" s="10">
        <v>44958</v>
      </c>
      <c r="H344" s="11">
        <v>9</v>
      </c>
      <c r="I344" s="20" t="s">
        <v>253</v>
      </c>
      <c r="J344" s="11" t="s">
        <v>255</v>
      </c>
      <c r="K344" s="11" t="s">
        <v>5259</v>
      </c>
      <c r="L344" s="11">
        <v>2</v>
      </c>
    </row>
    <row r="345" spans="1:12">
      <c r="A345" s="11" t="s">
        <v>589</v>
      </c>
      <c r="D345" s="11" t="s">
        <v>254</v>
      </c>
      <c r="E345" s="19" t="s">
        <v>833</v>
      </c>
      <c r="F345" s="10">
        <v>42036</v>
      </c>
      <c r="G345" s="10">
        <v>44958</v>
      </c>
      <c r="H345" s="11">
        <v>9</v>
      </c>
      <c r="I345" s="20" t="s">
        <v>253</v>
      </c>
      <c r="J345" s="11" t="s">
        <v>255</v>
      </c>
      <c r="K345" s="11" t="s">
        <v>5259</v>
      </c>
      <c r="L345" s="11">
        <v>2</v>
      </c>
    </row>
    <row r="346" spans="1:12">
      <c r="A346" s="11" t="s">
        <v>590</v>
      </c>
      <c r="D346" s="11" t="s">
        <v>254</v>
      </c>
      <c r="E346" s="19" t="s">
        <v>834</v>
      </c>
      <c r="F346" s="10">
        <v>42036</v>
      </c>
      <c r="G346" s="10">
        <v>44958</v>
      </c>
      <c r="H346" s="11">
        <v>9</v>
      </c>
      <c r="I346" s="20" t="s">
        <v>253</v>
      </c>
      <c r="J346" s="11" t="s">
        <v>255</v>
      </c>
      <c r="K346" s="11" t="s">
        <v>5259</v>
      </c>
      <c r="L346" s="11">
        <v>2</v>
      </c>
    </row>
    <row r="347" spans="1:12">
      <c r="A347" s="11" t="s">
        <v>591</v>
      </c>
      <c r="D347" s="11" t="s">
        <v>254</v>
      </c>
      <c r="E347" s="19" t="s">
        <v>835</v>
      </c>
      <c r="F347" s="10">
        <v>42036</v>
      </c>
      <c r="G347" s="10">
        <v>44958</v>
      </c>
      <c r="H347" s="11">
        <v>9</v>
      </c>
      <c r="I347" s="20" t="s">
        <v>253</v>
      </c>
      <c r="J347" s="11" t="s">
        <v>255</v>
      </c>
      <c r="K347" s="11" t="s">
        <v>5259</v>
      </c>
      <c r="L347" s="11">
        <v>2</v>
      </c>
    </row>
    <row r="348" spans="1:12">
      <c r="A348" s="11" t="s">
        <v>592</v>
      </c>
      <c r="D348" s="11" t="s">
        <v>254</v>
      </c>
      <c r="E348" s="19" t="s">
        <v>836</v>
      </c>
      <c r="F348" s="10">
        <v>42036</v>
      </c>
      <c r="G348" s="10">
        <v>44958</v>
      </c>
      <c r="H348" s="11">
        <v>9</v>
      </c>
      <c r="I348" s="20" t="s">
        <v>253</v>
      </c>
      <c r="J348" s="11" t="s">
        <v>255</v>
      </c>
      <c r="K348" s="11" t="s">
        <v>5259</v>
      </c>
      <c r="L348" s="11">
        <v>2</v>
      </c>
    </row>
    <row r="349" spans="1:12">
      <c r="A349" s="11" t="s">
        <v>593</v>
      </c>
      <c r="D349" s="11" t="s">
        <v>254</v>
      </c>
      <c r="E349" s="19" t="s">
        <v>837</v>
      </c>
      <c r="F349" s="10">
        <v>42036</v>
      </c>
      <c r="G349" s="10">
        <v>44958</v>
      </c>
      <c r="H349" s="11">
        <v>9</v>
      </c>
      <c r="I349" s="20" t="s">
        <v>253</v>
      </c>
      <c r="J349" s="11" t="s">
        <v>255</v>
      </c>
      <c r="K349" s="11" t="s">
        <v>5259</v>
      </c>
      <c r="L349" s="11">
        <v>2</v>
      </c>
    </row>
    <row r="350" spans="1:12">
      <c r="A350" s="11" t="s">
        <v>594</v>
      </c>
      <c r="D350" s="11" t="s">
        <v>254</v>
      </c>
      <c r="E350" s="19" t="s">
        <v>838</v>
      </c>
      <c r="F350" s="10">
        <v>42036</v>
      </c>
      <c r="G350" s="10">
        <v>44958</v>
      </c>
      <c r="H350" s="11">
        <v>9</v>
      </c>
      <c r="I350" s="20" t="s">
        <v>253</v>
      </c>
      <c r="J350" s="11" t="s">
        <v>255</v>
      </c>
      <c r="K350" s="11" t="s">
        <v>5259</v>
      </c>
      <c r="L350" s="11">
        <v>2</v>
      </c>
    </row>
    <row r="351" spans="1:12">
      <c r="A351" s="11" t="s">
        <v>595</v>
      </c>
      <c r="D351" s="11" t="s">
        <v>254</v>
      </c>
      <c r="E351" s="19" t="s">
        <v>839</v>
      </c>
      <c r="F351" s="10">
        <v>42036</v>
      </c>
      <c r="G351" s="10">
        <v>44958</v>
      </c>
      <c r="H351" s="11">
        <v>9</v>
      </c>
      <c r="I351" s="20" t="s">
        <v>253</v>
      </c>
      <c r="J351" s="11" t="s">
        <v>255</v>
      </c>
      <c r="K351" s="11" t="s">
        <v>5259</v>
      </c>
      <c r="L351" s="11">
        <v>2</v>
      </c>
    </row>
    <row r="352" spans="1:12">
      <c r="A352" s="11" t="s">
        <v>596</v>
      </c>
      <c r="D352" s="11" t="s">
        <v>254</v>
      </c>
      <c r="E352" s="19" t="s">
        <v>840</v>
      </c>
      <c r="F352" s="10">
        <v>42036</v>
      </c>
      <c r="G352" s="10">
        <v>44958</v>
      </c>
      <c r="H352" s="11">
        <v>9</v>
      </c>
      <c r="I352" s="20" t="s">
        <v>253</v>
      </c>
      <c r="J352" s="11" t="s">
        <v>255</v>
      </c>
      <c r="K352" s="11" t="s">
        <v>5259</v>
      </c>
      <c r="L352" s="11">
        <v>2</v>
      </c>
    </row>
    <row r="353" spans="1:12">
      <c r="A353" s="11" t="s">
        <v>597</v>
      </c>
      <c r="D353" s="11" t="s">
        <v>254</v>
      </c>
      <c r="E353" s="19" t="s">
        <v>841</v>
      </c>
      <c r="F353" s="10">
        <v>42036</v>
      </c>
      <c r="G353" s="10">
        <v>44958</v>
      </c>
      <c r="H353" s="11">
        <v>9</v>
      </c>
      <c r="I353" s="20" t="s">
        <v>253</v>
      </c>
      <c r="J353" s="11" t="s">
        <v>255</v>
      </c>
      <c r="K353" s="11" t="s">
        <v>5259</v>
      </c>
      <c r="L353" s="11">
        <v>2</v>
      </c>
    </row>
    <row r="354" spans="1:12">
      <c r="A354" s="11" t="s">
        <v>598</v>
      </c>
      <c r="D354" s="11" t="s">
        <v>254</v>
      </c>
      <c r="E354" s="19" t="s">
        <v>842</v>
      </c>
      <c r="F354" s="10">
        <v>42036</v>
      </c>
      <c r="G354" s="10">
        <v>44958</v>
      </c>
      <c r="H354" s="11">
        <v>9</v>
      </c>
      <c r="I354" s="20" t="s">
        <v>253</v>
      </c>
      <c r="J354" s="11" t="s">
        <v>255</v>
      </c>
      <c r="K354" s="11" t="s">
        <v>5259</v>
      </c>
      <c r="L354" s="11">
        <v>2</v>
      </c>
    </row>
    <row r="355" spans="1:12">
      <c r="A355" s="11" t="s">
        <v>599</v>
      </c>
      <c r="D355" s="11" t="s">
        <v>254</v>
      </c>
      <c r="E355" s="19" t="s">
        <v>843</v>
      </c>
      <c r="F355" s="10">
        <v>42036</v>
      </c>
      <c r="G355" s="10">
        <v>44958</v>
      </c>
      <c r="H355" s="11">
        <v>9</v>
      </c>
      <c r="I355" s="20" t="s">
        <v>253</v>
      </c>
      <c r="J355" s="11" t="s">
        <v>255</v>
      </c>
      <c r="K355" s="11" t="s">
        <v>5259</v>
      </c>
      <c r="L355" s="11">
        <v>2</v>
      </c>
    </row>
    <row r="356" spans="1:12">
      <c r="A356" s="11" t="s">
        <v>600</v>
      </c>
      <c r="D356" s="11" t="s">
        <v>254</v>
      </c>
      <c r="E356" s="19" t="s">
        <v>844</v>
      </c>
      <c r="F356" s="10">
        <v>42036</v>
      </c>
      <c r="G356" s="10">
        <v>44958</v>
      </c>
      <c r="H356" s="11">
        <v>9</v>
      </c>
      <c r="I356" s="20" t="s">
        <v>253</v>
      </c>
      <c r="J356" s="11" t="s">
        <v>255</v>
      </c>
      <c r="K356" s="11" t="s">
        <v>5259</v>
      </c>
      <c r="L356" s="11">
        <v>2</v>
      </c>
    </row>
    <row r="357" spans="1:12">
      <c r="A357" s="11" t="s">
        <v>601</v>
      </c>
      <c r="D357" s="11" t="s">
        <v>254</v>
      </c>
      <c r="E357" s="19" t="s">
        <v>845</v>
      </c>
      <c r="F357" s="10">
        <v>42036</v>
      </c>
      <c r="G357" s="10">
        <v>44958</v>
      </c>
      <c r="H357" s="11">
        <v>9</v>
      </c>
      <c r="I357" s="20" t="s">
        <v>253</v>
      </c>
      <c r="J357" s="11" t="s">
        <v>255</v>
      </c>
      <c r="K357" s="11" t="s">
        <v>5259</v>
      </c>
      <c r="L357" s="11">
        <v>2</v>
      </c>
    </row>
    <row r="358" spans="1:12">
      <c r="A358" s="11" t="s">
        <v>602</v>
      </c>
      <c r="D358" s="11" t="s">
        <v>254</v>
      </c>
      <c r="E358" s="19" t="s">
        <v>846</v>
      </c>
      <c r="F358" s="10">
        <v>42036</v>
      </c>
      <c r="G358" s="10">
        <v>44958</v>
      </c>
      <c r="H358" s="11">
        <v>9</v>
      </c>
      <c r="I358" s="20" t="s">
        <v>253</v>
      </c>
      <c r="J358" s="11" t="s">
        <v>255</v>
      </c>
      <c r="K358" s="11" t="s">
        <v>5259</v>
      </c>
      <c r="L358" s="11">
        <v>2</v>
      </c>
    </row>
    <row r="359" spans="1:12">
      <c r="A359" s="11" t="s">
        <v>603</v>
      </c>
      <c r="D359" s="11" t="s">
        <v>254</v>
      </c>
      <c r="E359" s="19" t="s">
        <v>847</v>
      </c>
      <c r="F359" s="10">
        <v>42036</v>
      </c>
      <c r="G359" s="10">
        <v>44958</v>
      </c>
      <c r="H359" s="11">
        <v>9</v>
      </c>
      <c r="I359" s="20" t="s">
        <v>253</v>
      </c>
      <c r="J359" s="11" t="s">
        <v>255</v>
      </c>
      <c r="K359" s="11" t="s">
        <v>5259</v>
      </c>
      <c r="L359" s="11">
        <v>2</v>
      </c>
    </row>
    <row r="360" spans="1:12">
      <c r="A360" s="11" t="s">
        <v>604</v>
      </c>
      <c r="D360" s="11" t="s">
        <v>254</v>
      </c>
      <c r="E360" s="19" t="s">
        <v>848</v>
      </c>
      <c r="F360" s="10">
        <v>42036</v>
      </c>
      <c r="G360" s="10">
        <v>44958</v>
      </c>
      <c r="H360" s="11">
        <v>9</v>
      </c>
      <c r="I360" s="20" t="s">
        <v>253</v>
      </c>
      <c r="J360" s="11" t="s">
        <v>255</v>
      </c>
      <c r="K360" s="11" t="s">
        <v>5259</v>
      </c>
      <c r="L360" s="11">
        <v>2</v>
      </c>
    </row>
    <row r="361" spans="1:12">
      <c r="A361" s="11" t="s">
        <v>605</v>
      </c>
      <c r="D361" s="11" t="s">
        <v>254</v>
      </c>
      <c r="E361" s="19" t="s">
        <v>849</v>
      </c>
      <c r="F361" s="10">
        <v>42036</v>
      </c>
      <c r="G361" s="10">
        <v>44958</v>
      </c>
      <c r="H361" s="11">
        <v>9</v>
      </c>
      <c r="I361" s="20" t="s">
        <v>253</v>
      </c>
      <c r="J361" s="11" t="s">
        <v>255</v>
      </c>
      <c r="K361" s="11" t="s">
        <v>5259</v>
      </c>
      <c r="L361" s="11">
        <v>2</v>
      </c>
    </row>
    <row r="362" spans="1:12">
      <c r="A362" s="11" t="s">
        <v>606</v>
      </c>
      <c r="D362" s="11" t="s">
        <v>254</v>
      </c>
      <c r="E362" s="19" t="s">
        <v>850</v>
      </c>
      <c r="F362" s="10">
        <v>42036</v>
      </c>
      <c r="G362" s="10">
        <v>44958</v>
      </c>
      <c r="H362" s="11">
        <v>9</v>
      </c>
      <c r="I362" s="20" t="s">
        <v>253</v>
      </c>
      <c r="J362" s="11" t="s">
        <v>255</v>
      </c>
      <c r="K362" s="11" t="s">
        <v>5259</v>
      </c>
      <c r="L362" s="11">
        <v>2</v>
      </c>
    </row>
    <row r="363" spans="1:12">
      <c r="A363" s="11" t="s">
        <v>607</v>
      </c>
      <c r="D363" s="11" t="s">
        <v>254</v>
      </c>
      <c r="E363" s="19" t="s">
        <v>851</v>
      </c>
      <c r="F363" s="10">
        <v>42036</v>
      </c>
      <c r="G363" s="10">
        <v>44958</v>
      </c>
      <c r="H363" s="11">
        <v>9</v>
      </c>
      <c r="I363" s="20" t="s">
        <v>253</v>
      </c>
      <c r="J363" s="11" t="s">
        <v>255</v>
      </c>
      <c r="K363" s="11" t="s">
        <v>5259</v>
      </c>
      <c r="L363" s="11">
        <v>2</v>
      </c>
    </row>
    <row r="364" spans="1:12">
      <c r="A364" s="11" t="s">
        <v>608</v>
      </c>
      <c r="D364" s="11" t="s">
        <v>254</v>
      </c>
      <c r="E364" s="19" t="s">
        <v>852</v>
      </c>
      <c r="F364" s="10">
        <v>42036</v>
      </c>
      <c r="G364" s="10">
        <v>44958</v>
      </c>
      <c r="H364" s="11">
        <v>9</v>
      </c>
      <c r="I364" s="20" t="s">
        <v>253</v>
      </c>
      <c r="J364" s="11" t="s">
        <v>255</v>
      </c>
      <c r="K364" s="11" t="s">
        <v>5259</v>
      </c>
      <c r="L364" s="11">
        <v>2</v>
      </c>
    </row>
    <row r="365" spans="1:12">
      <c r="A365" s="11" t="s">
        <v>609</v>
      </c>
      <c r="D365" s="11" t="s">
        <v>254</v>
      </c>
      <c r="E365" s="19" t="s">
        <v>853</v>
      </c>
      <c r="F365" s="10">
        <v>42036</v>
      </c>
      <c r="G365" s="10">
        <v>44958</v>
      </c>
      <c r="H365" s="11">
        <v>9</v>
      </c>
      <c r="I365" s="20" t="s">
        <v>253</v>
      </c>
      <c r="J365" s="11" t="s">
        <v>255</v>
      </c>
      <c r="K365" s="11" t="s">
        <v>5259</v>
      </c>
      <c r="L365" s="11">
        <v>2</v>
      </c>
    </row>
    <row r="366" spans="1:12">
      <c r="A366" s="11" t="s">
        <v>610</v>
      </c>
      <c r="D366" s="11" t="s">
        <v>254</v>
      </c>
      <c r="E366" s="19" t="s">
        <v>854</v>
      </c>
      <c r="F366" s="10">
        <v>42036</v>
      </c>
      <c r="G366" s="10">
        <v>44958</v>
      </c>
      <c r="H366" s="11">
        <v>9</v>
      </c>
      <c r="I366" s="20" t="s">
        <v>253</v>
      </c>
      <c r="J366" s="11" t="s">
        <v>255</v>
      </c>
      <c r="K366" s="11" t="s">
        <v>5259</v>
      </c>
      <c r="L366" s="11">
        <v>2</v>
      </c>
    </row>
    <row r="367" spans="1:12">
      <c r="A367" s="11" t="s">
        <v>611</v>
      </c>
      <c r="D367" s="11" t="s">
        <v>254</v>
      </c>
      <c r="E367" s="19" t="s">
        <v>855</v>
      </c>
      <c r="F367" s="10">
        <v>42036</v>
      </c>
      <c r="G367" s="10">
        <v>44958</v>
      </c>
      <c r="H367" s="11">
        <v>9</v>
      </c>
      <c r="I367" s="20" t="s">
        <v>253</v>
      </c>
      <c r="J367" s="11" t="s">
        <v>255</v>
      </c>
      <c r="K367" s="11" t="s">
        <v>5259</v>
      </c>
      <c r="L367" s="11">
        <v>2</v>
      </c>
    </row>
    <row r="368" spans="1:12">
      <c r="A368" s="11" t="s">
        <v>612</v>
      </c>
      <c r="D368" s="11" t="s">
        <v>254</v>
      </c>
      <c r="E368" s="19" t="s">
        <v>856</v>
      </c>
      <c r="F368" s="10">
        <v>42036</v>
      </c>
      <c r="G368" s="10">
        <v>44958</v>
      </c>
      <c r="H368" s="11">
        <v>9</v>
      </c>
      <c r="I368" s="20" t="s">
        <v>253</v>
      </c>
      <c r="J368" s="11" t="s">
        <v>255</v>
      </c>
      <c r="K368" s="11" t="s">
        <v>5259</v>
      </c>
      <c r="L368" s="11">
        <v>2</v>
      </c>
    </row>
    <row r="369" spans="1:12">
      <c r="A369" s="11" t="s">
        <v>613</v>
      </c>
      <c r="D369" s="11" t="s">
        <v>254</v>
      </c>
      <c r="E369" s="19" t="s">
        <v>857</v>
      </c>
      <c r="F369" s="10">
        <v>42036</v>
      </c>
      <c r="G369" s="10">
        <v>44958</v>
      </c>
      <c r="H369" s="11">
        <v>9</v>
      </c>
      <c r="I369" s="20" t="s">
        <v>253</v>
      </c>
      <c r="J369" s="11" t="s">
        <v>255</v>
      </c>
      <c r="K369" s="11" t="s">
        <v>5259</v>
      </c>
      <c r="L369" s="11">
        <v>2</v>
      </c>
    </row>
    <row r="370" spans="1:12">
      <c r="A370" s="11" t="s">
        <v>614</v>
      </c>
      <c r="D370" s="11" t="s">
        <v>254</v>
      </c>
      <c r="E370" s="19" t="s">
        <v>858</v>
      </c>
      <c r="F370" s="10">
        <v>42036</v>
      </c>
      <c r="G370" s="10">
        <v>44958</v>
      </c>
      <c r="H370" s="11">
        <v>9</v>
      </c>
      <c r="I370" s="20" t="s">
        <v>253</v>
      </c>
      <c r="J370" s="11" t="s">
        <v>255</v>
      </c>
      <c r="K370" s="11" t="s">
        <v>5259</v>
      </c>
      <c r="L370" s="11">
        <v>2</v>
      </c>
    </row>
    <row r="371" spans="1:12">
      <c r="A371" s="11" t="s">
        <v>615</v>
      </c>
      <c r="D371" s="11" t="s">
        <v>254</v>
      </c>
      <c r="E371" s="19" t="s">
        <v>859</v>
      </c>
      <c r="F371" s="10">
        <v>42036</v>
      </c>
      <c r="G371" s="10">
        <v>44958</v>
      </c>
      <c r="H371" s="11">
        <v>9</v>
      </c>
      <c r="I371" s="20" t="s">
        <v>253</v>
      </c>
      <c r="J371" s="11" t="s">
        <v>255</v>
      </c>
      <c r="K371" s="11" t="s">
        <v>5259</v>
      </c>
      <c r="L371" s="11">
        <v>2</v>
      </c>
    </row>
    <row r="372" spans="1:12">
      <c r="A372" s="11" t="s">
        <v>616</v>
      </c>
      <c r="D372" s="11" t="s">
        <v>254</v>
      </c>
      <c r="E372" s="19" t="s">
        <v>860</v>
      </c>
      <c r="F372" s="10">
        <v>42036</v>
      </c>
      <c r="G372" s="10">
        <v>44958</v>
      </c>
      <c r="H372" s="11">
        <v>9</v>
      </c>
      <c r="I372" s="20" t="s">
        <v>253</v>
      </c>
      <c r="J372" s="11" t="s">
        <v>255</v>
      </c>
      <c r="K372" s="11" t="s">
        <v>5259</v>
      </c>
      <c r="L372" s="11">
        <v>2</v>
      </c>
    </row>
    <row r="373" spans="1:12">
      <c r="A373" s="11" t="s">
        <v>617</v>
      </c>
      <c r="D373" s="11" t="s">
        <v>254</v>
      </c>
      <c r="E373" s="19" t="s">
        <v>861</v>
      </c>
      <c r="F373" s="10">
        <v>42036</v>
      </c>
      <c r="G373" s="10">
        <v>44958</v>
      </c>
      <c r="H373" s="11">
        <v>9</v>
      </c>
      <c r="I373" s="20" t="s">
        <v>253</v>
      </c>
      <c r="J373" s="11" t="s">
        <v>255</v>
      </c>
      <c r="K373" s="11" t="s">
        <v>5259</v>
      </c>
      <c r="L373" s="11">
        <v>2</v>
      </c>
    </row>
    <row r="374" spans="1:12">
      <c r="A374" s="11" t="s">
        <v>618</v>
      </c>
      <c r="D374" s="11" t="s">
        <v>254</v>
      </c>
      <c r="E374" s="19" t="s">
        <v>862</v>
      </c>
      <c r="F374" s="10">
        <v>42036</v>
      </c>
      <c r="G374" s="10">
        <v>44958</v>
      </c>
      <c r="H374" s="11">
        <v>9</v>
      </c>
      <c r="I374" s="20" t="s">
        <v>253</v>
      </c>
      <c r="J374" s="11" t="s">
        <v>255</v>
      </c>
      <c r="K374" s="11" t="s">
        <v>5259</v>
      </c>
      <c r="L374" s="11">
        <v>2</v>
      </c>
    </row>
    <row r="375" spans="1:12">
      <c r="A375" s="11" t="s">
        <v>619</v>
      </c>
      <c r="D375" s="11" t="s">
        <v>254</v>
      </c>
      <c r="E375" s="19" t="s">
        <v>863</v>
      </c>
      <c r="F375" s="10">
        <v>42036</v>
      </c>
      <c r="G375" s="10">
        <v>44958</v>
      </c>
      <c r="H375" s="11">
        <v>9</v>
      </c>
      <c r="I375" s="20" t="s">
        <v>253</v>
      </c>
      <c r="J375" s="11" t="s">
        <v>255</v>
      </c>
      <c r="K375" s="11" t="s">
        <v>5259</v>
      </c>
      <c r="L375" s="11">
        <v>2</v>
      </c>
    </row>
    <row r="376" spans="1:12">
      <c r="A376" s="11" t="s">
        <v>620</v>
      </c>
      <c r="D376" s="11" t="s">
        <v>254</v>
      </c>
      <c r="E376" s="19" t="s">
        <v>864</v>
      </c>
      <c r="F376" s="10">
        <v>42036</v>
      </c>
      <c r="G376" s="10">
        <v>44958</v>
      </c>
      <c r="H376" s="11">
        <v>9</v>
      </c>
      <c r="I376" s="20" t="s">
        <v>253</v>
      </c>
      <c r="J376" s="11" t="s">
        <v>255</v>
      </c>
      <c r="K376" s="11" t="s">
        <v>5259</v>
      </c>
      <c r="L376" s="11">
        <v>2</v>
      </c>
    </row>
    <row r="377" spans="1:12">
      <c r="A377" s="11" t="s">
        <v>621</v>
      </c>
      <c r="D377" s="11" t="s">
        <v>254</v>
      </c>
      <c r="E377" s="19" t="s">
        <v>865</v>
      </c>
      <c r="F377" s="10">
        <v>42036</v>
      </c>
      <c r="G377" s="10">
        <v>44958</v>
      </c>
      <c r="H377" s="11">
        <v>9</v>
      </c>
      <c r="I377" s="20" t="s">
        <v>253</v>
      </c>
      <c r="J377" s="11" t="s">
        <v>255</v>
      </c>
      <c r="K377" s="11" t="s">
        <v>5259</v>
      </c>
      <c r="L377" s="11">
        <v>2</v>
      </c>
    </row>
    <row r="378" spans="1:12">
      <c r="A378" s="11" t="s">
        <v>622</v>
      </c>
      <c r="D378" s="11" t="s">
        <v>254</v>
      </c>
      <c r="E378" s="19" t="s">
        <v>866</v>
      </c>
      <c r="F378" s="10">
        <v>42036</v>
      </c>
      <c r="G378" s="10">
        <v>44958</v>
      </c>
      <c r="H378" s="11">
        <v>9</v>
      </c>
      <c r="I378" s="20" t="s">
        <v>253</v>
      </c>
      <c r="J378" s="11" t="s">
        <v>255</v>
      </c>
      <c r="K378" s="11" t="s">
        <v>5259</v>
      </c>
      <c r="L378" s="11">
        <v>2</v>
      </c>
    </row>
    <row r="379" spans="1:12">
      <c r="A379" s="11" t="s">
        <v>623</v>
      </c>
      <c r="D379" s="11" t="s">
        <v>254</v>
      </c>
      <c r="E379" s="19" t="s">
        <v>867</v>
      </c>
      <c r="F379" s="10">
        <v>42036</v>
      </c>
      <c r="G379" s="10">
        <v>44958</v>
      </c>
      <c r="H379" s="11">
        <v>9</v>
      </c>
      <c r="I379" s="20" t="s">
        <v>253</v>
      </c>
      <c r="J379" s="11" t="s">
        <v>255</v>
      </c>
      <c r="K379" s="11" t="s">
        <v>5259</v>
      </c>
      <c r="L379" s="11">
        <v>2</v>
      </c>
    </row>
    <row r="380" spans="1:12">
      <c r="A380" s="11" t="s">
        <v>624</v>
      </c>
      <c r="D380" s="11" t="s">
        <v>254</v>
      </c>
      <c r="E380" s="19" t="s">
        <v>868</v>
      </c>
      <c r="F380" s="10">
        <v>42036</v>
      </c>
      <c r="G380" s="10">
        <v>44958</v>
      </c>
      <c r="H380" s="11">
        <v>9</v>
      </c>
      <c r="I380" s="20" t="s">
        <v>253</v>
      </c>
      <c r="J380" s="11" t="s">
        <v>255</v>
      </c>
      <c r="K380" s="11" t="s">
        <v>5259</v>
      </c>
      <c r="L380" s="11">
        <v>2</v>
      </c>
    </row>
    <row r="381" spans="1:12">
      <c r="A381" s="11" t="s">
        <v>625</v>
      </c>
      <c r="D381" s="11" t="s">
        <v>254</v>
      </c>
      <c r="E381" s="19" t="s">
        <v>869</v>
      </c>
      <c r="F381" s="10">
        <v>42036</v>
      </c>
      <c r="G381" s="10">
        <v>44958</v>
      </c>
      <c r="H381" s="11">
        <v>9</v>
      </c>
      <c r="I381" s="20" t="s">
        <v>253</v>
      </c>
      <c r="J381" s="11" t="s">
        <v>255</v>
      </c>
      <c r="K381" s="11" t="s">
        <v>5259</v>
      </c>
      <c r="L381" s="11">
        <v>2</v>
      </c>
    </row>
    <row r="382" spans="1:12">
      <c r="A382" s="11" t="s">
        <v>626</v>
      </c>
      <c r="D382" s="11" t="s">
        <v>254</v>
      </c>
      <c r="E382" s="19" t="s">
        <v>870</v>
      </c>
      <c r="F382" s="10">
        <v>42036</v>
      </c>
      <c r="G382" s="10">
        <v>44958</v>
      </c>
      <c r="H382" s="11">
        <v>9</v>
      </c>
      <c r="I382" s="20" t="s">
        <v>253</v>
      </c>
      <c r="J382" s="11" t="s">
        <v>255</v>
      </c>
      <c r="K382" s="11" t="s">
        <v>5259</v>
      </c>
      <c r="L382" s="11">
        <v>2</v>
      </c>
    </row>
    <row r="383" spans="1:12">
      <c r="A383" s="11" t="s">
        <v>627</v>
      </c>
      <c r="D383" s="11" t="s">
        <v>254</v>
      </c>
      <c r="E383" s="19" t="s">
        <v>871</v>
      </c>
      <c r="F383" s="10">
        <v>42036</v>
      </c>
      <c r="G383" s="10">
        <v>44958</v>
      </c>
      <c r="H383" s="11">
        <v>9</v>
      </c>
      <c r="I383" s="20" t="s">
        <v>253</v>
      </c>
      <c r="J383" s="11" t="s">
        <v>255</v>
      </c>
      <c r="K383" s="11" t="s">
        <v>5259</v>
      </c>
      <c r="L383" s="11">
        <v>2</v>
      </c>
    </row>
    <row r="384" spans="1:12">
      <c r="A384" s="11" t="s">
        <v>628</v>
      </c>
      <c r="D384" s="11" t="s">
        <v>254</v>
      </c>
      <c r="E384" s="19" t="s">
        <v>872</v>
      </c>
      <c r="F384" s="10">
        <v>42036</v>
      </c>
      <c r="G384" s="10">
        <v>44958</v>
      </c>
      <c r="H384" s="11">
        <v>9</v>
      </c>
      <c r="I384" s="20" t="s">
        <v>253</v>
      </c>
      <c r="J384" s="11" t="s">
        <v>255</v>
      </c>
      <c r="K384" s="11" t="s">
        <v>5259</v>
      </c>
      <c r="L384" s="11">
        <v>2</v>
      </c>
    </row>
    <row r="385" spans="1:12">
      <c r="A385" s="11" t="s">
        <v>629</v>
      </c>
      <c r="D385" s="11" t="s">
        <v>254</v>
      </c>
      <c r="E385" s="19" t="s">
        <v>873</v>
      </c>
      <c r="F385" s="10">
        <v>42036</v>
      </c>
      <c r="G385" s="10">
        <v>44958</v>
      </c>
      <c r="H385" s="11">
        <v>9</v>
      </c>
      <c r="I385" s="20" t="s">
        <v>253</v>
      </c>
      <c r="J385" s="11" t="s">
        <v>255</v>
      </c>
      <c r="K385" s="11" t="s">
        <v>5259</v>
      </c>
      <c r="L385" s="11">
        <v>2</v>
      </c>
    </row>
    <row r="386" spans="1:12">
      <c r="A386" s="11" t="s">
        <v>630</v>
      </c>
      <c r="D386" s="11" t="s">
        <v>254</v>
      </c>
      <c r="E386" s="19" t="s">
        <v>874</v>
      </c>
      <c r="F386" s="10">
        <v>42036</v>
      </c>
      <c r="G386" s="10">
        <v>44958</v>
      </c>
      <c r="H386" s="11">
        <v>9</v>
      </c>
      <c r="I386" s="20" t="s">
        <v>253</v>
      </c>
      <c r="J386" s="11" t="s">
        <v>255</v>
      </c>
      <c r="K386" s="11" t="s">
        <v>5259</v>
      </c>
      <c r="L386" s="11">
        <v>2</v>
      </c>
    </row>
    <row r="387" spans="1:12">
      <c r="A387" s="11" t="s">
        <v>631</v>
      </c>
      <c r="D387" s="11" t="s">
        <v>254</v>
      </c>
      <c r="E387" s="19" t="s">
        <v>875</v>
      </c>
      <c r="F387" s="10">
        <v>42036</v>
      </c>
      <c r="G387" s="10">
        <v>44958</v>
      </c>
      <c r="H387" s="11">
        <v>9</v>
      </c>
      <c r="I387" s="20" t="s">
        <v>253</v>
      </c>
      <c r="J387" s="11" t="s">
        <v>255</v>
      </c>
      <c r="K387" s="11" t="s">
        <v>5259</v>
      </c>
      <c r="L387" s="11">
        <v>2</v>
      </c>
    </row>
    <row r="388" spans="1:12">
      <c r="A388" s="11" t="s">
        <v>632</v>
      </c>
      <c r="D388" s="11" t="s">
        <v>254</v>
      </c>
      <c r="E388" s="19" t="s">
        <v>876</v>
      </c>
      <c r="F388" s="10">
        <v>42036</v>
      </c>
      <c r="G388" s="10">
        <v>44958</v>
      </c>
      <c r="H388" s="11">
        <v>9</v>
      </c>
      <c r="I388" s="20" t="s">
        <v>253</v>
      </c>
      <c r="J388" s="11" t="s">
        <v>255</v>
      </c>
      <c r="K388" s="11" t="s">
        <v>5259</v>
      </c>
      <c r="L388" s="11">
        <v>2</v>
      </c>
    </row>
    <row r="389" spans="1:12">
      <c r="A389" s="11" t="s">
        <v>633</v>
      </c>
      <c r="D389" s="11" t="s">
        <v>254</v>
      </c>
      <c r="E389" s="19" t="s">
        <v>877</v>
      </c>
      <c r="F389" s="10">
        <v>42036</v>
      </c>
      <c r="G389" s="10">
        <v>44958</v>
      </c>
      <c r="H389" s="11">
        <v>9</v>
      </c>
      <c r="I389" s="20" t="s">
        <v>253</v>
      </c>
      <c r="J389" s="11" t="s">
        <v>255</v>
      </c>
      <c r="K389" s="11" t="s">
        <v>5259</v>
      </c>
      <c r="L389" s="11">
        <v>2</v>
      </c>
    </row>
    <row r="390" spans="1:12">
      <c r="A390" s="11" t="s">
        <v>634</v>
      </c>
      <c r="D390" s="11" t="s">
        <v>254</v>
      </c>
      <c r="E390" s="19" t="s">
        <v>878</v>
      </c>
      <c r="F390" s="10">
        <v>42036</v>
      </c>
      <c r="G390" s="10">
        <v>44958</v>
      </c>
      <c r="H390" s="11">
        <v>9</v>
      </c>
      <c r="I390" s="20" t="s">
        <v>253</v>
      </c>
      <c r="J390" s="11" t="s">
        <v>255</v>
      </c>
      <c r="K390" s="11" t="s">
        <v>5259</v>
      </c>
      <c r="L390" s="11">
        <v>2</v>
      </c>
    </row>
    <row r="391" spans="1:12">
      <c r="A391" s="11" t="s">
        <v>635</v>
      </c>
      <c r="D391" s="11" t="s">
        <v>254</v>
      </c>
      <c r="E391" s="19" t="s">
        <v>879</v>
      </c>
      <c r="F391" s="10">
        <v>42036</v>
      </c>
      <c r="G391" s="10">
        <v>44958</v>
      </c>
      <c r="H391" s="11">
        <v>9</v>
      </c>
      <c r="I391" s="20" t="s">
        <v>253</v>
      </c>
      <c r="J391" s="11" t="s">
        <v>255</v>
      </c>
      <c r="K391" s="11" t="s">
        <v>5259</v>
      </c>
      <c r="L391" s="11">
        <v>2</v>
      </c>
    </row>
    <row r="392" spans="1:12">
      <c r="A392" s="11" t="s">
        <v>636</v>
      </c>
      <c r="D392" s="11" t="s">
        <v>254</v>
      </c>
      <c r="E392" s="19" t="s">
        <v>880</v>
      </c>
      <c r="F392" s="10">
        <v>42036</v>
      </c>
      <c r="G392" s="10">
        <v>44958</v>
      </c>
      <c r="H392" s="11">
        <v>9</v>
      </c>
      <c r="I392" s="20" t="s">
        <v>253</v>
      </c>
      <c r="J392" s="11" t="s">
        <v>255</v>
      </c>
      <c r="K392" s="11" t="s">
        <v>5259</v>
      </c>
      <c r="L392" s="11">
        <v>2</v>
      </c>
    </row>
    <row r="393" spans="1:12">
      <c r="A393" s="11" t="s">
        <v>637</v>
      </c>
      <c r="D393" s="11" t="s">
        <v>254</v>
      </c>
      <c r="E393" s="19" t="s">
        <v>881</v>
      </c>
      <c r="F393" s="10">
        <v>42036</v>
      </c>
      <c r="G393" s="10">
        <v>44958</v>
      </c>
      <c r="H393" s="11">
        <v>9</v>
      </c>
      <c r="I393" s="20" t="s">
        <v>253</v>
      </c>
      <c r="J393" s="11" t="s">
        <v>255</v>
      </c>
      <c r="K393" s="11" t="s">
        <v>5259</v>
      </c>
      <c r="L393" s="11">
        <v>2</v>
      </c>
    </row>
    <row r="394" spans="1:12">
      <c r="A394" s="11" t="s">
        <v>638</v>
      </c>
      <c r="D394" s="11" t="s">
        <v>254</v>
      </c>
      <c r="E394" s="19" t="s">
        <v>882</v>
      </c>
      <c r="F394" s="10">
        <v>42036</v>
      </c>
      <c r="G394" s="10">
        <v>44958</v>
      </c>
      <c r="H394" s="11">
        <v>9</v>
      </c>
      <c r="I394" s="20" t="s">
        <v>253</v>
      </c>
      <c r="J394" s="11" t="s">
        <v>255</v>
      </c>
      <c r="K394" s="11" t="s">
        <v>5259</v>
      </c>
      <c r="L394" s="11">
        <v>2</v>
      </c>
    </row>
    <row r="395" spans="1:12">
      <c r="A395" s="11" t="s">
        <v>639</v>
      </c>
      <c r="D395" s="11" t="s">
        <v>254</v>
      </c>
      <c r="E395" s="19" t="s">
        <v>883</v>
      </c>
      <c r="F395" s="10">
        <v>42036</v>
      </c>
      <c r="G395" s="10">
        <v>44958</v>
      </c>
      <c r="H395" s="11">
        <v>9</v>
      </c>
      <c r="I395" s="20" t="s">
        <v>253</v>
      </c>
      <c r="J395" s="11" t="s">
        <v>255</v>
      </c>
      <c r="K395" s="11" t="s">
        <v>5259</v>
      </c>
      <c r="L395" s="11">
        <v>2</v>
      </c>
    </row>
    <row r="396" spans="1:12">
      <c r="A396" s="11" t="s">
        <v>640</v>
      </c>
      <c r="D396" s="11" t="s">
        <v>254</v>
      </c>
      <c r="E396" s="19" t="s">
        <v>884</v>
      </c>
      <c r="F396" s="10">
        <v>42036</v>
      </c>
      <c r="G396" s="10">
        <v>44958</v>
      </c>
      <c r="H396" s="11">
        <v>9</v>
      </c>
      <c r="I396" s="20" t="s">
        <v>253</v>
      </c>
      <c r="J396" s="11" t="s">
        <v>255</v>
      </c>
      <c r="K396" s="11" t="s">
        <v>5259</v>
      </c>
      <c r="L396" s="11">
        <v>2</v>
      </c>
    </row>
    <row r="397" spans="1:12">
      <c r="A397" s="11" t="s">
        <v>641</v>
      </c>
      <c r="D397" s="11" t="s">
        <v>254</v>
      </c>
      <c r="E397" s="19" t="s">
        <v>885</v>
      </c>
      <c r="F397" s="10">
        <v>42036</v>
      </c>
      <c r="G397" s="10">
        <v>44958</v>
      </c>
      <c r="H397" s="11">
        <v>9</v>
      </c>
      <c r="I397" s="20" t="s">
        <v>253</v>
      </c>
      <c r="J397" s="11" t="s">
        <v>255</v>
      </c>
      <c r="K397" s="11" t="s">
        <v>5259</v>
      </c>
      <c r="L397" s="11">
        <v>2</v>
      </c>
    </row>
    <row r="398" spans="1:12">
      <c r="A398" s="11" t="s">
        <v>642</v>
      </c>
      <c r="D398" s="11" t="s">
        <v>254</v>
      </c>
      <c r="E398" s="19" t="s">
        <v>886</v>
      </c>
      <c r="F398" s="10">
        <v>42036</v>
      </c>
      <c r="G398" s="10">
        <v>44958</v>
      </c>
      <c r="H398" s="11">
        <v>9</v>
      </c>
      <c r="I398" s="20" t="s">
        <v>253</v>
      </c>
      <c r="J398" s="11" t="s">
        <v>255</v>
      </c>
      <c r="K398" s="11" t="s">
        <v>5259</v>
      </c>
      <c r="L398" s="11">
        <v>2</v>
      </c>
    </row>
    <row r="399" spans="1:12">
      <c r="A399" s="11" t="s">
        <v>643</v>
      </c>
      <c r="D399" s="11" t="s">
        <v>254</v>
      </c>
      <c r="E399" s="19" t="s">
        <v>887</v>
      </c>
      <c r="F399" s="10">
        <v>42036</v>
      </c>
      <c r="G399" s="10">
        <v>44958</v>
      </c>
      <c r="H399" s="11">
        <v>9</v>
      </c>
      <c r="I399" s="20" t="s">
        <v>253</v>
      </c>
      <c r="J399" s="11" t="s">
        <v>255</v>
      </c>
      <c r="K399" s="11" t="s">
        <v>5259</v>
      </c>
      <c r="L399" s="11">
        <v>2</v>
      </c>
    </row>
    <row r="400" spans="1:12">
      <c r="A400" s="11" t="s">
        <v>644</v>
      </c>
      <c r="D400" s="11" t="s">
        <v>254</v>
      </c>
      <c r="E400" s="19" t="s">
        <v>888</v>
      </c>
      <c r="F400" s="10">
        <v>42036</v>
      </c>
      <c r="G400" s="10">
        <v>44958</v>
      </c>
      <c r="H400" s="11">
        <v>9</v>
      </c>
      <c r="I400" s="20" t="s">
        <v>253</v>
      </c>
      <c r="J400" s="11" t="s">
        <v>255</v>
      </c>
      <c r="K400" s="11" t="s">
        <v>5259</v>
      </c>
      <c r="L400" s="11">
        <v>2</v>
      </c>
    </row>
    <row r="401" spans="1:12">
      <c r="A401" s="11" t="s">
        <v>645</v>
      </c>
      <c r="D401" s="11" t="s">
        <v>254</v>
      </c>
      <c r="E401" s="19" t="s">
        <v>889</v>
      </c>
      <c r="F401" s="10">
        <v>42036</v>
      </c>
      <c r="G401" s="10">
        <v>44958</v>
      </c>
      <c r="H401" s="11">
        <v>9</v>
      </c>
      <c r="I401" s="20" t="s">
        <v>253</v>
      </c>
      <c r="J401" s="11" t="s">
        <v>255</v>
      </c>
      <c r="K401" s="11" t="s">
        <v>5259</v>
      </c>
      <c r="L401" s="11">
        <v>2</v>
      </c>
    </row>
    <row r="402" spans="1:12">
      <c r="A402" s="11" t="s">
        <v>646</v>
      </c>
      <c r="D402" s="11" t="s">
        <v>254</v>
      </c>
      <c r="E402" s="19" t="s">
        <v>890</v>
      </c>
      <c r="F402" s="10">
        <v>42036</v>
      </c>
      <c r="G402" s="10">
        <v>44958</v>
      </c>
      <c r="H402" s="11">
        <v>9</v>
      </c>
      <c r="I402" s="20" t="s">
        <v>253</v>
      </c>
      <c r="J402" s="11" t="s">
        <v>255</v>
      </c>
      <c r="K402" s="11" t="s">
        <v>5259</v>
      </c>
      <c r="L402" s="11">
        <v>2</v>
      </c>
    </row>
    <row r="403" spans="1:12">
      <c r="A403" s="11" t="s">
        <v>647</v>
      </c>
      <c r="D403" s="11" t="s">
        <v>254</v>
      </c>
      <c r="E403" s="19" t="s">
        <v>891</v>
      </c>
      <c r="F403" s="10">
        <v>42036</v>
      </c>
      <c r="G403" s="10">
        <v>44958</v>
      </c>
      <c r="H403" s="11">
        <v>9</v>
      </c>
      <c r="I403" s="20" t="s">
        <v>253</v>
      </c>
      <c r="J403" s="11" t="s">
        <v>255</v>
      </c>
      <c r="K403" s="11" t="s">
        <v>5259</v>
      </c>
      <c r="L403" s="11">
        <v>2</v>
      </c>
    </row>
    <row r="404" spans="1:12">
      <c r="A404" s="11" t="s">
        <v>648</v>
      </c>
      <c r="D404" s="11" t="s">
        <v>254</v>
      </c>
      <c r="E404" s="19" t="s">
        <v>892</v>
      </c>
      <c r="F404" s="10">
        <v>42036</v>
      </c>
      <c r="G404" s="10">
        <v>44958</v>
      </c>
      <c r="H404" s="11">
        <v>9</v>
      </c>
      <c r="I404" s="20" t="s">
        <v>253</v>
      </c>
      <c r="J404" s="11" t="s">
        <v>255</v>
      </c>
      <c r="K404" s="11" t="s">
        <v>5259</v>
      </c>
      <c r="L404" s="11">
        <v>2</v>
      </c>
    </row>
    <row r="405" spans="1:12">
      <c r="A405" s="11" t="s">
        <v>649</v>
      </c>
      <c r="D405" s="11" t="s">
        <v>254</v>
      </c>
      <c r="E405" s="19" t="s">
        <v>893</v>
      </c>
      <c r="F405" s="10">
        <v>42036</v>
      </c>
      <c r="G405" s="10">
        <v>44958</v>
      </c>
      <c r="H405" s="11">
        <v>9</v>
      </c>
      <c r="I405" s="20" t="s">
        <v>253</v>
      </c>
      <c r="J405" s="11" t="s">
        <v>255</v>
      </c>
      <c r="K405" s="11" t="s">
        <v>5259</v>
      </c>
      <c r="L405" s="11">
        <v>2</v>
      </c>
    </row>
    <row r="406" spans="1:12">
      <c r="A406" s="11" t="s">
        <v>650</v>
      </c>
      <c r="D406" s="11" t="s">
        <v>254</v>
      </c>
      <c r="E406" s="19" t="s">
        <v>894</v>
      </c>
      <c r="F406" s="10">
        <v>42036</v>
      </c>
      <c r="G406" s="10">
        <v>44958</v>
      </c>
      <c r="H406" s="11">
        <v>9</v>
      </c>
      <c r="I406" s="20" t="s">
        <v>253</v>
      </c>
      <c r="J406" s="11" t="s">
        <v>255</v>
      </c>
      <c r="K406" s="11" t="s">
        <v>5259</v>
      </c>
      <c r="L406" s="11">
        <v>2</v>
      </c>
    </row>
    <row r="407" spans="1:12">
      <c r="A407" s="11" t="s">
        <v>651</v>
      </c>
      <c r="D407" s="11" t="s">
        <v>254</v>
      </c>
      <c r="E407" s="19" t="s">
        <v>895</v>
      </c>
      <c r="F407" s="10">
        <v>42036</v>
      </c>
      <c r="G407" s="10">
        <v>44958</v>
      </c>
      <c r="H407" s="11">
        <v>9</v>
      </c>
      <c r="I407" s="20" t="s">
        <v>253</v>
      </c>
      <c r="J407" s="11" t="s">
        <v>255</v>
      </c>
      <c r="K407" s="11" t="s">
        <v>5259</v>
      </c>
      <c r="L407" s="11">
        <v>2</v>
      </c>
    </row>
    <row r="408" spans="1:12">
      <c r="A408" s="11" t="s">
        <v>652</v>
      </c>
      <c r="D408" s="11" t="s">
        <v>254</v>
      </c>
      <c r="E408" s="19" t="s">
        <v>896</v>
      </c>
      <c r="F408" s="10">
        <v>42036</v>
      </c>
      <c r="G408" s="10">
        <v>44958</v>
      </c>
      <c r="H408" s="11">
        <v>9</v>
      </c>
      <c r="I408" s="20" t="s">
        <v>253</v>
      </c>
      <c r="J408" s="11" t="s">
        <v>255</v>
      </c>
      <c r="K408" s="11" t="s">
        <v>5259</v>
      </c>
      <c r="L408" s="11">
        <v>2</v>
      </c>
    </row>
    <row r="409" spans="1:12">
      <c r="A409" s="11" t="s">
        <v>653</v>
      </c>
      <c r="D409" s="11" t="s">
        <v>254</v>
      </c>
      <c r="E409" s="19" t="s">
        <v>897</v>
      </c>
      <c r="F409" s="10">
        <v>42036</v>
      </c>
      <c r="G409" s="10">
        <v>44958</v>
      </c>
      <c r="H409" s="11">
        <v>9</v>
      </c>
      <c r="I409" s="20" t="s">
        <v>253</v>
      </c>
      <c r="J409" s="11" t="s">
        <v>255</v>
      </c>
      <c r="K409" s="11" t="s">
        <v>5259</v>
      </c>
      <c r="L409" s="11">
        <v>2</v>
      </c>
    </row>
    <row r="410" spans="1:12">
      <c r="A410" s="11" t="s">
        <v>654</v>
      </c>
      <c r="D410" s="11" t="s">
        <v>254</v>
      </c>
      <c r="E410" s="19" t="s">
        <v>898</v>
      </c>
      <c r="F410" s="10">
        <v>42036</v>
      </c>
      <c r="G410" s="10">
        <v>44958</v>
      </c>
      <c r="H410" s="11">
        <v>9</v>
      </c>
      <c r="I410" s="20" t="s">
        <v>253</v>
      </c>
      <c r="J410" s="11" t="s">
        <v>255</v>
      </c>
      <c r="K410" s="11" t="s">
        <v>5259</v>
      </c>
      <c r="L410" s="11">
        <v>2</v>
      </c>
    </row>
    <row r="411" spans="1:12">
      <c r="A411" s="11" t="s">
        <v>655</v>
      </c>
      <c r="D411" s="11" t="s">
        <v>254</v>
      </c>
      <c r="E411" s="19" t="s">
        <v>899</v>
      </c>
      <c r="F411" s="10">
        <v>42036</v>
      </c>
      <c r="G411" s="10">
        <v>44958</v>
      </c>
      <c r="H411" s="11">
        <v>9</v>
      </c>
      <c r="I411" s="20" t="s">
        <v>253</v>
      </c>
      <c r="J411" s="11" t="s">
        <v>255</v>
      </c>
      <c r="K411" s="11" t="s">
        <v>5259</v>
      </c>
      <c r="L411" s="11">
        <v>2</v>
      </c>
    </row>
    <row r="412" spans="1:12">
      <c r="A412" s="11" t="s">
        <v>656</v>
      </c>
      <c r="D412" s="11" t="s">
        <v>254</v>
      </c>
      <c r="E412" s="19" t="s">
        <v>900</v>
      </c>
      <c r="F412" s="10">
        <v>42036</v>
      </c>
      <c r="G412" s="10">
        <v>44958</v>
      </c>
      <c r="H412" s="11">
        <v>9</v>
      </c>
      <c r="I412" s="20" t="s">
        <v>253</v>
      </c>
      <c r="J412" s="11" t="s">
        <v>255</v>
      </c>
      <c r="K412" s="11" t="s">
        <v>5259</v>
      </c>
      <c r="L412" s="11">
        <v>2</v>
      </c>
    </row>
    <row r="413" spans="1:12">
      <c r="A413" s="11" t="s">
        <v>657</v>
      </c>
      <c r="D413" s="11" t="s">
        <v>254</v>
      </c>
      <c r="E413" s="19" t="s">
        <v>901</v>
      </c>
      <c r="F413" s="10">
        <v>42036</v>
      </c>
      <c r="G413" s="10">
        <v>44958</v>
      </c>
      <c r="H413" s="11">
        <v>9</v>
      </c>
      <c r="I413" s="20" t="s">
        <v>253</v>
      </c>
      <c r="J413" s="11" t="s">
        <v>255</v>
      </c>
      <c r="K413" s="11" t="s">
        <v>5259</v>
      </c>
      <c r="L413" s="11">
        <v>2</v>
      </c>
    </row>
    <row r="414" spans="1:12">
      <c r="A414" s="11" t="s">
        <v>658</v>
      </c>
      <c r="D414" s="11" t="s">
        <v>254</v>
      </c>
      <c r="E414" s="19" t="s">
        <v>902</v>
      </c>
      <c r="F414" s="10">
        <v>42036</v>
      </c>
      <c r="G414" s="10">
        <v>44958</v>
      </c>
      <c r="H414" s="11">
        <v>9</v>
      </c>
      <c r="I414" s="20" t="s">
        <v>253</v>
      </c>
      <c r="J414" s="11" t="s">
        <v>255</v>
      </c>
      <c r="K414" s="11" t="s">
        <v>5259</v>
      </c>
      <c r="L414" s="11">
        <v>2</v>
      </c>
    </row>
    <row r="415" spans="1:12">
      <c r="A415" s="11" t="s">
        <v>659</v>
      </c>
      <c r="D415" s="11" t="s">
        <v>254</v>
      </c>
      <c r="E415" s="19" t="s">
        <v>903</v>
      </c>
      <c r="F415" s="10">
        <v>42036</v>
      </c>
      <c r="G415" s="10">
        <v>44958</v>
      </c>
      <c r="H415" s="11">
        <v>9</v>
      </c>
      <c r="I415" s="20" t="s">
        <v>253</v>
      </c>
      <c r="J415" s="11" t="s">
        <v>255</v>
      </c>
      <c r="K415" s="11" t="s">
        <v>5259</v>
      </c>
      <c r="L415" s="11">
        <v>2</v>
      </c>
    </row>
    <row r="416" spans="1:12">
      <c r="A416" s="11" t="s">
        <v>660</v>
      </c>
      <c r="D416" s="11" t="s">
        <v>254</v>
      </c>
      <c r="E416" s="19" t="s">
        <v>904</v>
      </c>
      <c r="F416" s="10">
        <v>42036</v>
      </c>
      <c r="G416" s="10">
        <v>44958</v>
      </c>
      <c r="H416" s="11">
        <v>9</v>
      </c>
      <c r="I416" s="20" t="s">
        <v>253</v>
      </c>
      <c r="J416" s="11" t="s">
        <v>255</v>
      </c>
      <c r="K416" s="11" t="s">
        <v>5259</v>
      </c>
      <c r="L416" s="11">
        <v>2</v>
      </c>
    </row>
    <row r="417" spans="1:12">
      <c r="A417" s="11" t="s">
        <v>661</v>
      </c>
      <c r="D417" s="11" t="s">
        <v>254</v>
      </c>
      <c r="E417" s="19" t="s">
        <v>905</v>
      </c>
      <c r="F417" s="10">
        <v>42036</v>
      </c>
      <c r="G417" s="10">
        <v>44958</v>
      </c>
      <c r="H417" s="11">
        <v>9</v>
      </c>
      <c r="I417" s="20" t="s">
        <v>253</v>
      </c>
      <c r="J417" s="11" t="s">
        <v>255</v>
      </c>
      <c r="K417" s="11" t="s">
        <v>5259</v>
      </c>
      <c r="L417" s="11">
        <v>2</v>
      </c>
    </row>
    <row r="418" spans="1:12">
      <c r="A418" s="11" t="s">
        <v>662</v>
      </c>
      <c r="D418" s="11" t="s">
        <v>254</v>
      </c>
      <c r="E418" s="19" t="s">
        <v>906</v>
      </c>
      <c r="F418" s="10">
        <v>42036</v>
      </c>
      <c r="G418" s="10">
        <v>44958</v>
      </c>
      <c r="H418" s="11">
        <v>9</v>
      </c>
      <c r="I418" s="20" t="s">
        <v>253</v>
      </c>
      <c r="J418" s="11" t="s">
        <v>255</v>
      </c>
      <c r="K418" s="11" t="s">
        <v>5259</v>
      </c>
      <c r="L418" s="11">
        <v>2</v>
      </c>
    </row>
    <row r="419" spans="1:12">
      <c r="A419" s="11" t="s">
        <v>663</v>
      </c>
      <c r="D419" s="11" t="s">
        <v>254</v>
      </c>
      <c r="E419" s="19" t="s">
        <v>907</v>
      </c>
      <c r="F419" s="10">
        <v>42036</v>
      </c>
      <c r="G419" s="10">
        <v>44958</v>
      </c>
      <c r="H419" s="11">
        <v>9</v>
      </c>
      <c r="I419" s="20" t="s">
        <v>253</v>
      </c>
      <c r="J419" s="11" t="s">
        <v>255</v>
      </c>
      <c r="K419" s="11" t="s">
        <v>5259</v>
      </c>
      <c r="L419" s="11">
        <v>2</v>
      </c>
    </row>
    <row r="420" spans="1:12">
      <c r="A420" s="11" t="s">
        <v>664</v>
      </c>
      <c r="D420" s="11" t="s">
        <v>254</v>
      </c>
      <c r="E420" s="19" t="s">
        <v>908</v>
      </c>
      <c r="F420" s="10">
        <v>42036</v>
      </c>
      <c r="G420" s="10">
        <v>44958</v>
      </c>
      <c r="H420" s="11">
        <v>9</v>
      </c>
      <c r="I420" s="20" t="s">
        <v>253</v>
      </c>
      <c r="J420" s="11" t="s">
        <v>255</v>
      </c>
      <c r="K420" s="11" t="s">
        <v>5259</v>
      </c>
      <c r="L420" s="11">
        <v>2</v>
      </c>
    </row>
    <row r="421" spans="1:12">
      <c r="A421" s="11" t="s">
        <v>665</v>
      </c>
      <c r="D421" s="11" t="s">
        <v>254</v>
      </c>
      <c r="E421" s="19" t="s">
        <v>909</v>
      </c>
      <c r="F421" s="10">
        <v>42036</v>
      </c>
      <c r="G421" s="10">
        <v>44958</v>
      </c>
      <c r="H421" s="11">
        <v>9</v>
      </c>
      <c r="I421" s="20" t="s">
        <v>253</v>
      </c>
      <c r="J421" s="11" t="s">
        <v>255</v>
      </c>
      <c r="K421" s="11" t="s">
        <v>5259</v>
      </c>
      <c r="L421" s="11">
        <v>2</v>
      </c>
    </row>
    <row r="422" spans="1:12">
      <c r="A422" s="11" t="s">
        <v>666</v>
      </c>
      <c r="D422" s="11" t="s">
        <v>254</v>
      </c>
      <c r="E422" s="19" t="s">
        <v>910</v>
      </c>
      <c r="F422" s="10">
        <v>42036</v>
      </c>
      <c r="G422" s="10">
        <v>44958</v>
      </c>
      <c r="H422" s="11">
        <v>9</v>
      </c>
      <c r="I422" s="20" t="s">
        <v>253</v>
      </c>
      <c r="J422" s="11" t="s">
        <v>255</v>
      </c>
      <c r="K422" s="11" t="s">
        <v>5259</v>
      </c>
      <c r="L422" s="11">
        <v>2</v>
      </c>
    </row>
    <row r="423" spans="1:12">
      <c r="A423" s="11" t="s">
        <v>667</v>
      </c>
      <c r="D423" s="11" t="s">
        <v>254</v>
      </c>
      <c r="E423" s="19" t="s">
        <v>911</v>
      </c>
      <c r="F423" s="10">
        <v>42036</v>
      </c>
      <c r="G423" s="10">
        <v>44958</v>
      </c>
      <c r="H423" s="11">
        <v>9</v>
      </c>
      <c r="I423" s="20" t="s">
        <v>253</v>
      </c>
      <c r="J423" s="11" t="s">
        <v>255</v>
      </c>
      <c r="K423" s="11" t="s">
        <v>5259</v>
      </c>
      <c r="L423" s="11">
        <v>2</v>
      </c>
    </row>
    <row r="424" spans="1:12">
      <c r="A424" s="11" t="s">
        <v>668</v>
      </c>
      <c r="D424" s="11" t="s">
        <v>254</v>
      </c>
      <c r="E424" s="19" t="s">
        <v>912</v>
      </c>
      <c r="F424" s="10">
        <v>42036</v>
      </c>
      <c r="G424" s="10">
        <v>44958</v>
      </c>
      <c r="H424" s="11">
        <v>9</v>
      </c>
      <c r="I424" s="20" t="s">
        <v>253</v>
      </c>
      <c r="J424" s="11" t="s">
        <v>255</v>
      </c>
      <c r="K424" s="11" t="s">
        <v>5259</v>
      </c>
      <c r="L424" s="11">
        <v>2</v>
      </c>
    </row>
    <row r="425" spans="1:12">
      <c r="A425" s="11" t="s">
        <v>669</v>
      </c>
      <c r="D425" s="11" t="s">
        <v>254</v>
      </c>
      <c r="E425" s="19" t="s">
        <v>913</v>
      </c>
      <c r="F425" s="10">
        <v>42036</v>
      </c>
      <c r="G425" s="10">
        <v>44958</v>
      </c>
      <c r="H425" s="11">
        <v>9</v>
      </c>
      <c r="I425" s="20" t="s">
        <v>253</v>
      </c>
      <c r="J425" s="11" t="s">
        <v>255</v>
      </c>
      <c r="K425" s="11" t="s">
        <v>5259</v>
      </c>
      <c r="L425" s="11">
        <v>2</v>
      </c>
    </row>
    <row r="426" spans="1:12">
      <c r="A426" s="11" t="s">
        <v>670</v>
      </c>
      <c r="D426" s="11" t="s">
        <v>254</v>
      </c>
      <c r="E426" s="19" t="s">
        <v>914</v>
      </c>
      <c r="F426" s="10">
        <v>42036</v>
      </c>
      <c r="G426" s="10">
        <v>44958</v>
      </c>
      <c r="H426" s="11">
        <v>9</v>
      </c>
      <c r="I426" s="20" t="s">
        <v>253</v>
      </c>
      <c r="J426" s="11" t="s">
        <v>255</v>
      </c>
      <c r="K426" s="11" t="s">
        <v>5259</v>
      </c>
      <c r="L426" s="11">
        <v>2</v>
      </c>
    </row>
    <row r="427" spans="1:12">
      <c r="A427" s="11" t="s">
        <v>671</v>
      </c>
      <c r="D427" s="11" t="s">
        <v>254</v>
      </c>
      <c r="E427" s="19" t="s">
        <v>915</v>
      </c>
      <c r="F427" s="10">
        <v>42036</v>
      </c>
      <c r="G427" s="10">
        <v>44958</v>
      </c>
      <c r="H427" s="11">
        <v>9</v>
      </c>
      <c r="I427" s="20" t="s">
        <v>253</v>
      </c>
      <c r="J427" s="11" t="s">
        <v>255</v>
      </c>
      <c r="K427" s="11" t="s">
        <v>5259</v>
      </c>
      <c r="L427" s="11">
        <v>2</v>
      </c>
    </row>
    <row r="428" spans="1:12">
      <c r="A428" s="11" t="s">
        <v>672</v>
      </c>
      <c r="D428" s="11" t="s">
        <v>254</v>
      </c>
      <c r="E428" s="19" t="s">
        <v>916</v>
      </c>
      <c r="F428" s="10">
        <v>42036</v>
      </c>
      <c r="G428" s="10">
        <v>44958</v>
      </c>
      <c r="H428" s="11">
        <v>9</v>
      </c>
      <c r="I428" s="20" t="s">
        <v>253</v>
      </c>
      <c r="J428" s="11" t="s">
        <v>255</v>
      </c>
      <c r="K428" s="11" t="s">
        <v>5259</v>
      </c>
      <c r="L428" s="11">
        <v>2</v>
      </c>
    </row>
    <row r="429" spans="1:12">
      <c r="A429" s="11" t="s">
        <v>673</v>
      </c>
      <c r="D429" s="11" t="s">
        <v>254</v>
      </c>
      <c r="E429" s="19" t="s">
        <v>917</v>
      </c>
      <c r="F429" s="10">
        <v>42036</v>
      </c>
      <c r="G429" s="10">
        <v>44958</v>
      </c>
      <c r="H429" s="11">
        <v>9</v>
      </c>
      <c r="I429" s="20" t="s">
        <v>253</v>
      </c>
      <c r="J429" s="11" t="s">
        <v>255</v>
      </c>
      <c r="K429" s="11" t="s">
        <v>5259</v>
      </c>
      <c r="L429" s="11">
        <v>2</v>
      </c>
    </row>
    <row r="430" spans="1:12">
      <c r="A430" s="11" t="s">
        <v>674</v>
      </c>
      <c r="D430" s="11" t="s">
        <v>254</v>
      </c>
      <c r="E430" s="19" t="s">
        <v>918</v>
      </c>
      <c r="F430" s="10">
        <v>42036</v>
      </c>
      <c r="G430" s="10">
        <v>44958</v>
      </c>
      <c r="H430" s="11">
        <v>9</v>
      </c>
      <c r="I430" s="20" t="s">
        <v>253</v>
      </c>
      <c r="J430" s="11" t="s">
        <v>255</v>
      </c>
      <c r="K430" s="11" t="s">
        <v>5259</v>
      </c>
      <c r="L430" s="11">
        <v>2</v>
      </c>
    </row>
    <row r="431" spans="1:12">
      <c r="A431" s="11" t="s">
        <v>675</v>
      </c>
      <c r="D431" s="11" t="s">
        <v>254</v>
      </c>
      <c r="E431" s="19" t="s">
        <v>919</v>
      </c>
      <c r="F431" s="10">
        <v>42036</v>
      </c>
      <c r="G431" s="10">
        <v>44958</v>
      </c>
      <c r="H431" s="11">
        <v>9</v>
      </c>
      <c r="I431" s="20" t="s">
        <v>253</v>
      </c>
      <c r="J431" s="11" t="s">
        <v>255</v>
      </c>
      <c r="K431" s="11" t="s">
        <v>5259</v>
      </c>
      <c r="L431" s="11">
        <v>2</v>
      </c>
    </row>
    <row r="432" spans="1:12">
      <c r="A432" s="11" t="s">
        <v>676</v>
      </c>
      <c r="D432" s="11" t="s">
        <v>254</v>
      </c>
      <c r="E432" s="19" t="s">
        <v>920</v>
      </c>
      <c r="F432" s="10">
        <v>42036</v>
      </c>
      <c r="G432" s="10">
        <v>44958</v>
      </c>
      <c r="H432" s="11">
        <v>9</v>
      </c>
      <c r="I432" s="20" t="s">
        <v>253</v>
      </c>
      <c r="J432" s="11" t="s">
        <v>255</v>
      </c>
      <c r="K432" s="11" t="s">
        <v>5259</v>
      </c>
      <c r="L432" s="11">
        <v>2</v>
      </c>
    </row>
    <row r="433" spans="1:12">
      <c r="A433" s="11" t="s">
        <v>677</v>
      </c>
      <c r="D433" s="11" t="s">
        <v>254</v>
      </c>
      <c r="E433" s="19" t="s">
        <v>921</v>
      </c>
      <c r="F433" s="10">
        <v>42036</v>
      </c>
      <c r="G433" s="10">
        <v>44958</v>
      </c>
      <c r="H433" s="11">
        <v>9</v>
      </c>
      <c r="I433" s="20" t="s">
        <v>253</v>
      </c>
      <c r="J433" s="11" t="s">
        <v>255</v>
      </c>
      <c r="K433" s="11" t="s">
        <v>5259</v>
      </c>
      <c r="L433" s="11">
        <v>2</v>
      </c>
    </row>
    <row r="434" spans="1:12">
      <c r="A434" s="11" t="s">
        <v>678</v>
      </c>
      <c r="D434" s="11" t="s">
        <v>254</v>
      </c>
      <c r="E434" s="19" t="s">
        <v>922</v>
      </c>
      <c r="F434" s="10">
        <v>42036</v>
      </c>
      <c r="G434" s="10">
        <v>44958</v>
      </c>
      <c r="H434" s="11">
        <v>9</v>
      </c>
      <c r="I434" s="20" t="s">
        <v>253</v>
      </c>
      <c r="J434" s="11" t="s">
        <v>255</v>
      </c>
      <c r="K434" s="11" t="s">
        <v>5259</v>
      </c>
      <c r="L434" s="11">
        <v>2</v>
      </c>
    </row>
    <row r="435" spans="1:12">
      <c r="A435" s="11" t="s">
        <v>679</v>
      </c>
      <c r="D435" s="11" t="s">
        <v>254</v>
      </c>
      <c r="E435" s="19" t="s">
        <v>923</v>
      </c>
      <c r="F435" s="10">
        <v>42036</v>
      </c>
      <c r="G435" s="10">
        <v>44958</v>
      </c>
      <c r="H435" s="11">
        <v>9</v>
      </c>
      <c r="I435" s="20" t="s">
        <v>253</v>
      </c>
      <c r="J435" s="11" t="s">
        <v>255</v>
      </c>
      <c r="K435" s="11" t="s">
        <v>5259</v>
      </c>
      <c r="L435" s="11">
        <v>2</v>
      </c>
    </row>
    <row r="436" spans="1:12">
      <c r="A436" s="11" t="s">
        <v>680</v>
      </c>
      <c r="D436" s="11" t="s">
        <v>254</v>
      </c>
      <c r="E436" s="19" t="s">
        <v>924</v>
      </c>
      <c r="F436" s="10">
        <v>42036</v>
      </c>
      <c r="G436" s="10">
        <v>44958</v>
      </c>
      <c r="H436" s="11">
        <v>9</v>
      </c>
      <c r="I436" s="20" t="s">
        <v>253</v>
      </c>
      <c r="J436" s="11" t="s">
        <v>255</v>
      </c>
      <c r="K436" s="11" t="s">
        <v>5259</v>
      </c>
      <c r="L436" s="11">
        <v>2</v>
      </c>
    </row>
    <row r="437" spans="1:12">
      <c r="A437" s="11" t="s">
        <v>681</v>
      </c>
      <c r="D437" s="11" t="s">
        <v>254</v>
      </c>
      <c r="E437" s="19" t="s">
        <v>925</v>
      </c>
      <c r="F437" s="10">
        <v>42036</v>
      </c>
      <c r="G437" s="10">
        <v>44958</v>
      </c>
      <c r="H437" s="11">
        <v>9</v>
      </c>
      <c r="I437" s="20" t="s">
        <v>253</v>
      </c>
      <c r="J437" s="11" t="s">
        <v>255</v>
      </c>
      <c r="K437" s="11" t="s">
        <v>5259</v>
      </c>
      <c r="L437" s="11">
        <v>2</v>
      </c>
    </row>
    <row r="438" spans="1:12">
      <c r="A438" s="11" t="s">
        <v>682</v>
      </c>
      <c r="D438" s="11" t="s">
        <v>254</v>
      </c>
      <c r="E438" s="19" t="s">
        <v>926</v>
      </c>
      <c r="F438" s="10">
        <v>42036</v>
      </c>
      <c r="G438" s="10">
        <v>44958</v>
      </c>
      <c r="H438" s="11">
        <v>9</v>
      </c>
      <c r="I438" s="20" t="s">
        <v>253</v>
      </c>
      <c r="J438" s="11" t="s">
        <v>255</v>
      </c>
      <c r="K438" s="11" t="s">
        <v>5259</v>
      </c>
      <c r="L438" s="11">
        <v>2</v>
      </c>
    </row>
    <row r="439" spans="1:12">
      <c r="A439" s="11" t="s">
        <v>683</v>
      </c>
      <c r="D439" s="11" t="s">
        <v>254</v>
      </c>
      <c r="E439" s="19" t="s">
        <v>927</v>
      </c>
      <c r="F439" s="10">
        <v>42036</v>
      </c>
      <c r="G439" s="10">
        <v>44958</v>
      </c>
      <c r="H439" s="11">
        <v>9</v>
      </c>
      <c r="I439" s="20" t="s">
        <v>253</v>
      </c>
      <c r="J439" s="11" t="s">
        <v>255</v>
      </c>
      <c r="K439" s="11" t="s">
        <v>5259</v>
      </c>
      <c r="L439" s="11">
        <v>2</v>
      </c>
    </row>
    <row r="440" spans="1:12">
      <c r="A440" s="11" t="s">
        <v>684</v>
      </c>
      <c r="D440" s="11" t="s">
        <v>254</v>
      </c>
      <c r="E440" s="19" t="s">
        <v>928</v>
      </c>
      <c r="F440" s="10">
        <v>42036</v>
      </c>
      <c r="G440" s="10">
        <v>44958</v>
      </c>
      <c r="H440" s="11">
        <v>9</v>
      </c>
      <c r="I440" s="20" t="s">
        <v>253</v>
      </c>
      <c r="J440" s="11" t="s">
        <v>255</v>
      </c>
      <c r="K440" s="11" t="s">
        <v>5259</v>
      </c>
      <c r="L440" s="11">
        <v>2</v>
      </c>
    </row>
    <row r="441" spans="1:12">
      <c r="A441" s="11" t="s">
        <v>685</v>
      </c>
      <c r="D441" s="11" t="s">
        <v>254</v>
      </c>
      <c r="E441" s="19" t="s">
        <v>929</v>
      </c>
      <c r="F441" s="10">
        <v>42036</v>
      </c>
      <c r="G441" s="10">
        <v>44958</v>
      </c>
      <c r="H441" s="11">
        <v>9</v>
      </c>
      <c r="I441" s="20" t="s">
        <v>253</v>
      </c>
      <c r="J441" s="11" t="s">
        <v>255</v>
      </c>
      <c r="K441" s="11" t="s">
        <v>5259</v>
      </c>
      <c r="L441" s="11">
        <v>2</v>
      </c>
    </row>
    <row r="442" spans="1:12">
      <c r="A442" s="11" t="s">
        <v>686</v>
      </c>
      <c r="D442" s="11" t="s">
        <v>254</v>
      </c>
      <c r="E442" s="19" t="s">
        <v>930</v>
      </c>
      <c r="F442" s="10">
        <v>42036</v>
      </c>
      <c r="G442" s="10">
        <v>44958</v>
      </c>
      <c r="H442" s="11">
        <v>9</v>
      </c>
      <c r="I442" s="20" t="s">
        <v>253</v>
      </c>
      <c r="J442" s="11" t="s">
        <v>255</v>
      </c>
      <c r="K442" s="11" t="s">
        <v>5259</v>
      </c>
      <c r="L442" s="11">
        <v>2</v>
      </c>
    </row>
    <row r="443" spans="1:12">
      <c r="A443" s="11" t="s">
        <v>687</v>
      </c>
      <c r="D443" s="11" t="s">
        <v>254</v>
      </c>
      <c r="E443" s="19" t="s">
        <v>931</v>
      </c>
      <c r="F443" s="10">
        <v>42036</v>
      </c>
      <c r="G443" s="10">
        <v>44958</v>
      </c>
      <c r="H443" s="11">
        <v>9</v>
      </c>
      <c r="I443" s="20" t="s">
        <v>253</v>
      </c>
      <c r="J443" s="11" t="s">
        <v>255</v>
      </c>
      <c r="K443" s="11" t="s">
        <v>5259</v>
      </c>
      <c r="L443" s="11">
        <v>2</v>
      </c>
    </row>
    <row r="444" spans="1:12">
      <c r="A444" s="11" t="s">
        <v>688</v>
      </c>
      <c r="D444" s="11" t="s">
        <v>254</v>
      </c>
      <c r="E444" s="19" t="s">
        <v>932</v>
      </c>
      <c r="F444" s="10">
        <v>42036</v>
      </c>
      <c r="G444" s="10">
        <v>44958</v>
      </c>
      <c r="H444" s="11">
        <v>9</v>
      </c>
      <c r="I444" s="20" t="s">
        <v>253</v>
      </c>
      <c r="J444" s="11" t="s">
        <v>255</v>
      </c>
      <c r="K444" s="11" t="s">
        <v>5259</v>
      </c>
      <c r="L444" s="11">
        <v>2</v>
      </c>
    </row>
    <row r="445" spans="1:12">
      <c r="A445" s="11" t="s">
        <v>689</v>
      </c>
      <c r="D445" s="11" t="s">
        <v>254</v>
      </c>
      <c r="E445" s="19" t="s">
        <v>933</v>
      </c>
      <c r="F445" s="10">
        <v>42036</v>
      </c>
      <c r="G445" s="10">
        <v>44958</v>
      </c>
      <c r="H445" s="11">
        <v>9</v>
      </c>
      <c r="I445" s="20" t="s">
        <v>253</v>
      </c>
      <c r="J445" s="11" t="s">
        <v>255</v>
      </c>
      <c r="K445" s="11" t="s">
        <v>5259</v>
      </c>
      <c r="L445" s="11">
        <v>2</v>
      </c>
    </row>
    <row r="446" spans="1:12">
      <c r="A446" s="11" t="s">
        <v>690</v>
      </c>
      <c r="D446" s="11" t="s">
        <v>254</v>
      </c>
      <c r="E446" s="19" t="s">
        <v>934</v>
      </c>
      <c r="F446" s="10">
        <v>42036</v>
      </c>
      <c r="G446" s="10">
        <v>44958</v>
      </c>
      <c r="H446" s="11">
        <v>9</v>
      </c>
      <c r="I446" s="20" t="s">
        <v>253</v>
      </c>
      <c r="J446" s="11" t="s">
        <v>255</v>
      </c>
      <c r="K446" s="11" t="s">
        <v>5259</v>
      </c>
      <c r="L446" s="11">
        <v>2</v>
      </c>
    </row>
    <row r="447" spans="1:12">
      <c r="A447" s="11" t="s">
        <v>691</v>
      </c>
      <c r="D447" s="11" t="s">
        <v>254</v>
      </c>
      <c r="E447" s="19" t="s">
        <v>935</v>
      </c>
      <c r="F447" s="10">
        <v>42036</v>
      </c>
      <c r="G447" s="10">
        <v>44958</v>
      </c>
      <c r="H447" s="11">
        <v>9</v>
      </c>
      <c r="I447" s="20" t="s">
        <v>253</v>
      </c>
      <c r="J447" s="11" t="s">
        <v>255</v>
      </c>
      <c r="K447" s="11" t="s">
        <v>5259</v>
      </c>
      <c r="L447" s="11">
        <v>2</v>
      </c>
    </row>
    <row r="448" spans="1:12">
      <c r="A448" s="11" t="s">
        <v>692</v>
      </c>
      <c r="D448" s="11" t="s">
        <v>254</v>
      </c>
      <c r="E448" s="19" t="s">
        <v>936</v>
      </c>
      <c r="F448" s="10">
        <v>42036</v>
      </c>
      <c r="G448" s="10">
        <v>44958</v>
      </c>
      <c r="H448" s="11">
        <v>9</v>
      </c>
      <c r="I448" s="20" t="s">
        <v>253</v>
      </c>
      <c r="J448" s="11" t="s">
        <v>255</v>
      </c>
      <c r="K448" s="11" t="s">
        <v>5259</v>
      </c>
      <c r="L448" s="11">
        <v>2</v>
      </c>
    </row>
    <row r="449" spans="1:12">
      <c r="A449" s="11" t="s">
        <v>693</v>
      </c>
      <c r="D449" s="11" t="s">
        <v>254</v>
      </c>
      <c r="E449" s="19" t="s">
        <v>937</v>
      </c>
      <c r="F449" s="10">
        <v>42036</v>
      </c>
      <c r="G449" s="10">
        <v>44958</v>
      </c>
      <c r="H449" s="11">
        <v>9</v>
      </c>
      <c r="I449" s="20" t="s">
        <v>253</v>
      </c>
      <c r="J449" s="11" t="s">
        <v>255</v>
      </c>
      <c r="K449" s="11" t="s">
        <v>5259</v>
      </c>
      <c r="L449" s="11">
        <v>2</v>
      </c>
    </row>
    <row r="450" spans="1:12">
      <c r="A450" s="11" t="s">
        <v>694</v>
      </c>
      <c r="D450" s="11" t="s">
        <v>254</v>
      </c>
      <c r="E450" s="19" t="s">
        <v>938</v>
      </c>
      <c r="F450" s="10">
        <v>42036</v>
      </c>
      <c r="G450" s="10">
        <v>44958</v>
      </c>
      <c r="H450" s="11">
        <v>9</v>
      </c>
      <c r="I450" s="20" t="s">
        <v>253</v>
      </c>
      <c r="J450" s="11" t="s">
        <v>255</v>
      </c>
      <c r="K450" s="11" t="s">
        <v>5259</v>
      </c>
      <c r="L450" s="11">
        <v>2</v>
      </c>
    </row>
    <row r="451" spans="1:12">
      <c r="A451" s="11" t="s">
        <v>695</v>
      </c>
      <c r="D451" s="11" t="s">
        <v>254</v>
      </c>
      <c r="E451" s="19" t="s">
        <v>939</v>
      </c>
      <c r="F451" s="10">
        <v>42036</v>
      </c>
      <c r="G451" s="10">
        <v>44958</v>
      </c>
      <c r="H451" s="11">
        <v>9</v>
      </c>
      <c r="I451" s="20" t="s">
        <v>253</v>
      </c>
      <c r="J451" s="11" t="s">
        <v>255</v>
      </c>
      <c r="K451" s="11" t="s">
        <v>5259</v>
      </c>
      <c r="L451" s="11">
        <v>2</v>
      </c>
    </row>
    <row r="452" spans="1:12">
      <c r="A452" s="11" t="s">
        <v>696</v>
      </c>
      <c r="D452" s="11" t="s">
        <v>254</v>
      </c>
      <c r="E452" s="19" t="s">
        <v>940</v>
      </c>
      <c r="F452" s="10">
        <v>42036</v>
      </c>
      <c r="G452" s="10">
        <v>44958</v>
      </c>
      <c r="H452" s="11">
        <v>9</v>
      </c>
      <c r="I452" s="20" t="s">
        <v>253</v>
      </c>
      <c r="J452" s="11" t="s">
        <v>255</v>
      </c>
      <c r="K452" s="11" t="s">
        <v>5259</v>
      </c>
      <c r="L452" s="11">
        <v>2</v>
      </c>
    </row>
    <row r="453" spans="1:12">
      <c r="A453" s="11" t="s">
        <v>697</v>
      </c>
      <c r="D453" s="11" t="s">
        <v>254</v>
      </c>
      <c r="E453" s="19" t="s">
        <v>941</v>
      </c>
      <c r="F453" s="10">
        <v>42036</v>
      </c>
      <c r="G453" s="10">
        <v>44958</v>
      </c>
      <c r="H453" s="11">
        <v>9</v>
      </c>
      <c r="I453" s="20" t="s">
        <v>253</v>
      </c>
      <c r="J453" s="11" t="s">
        <v>255</v>
      </c>
      <c r="K453" s="11" t="s">
        <v>5259</v>
      </c>
      <c r="L453" s="11">
        <v>2</v>
      </c>
    </row>
    <row r="454" spans="1:12">
      <c r="A454" s="11" t="s">
        <v>698</v>
      </c>
      <c r="D454" s="11" t="s">
        <v>254</v>
      </c>
      <c r="E454" s="19" t="s">
        <v>942</v>
      </c>
      <c r="F454" s="10">
        <v>42036</v>
      </c>
      <c r="G454" s="10">
        <v>44958</v>
      </c>
      <c r="H454" s="11">
        <v>9</v>
      </c>
      <c r="I454" s="20" t="s">
        <v>253</v>
      </c>
      <c r="J454" s="11" t="s">
        <v>255</v>
      </c>
      <c r="K454" s="11" t="s">
        <v>5259</v>
      </c>
      <c r="L454" s="11">
        <v>2</v>
      </c>
    </row>
    <row r="455" spans="1:12">
      <c r="A455" s="11" t="s">
        <v>699</v>
      </c>
      <c r="D455" s="11" t="s">
        <v>254</v>
      </c>
      <c r="E455" s="19" t="s">
        <v>943</v>
      </c>
      <c r="F455" s="10">
        <v>42036</v>
      </c>
      <c r="G455" s="10">
        <v>44958</v>
      </c>
      <c r="H455" s="11">
        <v>9</v>
      </c>
      <c r="I455" s="20" t="s">
        <v>253</v>
      </c>
      <c r="J455" s="11" t="s">
        <v>255</v>
      </c>
      <c r="K455" s="11" t="s">
        <v>5259</v>
      </c>
      <c r="L455" s="11">
        <v>2</v>
      </c>
    </row>
    <row r="456" spans="1:12">
      <c r="A456" s="11" t="s">
        <v>700</v>
      </c>
      <c r="D456" s="11" t="s">
        <v>254</v>
      </c>
      <c r="E456" s="19" t="s">
        <v>944</v>
      </c>
      <c r="F456" s="10">
        <v>42036</v>
      </c>
      <c r="G456" s="10">
        <v>44958</v>
      </c>
      <c r="H456" s="11">
        <v>9</v>
      </c>
      <c r="I456" s="20" t="s">
        <v>253</v>
      </c>
      <c r="J456" s="11" t="s">
        <v>255</v>
      </c>
      <c r="K456" s="11" t="s">
        <v>5259</v>
      </c>
      <c r="L456" s="11">
        <v>2</v>
      </c>
    </row>
    <row r="457" spans="1:12">
      <c r="A457" s="11" t="s">
        <v>701</v>
      </c>
      <c r="D457" s="11" t="s">
        <v>254</v>
      </c>
      <c r="E457" s="19" t="s">
        <v>945</v>
      </c>
      <c r="F457" s="10">
        <v>42036</v>
      </c>
      <c r="G457" s="10">
        <v>44958</v>
      </c>
      <c r="H457" s="11">
        <v>9</v>
      </c>
      <c r="I457" s="20" t="s">
        <v>253</v>
      </c>
      <c r="J457" s="11" t="s">
        <v>255</v>
      </c>
      <c r="K457" s="11" t="s">
        <v>5259</v>
      </c>
      <c r="L457" s="11">
        <v>2</v>
      </c>
    </row>
    <row r="458" spans="1:12">
      <c r="A458" s="11" t="s">
        <v>702</v>
      </c>
      <c r="D458" s="11" t="s">
        <v>254</v>
      </c>
      <c r="E458" s="19" t="s">
        <v>946</v>
      </c>
      <c r="F458" s="10">
        <v>42036</v>
      </c>
      <c r="G458" s="10">
        <v>44958</v>
      </c>
      <c r="H458" s="11">
        <v>9</v>
      </c>
      <c r="I458" s="20" t="s">
        <v>253</v>
      </c>
      <c r="J458" s="11" t="s">
        <v>255</v>
      </c>
      <c r="K458" s="11" t="s">
        <v>5259</v>
      </c>
      <c r="L458" s="11">
        <v>2</v>
      </c>
    </row>
    <row r="459" spans="1:12">
      <c r="A459" s="11" t="s">
        <v>703</v>
      </c>
      <c r="D459" s="11" t="s">
        <v>254</v>
      </c>
      <c r="E459" s="19" t="s">
        <v>947</v>
      </c>
      <c r="F459" s="10">
        <v>42036</v>
      </c>
      <c r="G459" s="10">
        <v>44958</v>
      </c>
      <c r="H459" s="11">
        <v>9</v>
      </c>
      <c r="I459" s="20" t="s">
        <v>253</v>
      </c>
      <c r="J459" s="11" t="s">
        <v>255</v>
      </c>
      <c r="K459" s="11" t="s">
        <v>5259</v>
      </c>
      <c r="L459" s="11">
        <v>2</v>
      </c>
    </row>
    <row r="460" spans="1:12">
      <c r="A460" s="11" t="s">
        <v>704</v>
      </c>
      <c r="D460" s="11" t="s">
        <v>254</v>
      </c>
      <c r="E460" s="19" t="s">
        <v>948</v>
      </c>
      <c r="F460" s="10">
        <v>42036</v>
      </c>
      <c r="G460" s="10">
        <v>44958</v>
      </c>
      <c r="H460" s="11">
        <v>9</v>
      </c>
      <c r="I460" s="20" t="s">
        <v>253</v>
      </c>
      <c r="J460" s="11" t="s">
        <v>255</v>
      </c>
      <c r="K460" s="11" t="s">
        <v>5259</v>
      </c>
      <c r="L460" s="11">
        <v>2</v>
      </c>
    </row>
    <row r="461" spans="1:12">
      <c r="A461" s="11" t="s">
        <v>705</v>
      </c>
      <c r="D461" s="11" t="s">
        <v>254</v>
      </c>
      <c r="E461" s="19" t="s">
        <v>949</v>
      </c>
      <c r="F461" s="10">
        <v>42036</v>
      </c>
      <c r="G461" s="10">
        <v>44958</v>
      </c>
      <c r="H461" s="11">
        <v>9</v>
      </c>
      <c r="I461" s="20" t="s">
        <v>253</v>
      </c>
      <c r="J461" s="11" t="s">
        <v>255</v>
      </c>
      <c r="K461" s="11" t="s">
        <v>5259</v>
      </c>
      <c r="L461" s="11">
        <v>2</v>
      </c>
    </row>
    <row r="462" spans="1:12">
      <c r="A462" s="11" t="s">
        <v>706</v>
      </c>
      <c r="D462" s="11" t="s">
        <v>254</v>
      </c>
      <c r="E462" s="19" t="s">
        <v>950</v>
      </c>
      <c r="F462" s="10">
        <v>42036</v>
      </c>
      <c r="G462" s="10">
        <v>44958</v>
      </c>
      <c r="H462" s="11">
        <v>9</v>
      </c>
      <c r="I462" s="20" t="s">
        <v>253</v>
      </c>
      <c r="J462" s="11" t="s">
        <v>255</v>
      </c>
      <c r="K462" s="11" t="s">
        <v>5259</v>
      </c>
      <c r="L462" s="11">
        <v>2</v>
      </c>
    </row>
    <row r="463" spans="1:12">
      <c r="A463" s="11" t="s">
        <v>707</v>
      </c>
      <c r="D463" s="11" t="s">
        <v>254</v>
      </c>
      <c r="E463" s="19" t="s">
        <v>951</v>
      </c>
      <c r="F463" s="10">
        <v>42036</v>
      </c>
      <c r="G463" s="10">
        <v>44958</v>
      </c>
      <c r="H463" s="11">
        <v>9</v>
      </c>
      <c r="I463" s="20" t="s">
        <v>253</v>
      </c>
      <c r="J463" s="11" t="s">
        <v>255</v>
      </c>
      <c r="K463" s="11" t="s">
        <v>5259</v>
      </c>
      <c r="L463" s="11">
        <v>2</v>
      </c>
    </row>
    <row r="464" spans="1:12">
      <c r="A464" s="11" t="s">
        <v>708</v>
      </c>
      <c r="D464" s="11" t="s">
        <v>254</v>
      </c>
      <c r="E464" s="19" t="s">
        <v>952</v>
      </c>
      <c r="F464" s="10">
        <v>42036</v>
      </c>
      <c r="G464" s="10">
        <v>44958</v>
      </c>
      <c r="H464" s="11">
        <v>9</v>
      </c>
      <c r="I464" s="20" t="s">
        <v>253</v>
      </c>
      <c r="J464" s="11" t="s">
        <v>255</v>
      </c>
      <c r="K464" s="11" t="s">
        <v>5259</v>
      </c>
      <c r="L464" s="11">
        <v>2</v>
      </c>
    </row>
    <row r="465" spans="1:12">
      <c r="A465" s="11" t="s">
        <v>709</v>
      </c>
      <c r="D465" s="11" t="s">
        <v>254</v>
      </c>
      <c r="E465" s="19" t="s">
        <v>953</v>
      </c>
      <c r="F465" s="10">
        <v>42036</v>
      </c>
      <c r="G465" s="10">
        <v>44958</v>
      </c>
      <c r="H465" s="11">
        <v>9</v>
      </c>
      <c r="I465" s="20" t="s">
        <v>253</v>
      </c>
      <c r="J465" s="11" t="s">
        <v>255</v>
      </c>
      <c r="K465" s="11" t="s">
        <v>5259</v>
      </c>
      <c r="L465" s="11">
        <v>2</v>
      </c>
    </row>
    <row r="466" spans="1:12">
      <c r="A466" s="11" t="s">
        <v>710</v>
      </c>
      <c r="D466" s="11" t="s">
        <v>254</v>
      </c>
      <c r="E466" s="19" t="s">
        <v>954</v>
      </c>
      <c r="F466" s="10">
        <v>42036</v>
      </c>
      <c r="G466" s="10">
        <v>44958</v>
      </c>
      <c r="H466" s="11">
        <v>9</v>
      </c>
      <c r="I466" s="20" t="s">
        <v>253</v>
      </c>
      <c r="J466" s="11" t="s">
        <v>255</v>
      </c>
      <c r="K466" s="11" t="s">
        <v>5259</v>
      </c>
      <c r="L466" s="11">
        <v>2</v>
      </c>
    </row>
    <row r="467" spans="1:12">
      <c r="A467" s="11" t="s">
        <v>711</v>
      </c>
      <c r="D467" s="11" t="s">
        <v>254</v>
      </c>
      <c r="E467" s="19" t="s">
        <v>955</v>
      </c>
      <c r="F467" s="10">
        <v>42036</v>
      </c>
      <c r="G467" s="10">
        <v>44958</v>
      </c>
      <c r="H467" s="11">
        <v>9</v>
      </c>
      <c r="I467" s="20" t="s">
        <v>253</v>
      </c>
      <c r="J467" s="11" t="s">
        <v>255</v>
      </c>
      <c r="K467" s="11" t="s">
        <v>5259</v>
      </c>
      <c r="L467" s="11">
        <v>2</v>
      </c>
    </row>
    <row r="468" spans="1:12">
      <c r="A468" s="11" t="s">
        <v>712</v>
      </c>
      <c r="D468" s="11" t="s">
        <v>254</v>
      </c>
      <c r="E468" s="19" t="s">
        <v>956</v>
      </c>
      <c r="F468" s="10">
        <v>42036</v>
      </c>
      <c r="G468" s="10">
        <v>44958</v>
      </c>
      <c r="H468" s="11">
        <v>9</v>
      </c>
      <c r="I468" s="20" t="s">
        <v>253</v>
      </c>
      <c r="J468" s="11" t="s">
        <v>255</v>
      </c>
      <c r="K468" s="11" t="s">
        <v>5259</v>
      </c>
      <c r="L468" s="11">
        <v>2</v>
      </c>
    </row>
    <row r="469" spans="1:12">
      <c r="A469" s="11" t="s">
        <v>713</v>
      </c>
      <c r="D469" s="11" t="s">
        <v>254</v>
      </c>
      <c r="E469" s="19" t="s">
        <v>957</v>
      </c>
      <c r="F469" s="10">
        <v>42036</v>
      </c>
      <c r="G469" s="10">
        <v>44958</v>
      </c>
      <c r="H469" s="11">
        <v>9</v>
      </c>
      <c r="I469" s="20" t="s">
        <v>253</v>
      </c>
      <c r="J469" s="11" t="s">
        <v>255</v>
      </c>
      <c r="K469" s="11" t="s">
        <v>5259</v>
      </c>
      <c r="L469" s="11">
        <v>2</v>
      </c>
    </row>
    <row r="470" spans="1:12">
      <c r="A470" s="11" t="s">
        <v>714</v>
      </c>
      <c r="D470" s="11" t="s">
        <v>254</v>
      </c>
      <c r="E470" s="19" t="s">
        <v>958</v>
      </c>
      <c r="F470" s="10">
        <v>42036</v>
      </c>
      <c r="G470" s="10">
        <v>44958</v>
      </c>
      <c r="H470" s="11">
        <v>9</v>
      </c>
      <c r="I470" s="20" t="s">
        <v>253</v>
      </c>
      <c r="J470" s="11" t="s">
        <v>255</v>
      </c>
      <c r="K470" s="11" t="s">
        <v>5259</v>
      </c>
      <c r="L470" s="11">
        <v>2</v>
      </c>
    </row>
    <row r="471" spans="1:12">
      <c r="A471" s="11" t="s">
        <v>715</v>
      </c>
      <c r="D471" s="11" t="s">
        <v>254</v>
      </c>
      <c r="E471" s="19" t="s">
        <v>959</v>
      </c>
      <c r="F471" s="10">
        <v>42036</v>
      </c>
      <c r="G471" s="10">
        <v>44958</v>
      </c>
      <c r="H471" s="11">
        <v>9</v>
      </c>
      <c r="I471" s="20" t="s">
        <v>253</v>
      </c>
      <c r="J471" s="11" t="s">
        <v>255</v>
      </c>
      <c r="K471" s="11" t="s">
        <v>5259</v>
      </c>
      <c r="L471" s="11">
        <v>2</v>
      </c>
    </row>
    <row r="472" spans="1:12">
      <c r="A472" s="11" t="s">
        <v>716</v>
      </c>
      <c r="D472" s="11" t="s">
        <v>254</v>
      </c>
      <c r="E472" s="19" t="s">
        <v>960</v>
      </c>
      <c r="F472" s="10">
        <v>42036</v>
      </c>
      <c r="G472" s="10">
        <v>44958</v>
      </c>
      <c r="H472" s="11">
        <v>9</v>
      </c>
      <c r="I472" s="20" t="s">
        <v>253</v>
      </c>
      <c r="J472" s="11" t="s">
        <v>255</v>
      </c>
      <c r="K472" s="11" t="s">
        <v>5259</v>
      </c>
      <c r="L472" s="11">
        <v>2</v>
      </c>
    </row>
    <row r="473" spans="1:12">
      <c r="A473" s="11" t="s">
        <v>717</v>
      </c>
      <c r="D473" s="11" t="s">
        <v>254</v>
      </c>
      <c r="E473" s="19" t="s">
        <v>961</v>
      </c>
      <c r="F473" s="10">
        <v>42036</v>
      </c>
      <c r="G473" s="10">
        <v>44958</v>
      </c>
      <c r="H473" s="11">
        <v>9</v>
      </c>
      <c r="I473" s="20" t="s">
        <v>253</v>
      </c>
      <c r="J473" s="11" t="s">
        <v>255</v>
      </c>
      <c r="K473" s="11" t="s">
        <v>5259</v>
      </c>
      <c r="L473" s="11">
        <v>2</v>
      </c>
    </row>
    <row r="474" spans="1:12">
      <c r="A474" s="11" t="s">
        <v>718</v>
      </c>
      <c r="D474" s="11" t="s">
        <v>254</v>
      </c>
      <c r="E474" s="19" t="s">
        <v>962</v>
      </c>
      <c r="F474" s="10">
        <v>42036</v>
      </c>
      <c r="G474" s="10">
        <v>44958</v>
      </c>
      <c r="H474" s="11">
        <v>9</v>
      </c>
      <c r="I474" s="20" t="s">
        <v>253</v>
      </c>
      <c r="J474" s="11" t="s">
        <v>255</v>
      </c>
      <c r="K474" s="11" t="s">
        <v>5259</v>
      </c>
      <c r="L474" s="11">
        <v>2</v>
      </c>
    </row>
    <row r="475" spans="1:12">
      <c r="A475" s="11" t="s">
        <v>719</v>
      </c>
      <c r="D475" s="11" t="s">
        <v>254</v>
      </c>
      <c r="E475" s="19" t="s">
        <v>963</v>
      </c>
      <c r="F475" s="10">
        <v>42036</v>
      </c>
      <c r="G475" s="10">
        <v>44958</v>
      </c>
      <c r="H475" s="11">
        <v>9</v>
      </c>
      <c r="I475" s="20" t="s">
        <v>253</v>
      </c>
      <c r="J475" s="11" t="s">
        <v>255</v>
      </c>
      <c r="K475" s="11" t="s">
        <v>5259</v>
      </c>
      <c r="L475" s="11">
        <v>2</v>
      </c>
    </row>
    <row r="476" spans="1:12">
      <c r="A476" s="11" t="s">
        <v>720</v>
      </c>
      <c r="D476" s="11" t="s">
        <v>254</v>
      </c>
      <c r="E476" s="19" t="s">
        <v>964</v>
      </c>
      <c r="F476" s="10">
        <v>42036</v>
      </c>
      <c r="G476" s="10">
        <v>44958</v>
      </c>
      <c r="H476" s="11">
        <v>9</v>
      </c>
      <c r="I476" s="20" t="s">
        <v>253</v>
      </c>
      <c r="J476" s="11" t="s">
        <v>255</v>
      </c>
      <c r="K476" s="11" t="s">
        <v>5259</v>
      </c>
      <c r="L476" s="11">
        <v>2</v>
      </c>
    </row>
    <row r="477" spans="1:12">
      <c r="A477" s="11" t="s">
        <v>721</v>
      </c>
      <c r="D477" s="11" t="s">
        <v>254</v>
      </c>
      <c r="E477" s="19" t="s">
        <v>965</v>
      </c>
      <c r="F477" s="10">
        <v>42036</v>
      </c>
      <c r="G477" s="10">
        <v>44958</v>
      </c>
      <c r="H477" s="11">
        <v>9</v>
      </c>
      <c r="I477" s="20" t="s">
        <v>253</v>
      </c>
      <c r="J477" s="11" t="s">
        <v>255</v>
      </c>
      <c r="K477" s="11" t="s">
        <v>5259</v>
      </c>
      <c r="L477" s="11">
        <v>2</v>
      </c>
    </row>
    <row r="478" spans="1:12">
      <c r="A478" s="11" t="s">
        <v>722</v>
      </c>
      <c r="D478" s="11" t="s">
        <v>254</v>
      </c>
      <c r="E478" s="19" t="s">
        <v>966</v>
      </c>
      <c r="F478" s="10">
        <v>42036</v>
      </c>
      <c r="G478" s="10">
        <v>44958</v>
      </c>
      <c r="H478" s="11">
        <v>9</v>
      </c>
      <c r="I478" s="20" t="s">
        <v>253</v>
      </c>
      <c r="J478" s="11" t="s">
        <v>255</v>
      </c>
      <c r="K478" s="11" t="s">
        <v>5259</v>
      </c>
      <c r="L478" s="11">
        <v>2</v>
      </c>
    </row>
    <row r="479" spans="1:12">
      <c r="A479" s="11" t="s">
        <v>723</v>
      </c>
      <c r="D479" s="11" t="s">
        <v>254</v>
      </c>
      <c r="E479" s="19" t="s">
        <v>967</v>
      </c>
      <c r="F479" s="10">
        <v>42036</v>
      </c>
      <c r="G479" s="10">
        <v>44958</v>
      </c>
      <c r="H479" s="11">
        <v>9</v>
      </c>
      <c r="I479" s="20" t="s">
        <v>253</v>
      </c>
      <c r="J479" s="11" t="s">
        <v>255</v>
      </c>
      <c r="K479" s="11" t="s">
        <v>5259</v>
      </c>
      <c r="L479" s="11">
        <v>2</v>
      </c>
    </row>
    <row r="480" spans="1:12">
      <c r="A480" s="11" t="s">
        <v>724</v>
      </c>
      <c r="D480" s="11" t="s">
        <v>254</v>
      </c>
      <c r="E480" s="19" t="s">
        <v>968</v>
      </c>
      <c r="F480" s="10">
        <v>42036</v>
      </c>
      <c r="G480" s="10">
        <v>44958</v>
      </c>
      <c r="H480" s="11">
        <v>9</v>
      </c>
      <c r="I480" s="20" t="s">
        <v>253</v>
      </c>
      <c r="J480" s="11" t="s">
        <v>255</v>
      </c>
      <c r="K480" s="11" t="s">
        <v>5259</v>
      </c>
      <c r="L480" s="11">
        <v>2</v>
      </c>
    </row>
    <row r="481" spans="1:12">
      <c r="A481" s="11" t="s">
        <v>725</v>
      </c>
      <c r="D481" s="11" t="s">
        <v>254</v>
      </c>
      <c r="E481" s="19" t="s">
        <v>969</v>
      </c>
      <c r="F481" s="10">
        <v>42036</v>
      </c>
      <c r="G481" s="10">
        <v>44958</v>
      </c>
      <c r="H481" s="11">
        <v>9</v>
      </c>
      <c r="I481" s="20" t="s">
        <v>253</v>
      </c>
      <c r="J481" s="11" t="s">
        <v>255</v>
      </c>
      <c r="K481" s="11" t="s">
        <v>5259</v>
      </c>
      <c r="L481" s="11">
        <v>2</v>
      </c>
    </row>
    <row r="482" spans="1:12">
      <c r="A482" s="11" t="s">
        <v>726</v>
      </c>
      <c r="D482" s="11" t="s">
        <v>254</v>
      </c>
      <c r="E482" s="19" t="s">
        <v>970</v>
      </c>
      <c r="F482" s="10">
        <v>42036</v>
      </c>
      <c r="G482" s="10">
        <v>44958</v>
      </c>
      <c r="H482" s="11">
        <v>9</v>
      </c>
      <c r="I482" s="20" t="s">
        <v>253</v>
      </c>
      <c r="J482" s="11" t="s">
        <v>255</v>
      </c>
      <c r="K482" s="11" t="s">
        <v>5259</v>
      </c>
      <c r="L482" s="11">
        <v>2</v>
      </c>
    </row>
    <row r="483" spans="1:12">
      <c r="A483" s="11" t="s">
        <v>727</v>
      </c>
      <c r="D483" s="11" t="s">
        <v>254</v>
      </c>
      <c r="E483" s="19" t="s">
        <v>971</v>
      </c>
      <c r="F483" s="10">
        <v>42036</v>
      </c>
      <c r="G483" s="10">
        <v>44958</v>
      </c>
      <c r="H483" s="11">
        <v>9</v>
      </c>
      <c r="I483" s="20" t="s">
        <v>253</v>
      </c>
      <c r="J483" s="11" t="s">
        <v>255</v>
      </c>
      <c r="K483" s="11" t="s">
        <v>5259</v>
      </c>
      <c r="L483" s="11">
        <v>2</v>
      </c>
    </row>
    <row r="484" spans="1:12">
      <c r="A484" s="11" t="s">
        <v>728</v>
      </c>
      <c r="D484" s="11" t="s">
        <v>254</v>
      </c>
      <c r="E484" s="19" t="s">
        <v>972</v>
      </c>
      <c r="F484" s="10">
        <v>42036</v>
      </c>
      <c r="G484" s="10">
        <v>44958</v>
      </c>
      <c r="H484" s="11">
        <v>9</v>
      </c>
      <c r="I484" s="20" t="s">
        <v>253</v>
      </c>
      <c r="J484" s="11" t="s">
        <v>255</v>
      </c>
      <c r="K484" s="11" t="s">
        <v>5259</v>
      </c>
      <c r="L484" s="11">
        <v>2</v>
      </c>
    </row>
    <row r="485" spans="1:12">
      <c r="A485" s="11" t="s">
        <v>729</v>
      </c>
      <c r="D485" s="11" t="s">
        <v>254</v>
      </c>
      <c r="E485" s="19" t="s">
        <v>973</v>
      </c>
      <c r="F485" s="10">
        <v>42036</v>
      </c>
      <c r="G485" s="10">
        <v>44958</v>
      </c>
      <c r="H485" s="11">
        <v>9</v>
      </c>
      <c r="I485" s="20" t="s">
        <v>253</v>
      </c>
      <c r="J485" s="11" t="s">
        <v>255</v>
      </c>
      <c r="K485" s="11" t="s">
        <v>5259</v>
      </c>
      <c r="L485" s="11">
        <v>2</v>
      </c>
    </row>
    <row r="486" spans="1:12">
      <c r="A486" s="11" t="s">
        <v>730</v>
      </c>
      <c r="D486" s="11" t="s">
        <v>254</v>
      </c>
      <c r="E486" s="19" t="s">
        <v>974</v>
      </c>
      <c r="F486" s="10">
        <v>42036</v>
      </c>
      <c r="G486" s="10">
        <v>44958</v>
      </c>
      <c r="H486" s="11">
        <v>9</v>
      </c>
      <c r="I486" s="20" t="s">
        <v>253</v>
      </c>
      <c r="J486" s="11" t="s">
        <v>255</v>
      </c>
      <c r="K486" s="11" t="s">
        <v>5259</v>
      </c>
      <c r="L486" s="11">
        <v>2</v>
      </c>
    </row>
    <row r="487" spans="1:12">
      <c r="A487" s="11" t="s">
        <v>731</v>
      </c>
      <c r="D487" s="11" t="s">
        <v>254</v>
      </c>
      <c r="E487" s="19" t="s">
        <v>975</v>
      </c>
      <c r="F487" s="10">
        <v>42036</v>
      </c>
      <c r="G487" s="10">
        <v>44958</v>
      </c>
      <c r="H487" s="11">
        <v>9</v>
      </c>
      <c r="I487" s="20" t="s">
        <v>253</v>
      </c>
      <c r="J487" s="11" t="s">
        <v>255</v>
      </c>
      <c r="K487" s="11" t="s">
        <v>5259</v>
      </c>
      <c r="L487" s="11">
        <v>2</v>
      </c>
    </row>
    <row r="488" spans="1:12">
      <c r="A488" s="11" t="s">
        <v>732</v>
      </c>
      <c r="D488" s="11" t="s">
        <v>254</v>
      </c>
      <c r="E488" s="19" t="s">
        <v>976</v>
      </c>
      <c r="F488" s="10">
        <v>42036</v>
      </c>
      <c r="G488" s="10">
        <v>44958</v>
      </c>
      <c r="H488" s="11">
        <v>9</v>
      </c>
      <c r="I488" s="20" t="s">
        <v>253</v>
      </c>
      <c r="J488" s="11" t="s">
        <v>255</v>
      </c>
      <c r="K488" s="11" t="s">
        <v>5259</v>
      </c>
      <c r="L488" s="11">
        <v>2</v>
      </c>
    </row>
    <row r="489" spans="1:12">
      <c r="A489" s="11" t="s">
        <v>733</v>
      </c>
      <c r="D489" s="11" t="s">
        <v>254</v>
      </c>
      <c r="E489" s="19" t="s">
        <v>977</v>
      </c>
      <c r="F489" s="10">
        <v>42036</v>
      </c>
      <c r="G489" s="10">
        <v>44958</v>
      </c>
      <c r="H489" s="11">
        <v>9</v>
      </c>
      <c r="I489" s="20" t="s">
        <v>253</v>
      </c>
      <c r="J489" s="11" t="s">
        <v>255</v>
      </c>
      <c r="K489" s="11" t="s">
        <v>5259</v>
      </c>
      <c r="L489" s="11">
        <v>2</v>
      </c>
    </row>
    <row r="490" spans="1:12">
      <c r="A490" s="11" t="s">
        <v>734</v>
      </c>
      <c r="D490" s="11" t="s">
        <v>254</v>
      </c>
      <c r="E490" s="19" t="s">
        <v>978</v>
      </c>
      <c r="F490" s="10">
        <v>42036</v>
      </c>
      <c r="G490" s="10">
        <v>44958</v>
      </c>
      <c r="H490" s="11">
        <v>9</v>
      </c>
      <c r="I490" s="20" t="s">
        <v>253</v>
      </c>
      <c r="J490" s="11" t="s">
        <v>255</v>
      </c>
      <c r="K490" s="11" t="s">
        <v>5259</v>
      </c>
      <c r="L490" s="11">
        <v>2</v>
      </c>
    </row>
    <row r="491" spans="1:12">
      <c r="A491" s="11" t="s">
        <v>735</v>
      </c>
      <c r="D491" s="11" t="s">
        <v>254</v>
      </c>
      <c r="E491" s="19" t="s">
        <v>979</v>
      </c>
      <c r="F491" s="10">
        <v>42036</v>
      </c>
      <c r="G491" s="10">
        <v>44958</v>
      </c>
      <c r="H491" s="11">
        <v>9</v>
      </c>
      <c r="I491" s="20" t="s">
        <v>253</v>
      </c>
      <c r="J491" s="11" t="s">
        <v>255</v>
      </c>
      <c r="K491" s="11" t="s">
        <v>5259</v>
      </c>
      <c r="L491" s="11">
        <v>2</v>
      </c>
    </row>
    <row r="492" spans="1:12">
      <c r="A492" s="11" t="s">
        <v>736</v>
      </c>
      <c r="D492" s="11" t="s">
        <v>254</v>
      </c>
      <c r="E492" s="19" t="s">
        <v>980</v>
      </c>
      <c r="F492" s="10">
        <v>42036</v>
      </c>
      <c r="G492" s="10">
        <v>44958</v>
      </c>
      <c r="H492" s="11">
        <v>9</v>
      </c>
      <c r="I492" s="20" t="s">
        <v>253</v>
      </c>
      <c r="J492" s="11" t="s">
        <v>255</v>
      </c>
      <c r="K492" s="11" t="s">
        <v>5259</v>
      </c>
      <c r="L492" s="11">
        <v>2</v>
      </c>
    </row>
    <row r="493" spans="1:12">
      <c r="A493" s="11" t="s">
        <v>737</v>
      </c>
      <c r="D493" s="11" t="s">
        <v>254</v>
      </c>
      <c r="E493" s="19" t="s">
        <v>981</v>
      </c>
      <c r="F493" s="10">
        <v>42036</v>
      </c>
      <c r="G493" s="10">
        <v>44958</v>
      </c>
      <c r="H493" s="11">
        <v>9</v>
      </c>
      <c r="I493" s="20" t="s">
        <v>253</v>
      </c>
      <c r="J493" s="11" t="s">
        <v>255</v>
      </c>
      <c r="K493" s="11" t="s">
        <v>5259</v>
      </c>
      <c r="L493" s="11">
        <v>2</v>
      </c>
    </row>
    <row r="494" spans="1:12">
      <c r="A494" s="11" t="s">
        <v>738</v>
      </c>
      <c r="D494" s="11" t="s">
        <v>254</v>
      </c>
      <c r="E494" s="19" t="s">
        <v>982</v>
      </c>
      <c r="F494" s="10">
        <v>42036</v>
      </c>
      <c r="G494" s="10">
        <v>44958</v>
      </c>
      <c r="H494" s="11">
        <v>9</v>
      </c>
      <c r="I494" s="20" t="s">
        <v>253</v>
      </c>
      <c r="J494" s="11" t="s">
        <v>255</v>
      </c>
      <c r="K494" s="11" t="s">
        <v>5259</v>
      </c>
      <c r="L494" s="11">
        <v>2</v>
      </c>
    </row>
    <row r="495" spans="1:12">
      <c r="A495" s="11" t="s">
        <v>739</v>
      </c>
      <c r="D495" s="11" t="s">
        <v>254</v>
      </c>
      <c r="E495" s="19" t="s">
        <v>983</v>
      </c>
      <c r="F495" s="10">
        <v>42036</v>
      </c>
      <c r="G495" s="10">
        <v>44958</v>
      </c>
      <c r="H495" s="11">
        <v>9</v>
      </c>
      <c r="I495" s="20" t="s">
        <v>253</v>
      </c>
      <c r="J495" s="11" t="s">
        <v>255</v>
      </c>
      <c r="K495" s="11" t="s">
        <v>5259</v>
      </c>
      <c r="L495" s="11">
        <v>2</v>
      </c>
    </row>
    <row r="496" spans="1:12">
      <c r="A496" s="11" t="s">
        <v>740</v>
      </c>
      <c r="D496" s="11" t="s">
        <v>254</v>
      </c>
      <c r="E496" s="19" t="s">
        <v>984</v>
      </c>
      <c r="F496" s="10">
        <v>42036</v>
      </c>
      <c r="G496" s="10">
        <v>44958</v>
      </c>
      <c r="H496" s="11">
        <v>9</v>
      </c>
      <c r="I496" s="20" t="s">
        <v>253</v>
      </c>
      <c r="J496" s="11" t="s">
        <v>255</v>
      </c>
      <c r="K496" s="11" t="s">
        <v>5259</v>
      </c>
      <c r="L496" s="11">
        <v>2</v>
      </c>
    </row>
    <row r="497" spans="1:12">
      <c r="A497" s="11" t="s">
        <v>741</v>
      </c>
      <c r="D497" s="11" t="s">
        <v>254</v>
      </c>
      <c r="E497" s="19" t="s">
        <v>985</v>
      </c>
      <c r="F497" s="10">
        <v>42036</v>
      </c>
      <c r="G497" s="10">
        <v>44958</v>
      </c>
      <c r="H497" s="11">
        <v>9</v>
      </c>
      <c r="I497" s="20" t="s">
        <v>253</v>
      </c>
      <c r="J497" s="11" t="s">
        <v>255</v>
      </c>
      <c r="K497" s="11" t="s">
        <v>5259</v>
      </c>
      <c r="L497" s="11">
        <v>2</v>
      </c>
    </row>
    <row r="498" spans="1:12">
      <c r="A498" s="11" t="s">
        <v>742</v>
      </c>
      <c r="D498" s="11" t="s">
        <v>254</v>
      </c>
      <c r="E498" s="19" t="s">
        <v>986</v>
      </c>
      <c r="F498" s="10">
        <v>42036</v>
      </c>
      <c r="G498" s="10">
        <v>44958</v>
      </c>
      <c r="H498" s="11">
        <v>9</v>
      </c>
      <c r="I498" s="20" t="s">
        <v>253</v>
      </c>
      <c r="J498" s="11" t="s">
        <v>255</v>
      </c>
      <c r="K498" s="11" t="s">
        <v>5259</v>
      </c>
      <c r="L498" s="11">
        <v>2</v>
      </c>
    </row>
    <row r="499" spans="1:12">
      <c r="A499" s="11" t="s">
        <v>743</v>
      </c>
      <c r="D499" s="11" t="s">
        <v>254</v>
      </c>
      <c r="E499" s="19" t="s">
        <v>987</v>
      </c>
      <c r="F499" s="10">
        <v>42036</v>
      </c>
      <c r="G499" s="10">
        <v>44958</v>
      </c>
      <c r="H499" s="11">
        <v>9</v>
      </c>
      <c r="I499" s="20" t="s">
        <v>253</v>
      </c>
      <c r="J499" s="11" t="s">
        <v>255</v>
      </c>
      <c r="K499" s="11" t="s">
        <v>5259</v>
      </c>
      <c r="L499" s="11">
        <v>2</v>
      </c>
    </row>
    <row r="500" spans="1:12">
      <c r="A500" s="11" t="s">
        <v>744</v>
      </c>
      <c r="D500" s="11" t="s">
        <v>254</v>
      </c>
      <c r="E500" s="19" t="s">
        <v>988</v>
      </c>
      <c r="F500" s="10">
        <v>42036</v>
      </c>
      <c r="G500" s="10">
        <v>44958</v>
      </c>
      <c r="H500" s="11">
        <v>9</v>
      </c>
      <c r="I500" s="20" t="s">
        <v>253</v>
      </c>
      <c r="J500" s="11" t="s">
        <v>255</v>
      </c>
      <c r="K500" s="11" t="s">
        <v>5259</v>
      </c>
      <c r="L500" s="11">
        <v>2</v>
      </c>
    </row>
    <row r="501" spans="1:12">
      <c r="A501" s="11" t="s">
        <v>745</v>
      </c>
      <c r="D501" s="11" t="s">
        <v>254</v>
      </c>
      <c r="E501" s="19" t="s">
        <v>989</v>
      </c>
      <c r="F501" s="10">
        <v>42036</v>
      </c>
      <c r="G501" s="10">
        <v>44958</v>
      </c>
      <c r="H501" s="11">
        <v>9</v>
      </c>
      <c r="I501" s="20" t="s">
        <v>253</v>
      </c>
      <c r="J501" s="11" t="s">
        <v>255</v>
      </c>
      <c r="K501" s="11" t="s">
        <v>5259</v>
      </c>
      <c r="L501" s="11">
        <v>2</v>
      </c>
    </row>
    <row r="502" spans="1:12">
      <c r="A502" s="11" t="s">
        <v>746</v>
      </c>
      <c r="D502" s="11" t="s">
        <v>254</v>
      </c>
      <c r="E502" s="19" t="s">
        <v>990</v>
      </c>
      <c r="F502" s="10">
        <v>42036</v>
      </c>
      <c r="G502" s="10">
        <v>44958</v>
      </c>
      <c r="H502" s="11">
        <v>9</v>
      </c>
      <c r="I502" s="20" t="s">
        <v>253</v>
      </c>
      <c r="J502" s="11" t="s">
        <v>255</v>
      </c>
      <c r="K502" s="11" t="s">
        <v>5259</v>
      </c>
      <c r="L502" s="11">
        <v>2</v>
      </c>
    </row>
    <row r="503" spans="1:12">
      <c r="A503" s="11" t="s">
        <v>747</v>
      </c>
      <c r="D503" s="11" t="s">
        <v>254</v>
      </c>
      <c r="E503" s="19" t="s">
        <v>991</v>
      </c>
      <c r="F503" s="10">
        <v>42036</v>
      </c>
      <c r="G503" s="10">
        <v>44958</v>
      </c>
      <c r="H503" s="11">
        <v>9</v>
      </c>
      <c r="I503" s="20" t="s">
        <v>253</v>
      </c>
      <c r="J503" s="11" t="s">
        <v>255</v>
      </c>
      <c r="K503" s="11" t="s">
        <v>5259</v>
      </c>
      <c r="L503" s="11">
        <v>2</v>
      </c>
    </row>
    <row r="504" spans="1:12">
      <c r="A504" s="11" t="s">
        <v>5360</v>
      </c>
      <c r="D504" s="11" t="s">
        <v>254</v>
      </c>
      <c r="E504" s="19" t="s">
        <v>992</v>
      </c>
      <c r="F504" s="10">
        <v>42036</v>
      </c>
      <c r="G504" s="10">
        <v>44958</v>
      </c>
      <c r="H504" s="11">
        <v>9</v>
      </c>
      <c r="I504" s="20" t="s">
        <v>253</v>
      </c>
      <c r="J504" s="11" t="s">
        <v>255</v>
      </c>
      <c r="K504" s="11" t="s">
        <v>5259</v>
      </c>
      <c r="L504" s="11">
        <v>2</v>
      </c>
    </row>
    <row r="505" spans="1:12">
      <c r="A505" s="11" t="s">
        <v>5361</v>
      </c>
      <c r="D505" s="11" t="s">
        <v>254</v>
      </c>
      <c r="E505" s="19" t="s">
        <v>993</v>
      </c>
      <c r="F505" s="10">
        <v>42036</v>
      </c>
      <c r="G505" s="10">
        <v>44958</v>
      </c>
      <c r="H505" s="11">
        <v>9</v>
      </c>
      <c r="I505" s="20" t="s">
        <v>253</v>
      </c>
      <c r="J505" s="11" t="s">
        <v>255</v>
      </c>
      <c r="K505" s="11" t="s">
        <v>5259</v>
      </c>
      <c r="L505" s="11">
        <v>2</v>
      </c>
    </row>
    <row r="506" spans="1:12">
      <c r="A506" s="11" t="s">
        <v>5362</v>
      </c>
      <c r="D506" s="11" t="s">
        <v>254</v>
      </c>
      <c r="E506" s="19" t="s">
        <v>994</v>
      </c>
      <c r="F506" s="10">
        <v>42036</v>
      </c>
      <c r="G506" s="10">
        <v>44958</v>
      </c>
      <c r="H506" s="11">
        <v>9</v>
      </c>
      <c r="I506" s="20" t="s">
        <v>253</v>
      </c>
      <c r="J506" s="11" t="s">
        <v>255</v>
      </c>
      <c r="K506" s="11" t="s">
        <v>5259</v>
      </c>
      <c r="L506" s="11">
        <v>2</v>
      </c>
    </row>
    <row r="507" spans="1:12">
      <c r="A507" s="11" t="s">
        <v>5363</v>
      </c>
      <c r="D507" s="11" t="s">
        <v>254</v>
      </c>
      <c r="E507" s="19" t="s">
        <v>995</v>
      </c>
      <c r="F507" s="10">
        <v>42036</v>
      </c>
      <c r="G507" s="10">
        <v>44958</v>
      </c>
      <c r="H507" s="11">
        <v>9</v>
      </c>
      <c r="I507" s="20" t="s">
        <v>253</v>
      </c>
      <c r="J507" s="11" t="s">
        <v>255</v>
      </c>
      <c r="K507" s="11" t="s">
        <v>5259</v>
      </c>
      <c r="L507" s="11">
        <v>2</v>
      </c>
    </row>
    <row r="508" spans="1:12">
      <c r="A508" s="11" t="s">
        <v>5364</v>
      </c>
      <c r="D508" s="11" t="s">
        <v>254</v>
      </c>
      <c r="E508" s="19" t="s">
        <v>996</v>
      </c>
      <c r="F508" s="10">
        <v>42036</v>
      </c>
      <c r="G508" s="10">
        <v>44958</v>
      </c>
      <c r="H508" s="11">
        <v>9</v>
      </c>
      <c r="I508" s="20" t="s">
        <v>253</v>
      </c>
      <c r="J508" s="11" t="s">
        <v>255</v>
      </c>
      <c r="K508" s="11" t="s">
        <v>5259</v>
      </c>
      <c r="L508" s="11">
        <v>2</v>
      </c>
    </row>
    <row r="509" spans="1:12">
      <c r="A509" s="11" t="s">
        <v>5365</v>
      </c>
      <c r="D509" s="11" t="s">
        <v>254</v>
      </c>
      <c r="E509" s="19" t="s">
        <v>997</v>
      </c>
      <c r="F509" s="10">
        <v>42036</v>
      </c>
      <c r="G509" s="10">
        <v>44958</v>
      </c>
      <c r="H509" s="11">
        <v>9</v>
      </c>
      <c r="I509" s="20" t="s">
        <v>253</v>
      </c>
      <c r="J509" s="11" t="s">
        <v>255</v>
      </c>
      <c r="K509" s="11" t="s">
        <v>5259</v>
      </c>
      <c r="L509" s="11">
        <v>2</v>
      </c>
    </row>
    <row r="510" spans="1:12">
      <c r="A510" s="11" t="s">
        <v>748</v>
      </c>
      <c r="D510" s="11" t="s">
        <v>254</v>
      </c>
      <c r="E510" s="19" t="s">
        <v>998</v>
      </c>
      <c r="F510" s="10">
        <v>42036</v>
      </c>
      <c r="G510" s="10">
        <v>44958</v>
      </c>
      <c r="H510" s="11">
        <v>9</v>
      </c>
      <c r="I510" s="20" t="s">
        <v>253</v>
      </c>
      <c r="J510" s="11" t="s">
        <v>255</v>
      </c>
      <c r="K510" s="11" t="s">
        <v>5259</v>
      </c>
      <c r="L510" s="11">
        <v>2</v>
      </c>
    </row>
    <row r="511" spans="1:12">
      <c r="A511" s="11" t="s">
        <v>749</v>
      </c>
      <c r="D511" s="11" t="s">
        <v>254</v>
      </c>
      <c r="E511" s="19" t="s">
        <v>999</v>
      </c>
      <c r="F511" s="10">
        <v>42036</v>
      </c>
      <c r="G511" s="10">
        <v>44958</v>
      </c>
      <c r="H511" s="11">
        <v>9</v>
      </c>
      <c r="I511" s="20" t="s">
        <v>253</v>
      </c>
      <c r="J511" s="11" t="s">
        <v>255</v>
      </c>
      <c r="K511" s="11" t="s">
        <v>5259</v>
      </c>
      <c r="L511" s="11">
        <v>2</v>
      </c>
    </row>
    <row r="512" spans="1:12">
      <c r="A512" s="11" t="s">
        <v>1000</v>
      </c>
      <c r="D512" s="11" t="s">
        <v>254</v>
      </c>
      <c r="E512" s="19" t="s">
        <v>1250</v>
      </c>
      <c r="F512" s="10">
        <v>42036</v>
      </c>
      <c r="G512" s="10">
        <v>44958</v>
      </c>
      <c r="H512" s="11">
        <v>9</v>
      </c>
      <c r="I512" s="20" t="s">
        <v>253</v>
      </c>
      <c r="J512" s="11" t="s">
        <v>255</v>
      </c>
      <c r="K512" s="11" t="s">
        <v>5259</v>
      </c>
      <c r="L512" s="11">
        <v>2</v>
      </c>
    </row>
    <row r="513" spans="1:12">
      <c r="A513" s="11" t="s">
        <v>1001</v>
      </c>
      <c r="D513" s="11" t="s">
        <v>254</v>
      </c>
      <c r="E513" s="19" t="s">
        <v>1251</v>
      </c>
      <c r="F513" s="10">
        <v>42036</v>
      </c>
      <c r="G513" s="10">
        <v>44958</v>
      </c>
      <c r="H513" s="11">
        <v>9</v>
      </c>
      <c r="I513" s="20" t="s">
        <v>253</v>
      </c>
      <c r="J513" s="11" t="s">
        <v>255</v>
      </c>
      <c r="K513" s="11" t="s">
        <v>5259</v>
      </c>
      <c r="L513" s="11">
        <v>2</v>
      </c>
    </row>
    <row r="514" spans="1:12">
      <c r="A514" s="11" t="s">
        <v>1002</v>
      </c>
      <c r="D514" s="11" t="s">
        <v>254</v>
      </c>
      <c r="E514" s="19" t="s">
        <v>1252</v>
      </c>
      <c r="F514" s="10">
        <v>42036</v>
      </c>
      <c r="G514" s="10">
        <v>44958</v>
      </c>
      <c r="H514" s="11">
        <v>9</v>
      </c>
      <c r="I514" s="20" t="s">
        <v>253</v>
      </c>
      <c r="J514" s="11" t="s">
        <v>255</v>
      </c>
      <c r="K514" s="11" t="s">
        <v>5259</v>
      </c>
      <c r="L514" s="11">
        <v>2</v>
      </c>
    </row>
    <row r="515" spans="1:12">
      <c r="A515" s="11" t="s">
        <v>1003</v>
      </c>
      <c r="D515" s="11" t="s">
        <v>254</v>
      </c>
      <c r="E515" s="19" t="s">
        <v>1253</v>
      </c>
      <c r="F515" s="10">
        <v>42036</v>
      </c>
      <c r="G515" s="10">
        <v>44958</v>
      </c>
      <c r="H515" s="11">
        <v>9</v>
      </c>
      <c r="I515" s="20" t="s">
        <v>253</v>
      </c>
      <c r="J515" s="11" t="s">
        <v>255</v>
      </c>
      <c r="K515" s="11" t="s">
        <v>5259</v>
      </c>
      <c r="L515" s="11">
        <v>2</v>
      </c>
    </row>
    <row r="516" spans="1:12">
      <c r="A516" s="11" t="s">
        <v>1004</v>
      </c>
      <c r="D516" s="11" t="s">
        <v>254</v>
      </c>
      <c r="E516" s="19" t="s">
        <v>1254</v>
      </c>
      <c r="F516" s="10">
        <v>42036</v>
      </c>
      <c r="G516" s="10">
        <v>44958</v>
      </c>
      <c r="H516" s="11">
        <v>9</v>
      </c>
      <c r="I516" s="20" t="s">
        <v>253</v>
      </c>
      <c r="J516" s="11" t="s">
        <v>255</v>
      </c>
      <c r="K516" s="11" t="s">
        <v>5259</v>
      </c>
      <c r="L516" s="11">
        <v>2</v>
      </c>
    </row>
    <row r="517" spans="1:12">
      <c r="A517" s="11" t="s">
        <v>1005</v>
      </c>
      <c r="D517" s="11" t="s">
        <v>254</v>
      </c>
      <c r="E517" s="19" t="s">
        <v>1255</v>
      </c>
      <c r="F517" s="10">
        <v>42036</v>
      </c>
      <c r="G517" s="10">
        <v>44958</v>
      </c>
      <c r="H517" s="11">
        <v>9</v>
      </c>
      <c r="I517" s="20" t="s">
        <v>253</v>
      </c>
      <c r="J517" s="11" t="s">
        <v>255</v>
      </c>
      <c r="K517" s="11" t="s">
        <v>5259</v>
      </c>
      <c r="L517" s="11">
        <v>2</v>
      </c>
    </row>
    <row r="518" spans="1:12">
      <c r="A518" s="11" t="s">
        <v>1006</v>
      </c>
      <c r="D518" s="11" t="s">
        <v>254</v>
      </c>
      <c r="E518" s="19" t="s">
        <v>1256</v>
      </c>
      <c r="F518" s="10">
        <v>42036</v>
      </c>
      <c r="G518" s="10">
        <v>44958</v>
      </c>
      <c r="H518" s="11">
        <v>9</v>
      </c>
      <c r="I518" s="20" t="s">
        <v>253</v>
      </c>
      <c r="J518" s="11" t="s">
        <v>255</v>
      </c>
      <c r="K518" s="11" t="s">
        <v>5259</v>
      </c>
      <c r="L518" s="11">
        <v>2</v>
      </c>
    </row>
    <row r="519" spans="1:12">
      <c r="A519" s="11" t="s">
        <v>1007</v>
      </c>
      <c r="D519" s="11" t="s">
        <v>254</v>
      </c>
      <c r="E519" s="19" t="s">
        <v>1257</v>
      </c>
      <c r="F519" s="10">
        <v>42036</v>
      </c>
      <c r="G519" s="10">
        <v>44958</v>
      </c>
      <c r="H519" s="11">
        <v>9</v>
      </c>
      <c r="I519" s="20" t="s">
        <v>253</v>
      </c>
      <c r="J519" s="11" t="s">
        <v>255</v>
      </c>
      <c r="K519" s="11" t="s">
        <v>5259</v>
      </c>
      <c r="L519" s="11">
        <v>2</v>
      </c>
    </row>
    <row r="520" spans="1:12">
      <c r="A520" s="11" t="s">
        <v>1008</v>
      </c>
      <c r="D520" s="11" t="s">
        <v>254</v>
      </c>
      <c r="E520" s="19" t="s">
        <v>1258</v>
      </c>
      <c r="F520" s="10">
        <v>42036</v>
      </c>
      <c r="G520" s="10">
        <v>44958</v>
      </c>
      <c r="H520" s="11">
        <v>9</v>
      </c>
      <c r="I520" s="20" t="s">
        <v>253</v>
      </c>
      <c r="J520" s="11" t="s">
        <v>255</v>
      </c>
      <c r="K520" s="11" t="s">
        <v>5259</v>
      </c>
      <c r="L520" s="11">
        <v>2</v>
      </c>
    </row>
    <row r="521" spans="1:12">
      <c r="A521" s="11" t="s">
        <v>1009</v>
      </c>
      <c r="D521" s="11" t="s">
        <v>254</v>
      </c>
      <c r="E521" s="19" t="s">
        <v>1259</v>
      </c>
      <c r="F521" s="10">
        <v>42036</v>
      </c>
      <c r="G521" s="10">
        <v>44958</v>
      </c>
      <c r="H521" s="11">
        <v>9</v>
      </c>
      <c r="I521" s="20" t="s">
        <v>253</v>
      </c>
      <c r="J521" s="11" t="s">
        <v>255</v>
      </c>
      <c r="K521" s="11" t="s">
        <v>5259</v>
      </c>
      <c r="L521" s="11">
        <v>2</v>
      </c>
    </row>
    <row r="522" spans="1:12">
      <c r="A522" s="11" t="s">
        <v>1010</v>
      </c>
      <c r="D522" s="11" t="s">
        <v>254</v>
      </c>
      <c r="E522" s="19" t="s">
        <v>1260</v>
      </c>
      <c r="F522" s="10">
        <v>42036</v>
      </c>
      <c r="G522" s="10">
        <v>44958</v>
      </c>
      <c r="H522" s="11">
        <v>9</v>
      </c>
      <c r="I522" s="20" t="s">
        <v>253</v>
      </c>
      <c r="J522" s="11" t="s">
        <v>255</v>
      </c>
      <c r="K522" s="11" t="s">
        <v>5259</v>
      </c>
      <c r="L522" s="11">
        <v>2</v>
      </c>
    </row>
    <row r="523" spans="1:12">
      <c r="A523" s="11" t="s">
        <v>1011</v>
      </c>
      <c r="D523" s="11" t="s">
        <v>254</v>
      </c>
      <c r="E523" s="19" t="s">
        <v>1261</v>
      </c>
      <c r="F523" s="10">
        <v>42036</v>
      </c>
      <c r="G523" s="10">
        <v>44958</v>
      </c>
      <c r="H523" s="11">
        <v>9</v>
      </c>
      <c r="I523" s="20" t="s">
        <v>253</v>
      </c>
      <c r="J523" s="11" t="s">
        <v>255</v>
      </c>
      <c r="K523" s="11" t="s">
        <v>5259</v>
      </c>
      <c r="L523" s="11">
        <v>2</v>
      </c>
    </row>
    <row r="524" spans="1:12">
      <c r="A524" s="11" t="s">
        <v>1012</v>
      </c>
      <c r="D524" s="11" t="s">
        <v>254</v>
      </c>
      <c r="E524" s="19" t="s">
        <v>1262</v>
      </c>
      <c r="F524" s="10">
        <v>42036</v>
      </c>
      <c r="G524" s="10">
        <v>44958</v>
      </c>
      <c r="H524" s="11">
        <v>9</v>
      </c>
      <c r="I524" s="20" t="s">
        <v>253</v>
      </c>
      <c r="J524" s="11" t="s">
        <v>255</v>
      </c>
      <c r="K524" s="11" t="s">
        <v>5259</v>
      </c>
      <c r="L524" s="11">
        <v>2</v>
      </c>
    </row>
    <row r="525" spans="1:12">
      <c r="A525" s="11" t="s">
        <v>1013</v>
      </c>
      <c r="D525" s="11" t="s">
        <v>254</v>
      </c>
      <c r="E525" s="19" t="s">
        <v>1263</v>
      </c>
      <c r="F525" s="10">
        <v>42036</v>
      </c>
      <c r="G525" s="10">
        <v>44958</v>
      </c>
      <c r="H525" s="11">
        <v>9</v>
      </c>
      <c r="I525" s="20" t="s">
        <v>253</v>
      </c>
      <c r="J525" s="11" t="s">
        <v>255</v>
      </c>
      <c r="K525" s="11" t="s">
        <v>5259</v>
      </c>
      <c r="L525" s="11">
        <v>2</v>
      </c>
    </row>
    <row r="526" spans="1:12">
      <c r="A526" s="11" t="s">
        <v>1014</v>
      </c>
      <c r="D526" s="11" t="s">
        <v>254</v>
      </c>
      <c r="E526" s="19" t="s">
        <v>1264</v>
      </c>
      <c r="F526" s="10">
        <v>42036</v>
      </c>
      <c r="G526" s="10">
        <v>44958</v>
      </c>
      <c r="H526" s="11">
        <v>9</v>
      </c>
      <c r="I526" s="20" t="s">
        <v>253</v>
      </c>
      <c r="J526" s="11" t="s">
        <v>255</v>
      </c>
      <c r="K526" s="11" t="s">
        <v>5259</v>
      </c>
      <c r="L526" s="11">
        <v>2</v>
      </c>
    </row>
    <row r="527" spans="1:12">
      <c r="A527" s="11" t="s">
        <v>1015</v>
      </c>
      <c r="D527" s="11" t="s">
        <v>254</v>
      </c>
      <c r="E527" s="19" t="s">
        <v>1265</v>
      </c>
      <c r="F527" s="10">
        <v>42036</v>
      </c>
      <c r="G527" s="10">
        <v>44958</v>
      </c>
      <c r="H527" s="11">
        <v>9</v>
      </c>
      <c r="I527" s="20" t="s">
        <v>253</v>
      </c>
      <c r="J527" s="11" t="s">
        <v>255</v>
      </c>
      <c r="K527" s="11" t="s">
        <v>5259</v>
      </c>
      <c r="L527" s="11">
        <v>2</v>
      </c>
    </row>
    <row r="528" spans="1:12">
      <c r="A528" s="11" t="s">
        <v>1016</v>
      </c>
      <c r="D528" s="11" t="s">
        <v>254</v>
      </c>
      <c r="E528" s="19" t="s">
        <v>1266</v>
      </c>
      <c r="F528" s="10">
        <v>42036</v>
      </c>
      <c r="G528" s="10">
        <v>44958</v>
      </c>
      <c r="H528" s="11">
        <v>9</v>
      </c>
      <c r="I528" s="20" t="s">
        <v>253</v>
      </c>
      <c r="J528" s="11" t="s">
        <v>255</v>
      </c>
      <c r="K528" s="11" t="s">
        <v>5259</v>
      </c>
      <c r="L528" s="11">
        <v>2</v>
      </c>
    </row>
    <row r="529" spans="1:12">
      <c r="A529" s="11" t="s">
        <v>1017</v>
      </c>
      <c r="D529" s="11" t="s">
        <v>254</v>
      </c>
      <c r="E529" s="19" t="s">
        <v>1267</v>
      </c>
      <c r="F529" s="10">
        <v>42036</v>
      </c>
      <c r="G529" s="10">
        <v>44958</v>
      </c>
      <c r="H529" s="11">
        <v>9</v>
      </c>
      <c r="I529" s="20" t="s">
        <v>253</v>
      </c>
      <c r="J529" s="11" t="s">
        <v>255</v>
      </c>
      <c r="K529" s="11" t="s">
        <v>5259</v>
      </c>
      <c r="L529" s="11">
        <v>2</v>
      </c>
    </row>
    <row r="530" spans="1:12">
      <c r="A530" s="11" t="s">
        <v>1018</v>
      </c>
      <c r="D530" s="11" t="s">
        <v>254</v>
      </c>
      <c r="E530" s="19" t="s">
        <v>1268</v>
      </c>
      <c r="F530" s="10">
        <v>42036</v>
      </c>
      <c r="G530" s="10">
        <v>44958</v>
      </c>
      <c r="H530" s="11">
        <v>9</v>
      </c>
      <c r="I530" s="20" t="s">
        <v>253</v>
      </c>
      <c r="J530" s="11" t="s">
        <v>255</v>
      </c>
      <c r="K530" s="11" t="s">
        <v>5259</v>
      </c>
      <c r="L530" s="11">
        <v>2</v>
      </c>
    </row>
    <row r="531" spans="1:12">
      <c r="A531" s="11" t="s">
        <v>1019</v>
      </c>
      <c r="D531" s="11" t="s">
        <v>254</v>
      </c>
      <c r="E531" s="19" t="s">
        <v>1269</v>
      </c>
      <c r="F531" s="10">
        <v>42036</v>
      </c>
      <c r="G531" s="10">
        <v>44958</v>
      </c>
      <c r="H531" s="11">
        <v>9</v>
      </c>
      <c r="I531" s="20" t="s">
        <v>253</v>
      </c>
      <c r="J531" s="11" t="s">
        <v>255</v>
      </c>
      <c r="K531" s="11" t="s">
        <v>5259</v>
      </c>
      <c r="L531" s="11">
        <v>2</v>
      </c>
    </row>
    <row r="532" spans="1:12">
      <c r="A532" s="11" t="s">
        <v>1020</v>
      </c>
      <c r="D532" s="11" t="s">
        <v>254</v>
      </c>
      <c r="E532" s="19" t="s">
        <v>1270</v>
      </c>
      <c r="F532" s="10">
        <v>42036</v>
      </c>
      <c r="G532" s="10">
        <v>44958</v>
      </c>
      <c r="H532" s="11">
        <v>9</v>
      </c>
      <c r="I532" s="20" t="s">
        <v>253</v>
      </c>
      <c r="J532" s="11" t="s">
        <v>255</v>
      </c>
      <c r="K532" s="11" t="s">
        <v>5259</v>
      </c>
      <c r="L532" s="11">
        <v>2</v>
      </c>
    </row>
    <row r="533" spans="1:12">
      <c r="A533" s="11" t="s">
        <v>1021</v>
      </c>
      <c r="D533" s="11" t="s">
        <v>254</v>
      </c>
      <c r="E533" s="19" t="s">
        <v>1271</v>
      </c>
      <c r="F533" s="10">
        <v>42036</v>
      </c>
      <c r="G533" s="10">
        <v>44958</v>
      </c>
      <c r="H533" s="11">
        <v>9</v>
      </c>
      <c r="I533" s="20" t="s">
        <v>253</v>
      </c>
      <c r="J533" s="11" t="s">
        <v>255</v>
      </c>
      <c r="K533" s="11" t="s">
        <v>5259</v>
      </c>
      <c r="L533" s="11">
        <v>2</v>
      </c>
    </row>
    <row r="534" spans="1:12">
      <c r="A534" s="11" t="s">
        <v>1022</v>
      </c>
      <c r="D534" s="11" t="s">
        <v>254</v>
      </c>
      <c r="E534" s="19" t="s">
        <v>1272</v>
      </c>
      <c r="F534" s="10">
        <v>42036</v>
      </c>
      <c r="G534" s="10">
        <v>44958</v>
      </c>
      <c r="H534" s="11">
        <v>9</v>
      </c>
      <c r="I534" s="20" t="s">
        <v>253</v>
      </c>
      <c r="J534" s="11" t="s">
        <v>255</v>
      </c>
      <c r="K534" s="11" t="s">
        <v>5259</v>
      </c>
      <c r="L534" s="11">
        <v>2</v>
      </c>
    </row>
    <row r="535" spans="1:12">
      <c r="A535" s="11" t="s">
        <v>1023</v>
      </c>
      <c r="D535" s="11" t="s">
        <v>254</v>
      </c>
      <c r="E535" s="19" t="s">
        <v>1273</v>
      </c>
      <c r="F535" s="10">
        <v>42036</v>
      </c>
      <c r="G535" s="10">
        <v>44958</v>
      </c>
      <c r="H535" s="11">
        <v>9</v>
      </c>
      <c r="I535" s="20" t="s">
        <v>253</v>
      </c>
      <c r="J535" s="11" t="s">
        <v>255</v>
      </c>
      <c r="K535" s="11" t="s">
        <v>5259</v>
      </c>
      <c r="L535" s="11">
        <v>2</v>
      </c>
    </row>
    <row r="536" spans="1:12">
      <c r="A536" s="11" t="s">
        <v>1024</v>
      </c>
      <c r="D536" s="11" t="s">
        <v>254</v>
      </c>
      <c r="E536" s="19" t="s">
        <v>1274</v>
      </c>
      <c r="F536" s="10">
        <v>42036</v>
      </c>
      <c r="G536" s="10">
        <v>44958</v>
      </c>
      <c r="H536" s="11">
        <v>9</v>
      </c>
      <c r="I536" s="20" t="s">
        <v>253</v>
      </c>
      <c r="J536" s="11" t="s">
        <v>255</v>
      </c>
      <c r="K536" s="11" t="s">
        <v>5259</v>
      </c>
      <c r="L536" s="11">
        <v>2</v>
      </c>
    </row>
    <row r="537" spans="1:12">
      <c r="A537" s="11" t="s">
        <v>1025</v>
      </c>
      <c r="D537" s="11" t="s">
        <v>254</v>
      </c>
      <c r="E537" s="19" t="s">
        <v>1275</v>
      </c>
      <c r="F537" s="10">
        <v>42036</v>
      </c>
      <c r="G537" s="10">
        <v>44958</v>
      </c>
      <c r="H537" s="11">
        <v>9</v>
      </c>
      <c r="I537" s="20" t="s">
        <v>253</v>
      </c>
      <c r="J537" s="11" t="s">
        <v>255</v>
      </c>
      <c r="K537" s="11" t="s">
        <v>5259</v>
      </c>
      <c r="L537" s="11">
        <v>2</v>
      </c>
    </row>
    <row r="538" spans="1:12">
      <c r="A538" s="11" t="s">
        <v>1026</v>
      </c>
      <c r="D538" s="11" t="s">
        <v>254</v>
      </c>
      <c r="E538" s="19" t="s">
        <v>1276</v>
      </c>
      <c r="F538" s="10">
        <v>42036</v>
      </c>
      <c r="G538" s="10">
        <v>44958</v>
      </c>
      <c r="H538" s="11">
        <v>9</v>
      </c>
      <c r="I538" s="20" t="s">
        <v>253</v>
      </c>
      <c r="J538" s="11" t="s">
        <v>255</v>
      </c>
      <c r="K538" s="11" t="s">
        <v>5259</v>
      </c>
      <c r="L538" s="11">
        <v>2</v>
      </c>
    </row>
    <row r="539" spans="1:12">
      <c r="A539" s="11" t="s">
        <v>1027</v>
      </c>
      <c r="D539" s="11" t="s">
        <v>254</v>
      </c>
      <c r="E539" s="19" t="s">
        <v>1277</v>
      </c>
      <c r="F539" s="10">
        <v>42036</v>
      </c>
      <c r="G539" s="10">
        <v>44958</v>
      </c>
      <c r="H539" s="11">
        <v>9</v>
      </c>
      <c r="I539" s="20" t="s">
        <v>253</v>
      </c>
      <c r="J539" s="11" t="s">
        <v>255</v>
      </c>
      <c r="K539" s="11" t="s">
        <v>5259</v>
      </c>
      <c r="L539" s="11">
        <v>2</v>
      </c>
    </row>
    <row r="540" spans="1:12">
      <c r="A540" s="11" t="s">
        <v>1028</v>
      </c>
      <c r="D540" s="11" t="s">
        <v>254</v>
      </c>
      <c r="E540" s="19" t="s">
        <v>1278</v>
      </c>
      <c r="F540" s="10">
        <v>42036</v>
      </c>
      <c r="G540" s="10">
        <v>44958</v>
      </c>
      <c r="H540" s="11">
        <v>9</v>
      </c>
      <c r="I540" s="20" t="s">
        <v>253</v>
      </c>
      <c r="J540" s="11" t="s">
        <v>255</v>
      </c>
      <c r="K540" s="11" t="s">
        <v>5259</v>
      </c>
      <c r="L540" s="11">
        <v>2</v>
      </c>
    </row>
    <row r="541" spans="1:12">
      <c r="A541" s="11" t="s">
        <v>1029</v>
      </c>
      <c r="D541" s="11" t="s">
        <v>254</v>
      </c>
      <c r="E541" s="19" t="s">
        <v>1279</v>
      </c>
      <c r="F541" s="10">
        <v>42036</v>
      </c>
      <c r="G541" s="10">
        <v>44958</v>
      </c>
      <c r="H541" s="11">
        <v>9</v>
      </c>
      <c r="I541" s="20" t="s">
        <v>253</v>
      </c>
      <c r="J541" s="11" t="s">
        <v>255</v>
      </c>
      <c r="K541" s="11" t="s">
        <v>5259</v>
      </c>
      <c r="L541" s="11">
        <v>2</v>
      </c>
    </row>
    <row r="542" spans="1:12">
      <c r="A542" s="11" t="s">
        <v>1030</v>
      </c>
      <c r="D542" s="11" t="s">
        <v>254</v>
      </c>
      <c r="E542" s="19" t="s">
        <v>1280</v>
      </c>
      <c r="F542" s="10">
        <v>42036</v>
      </c>
      <c r="G542" s="10">
        <v>44958</v>
      </c>
      <c r="H542" s="11">
        <v>9</v>
      </c>
      <c r="I542" s="20" t="s">
        <v>253</v>
      </c>
      <c r="J542" s="11" t="s">
        <v>255</v>
      </c>
      <c r="K542" s="11" t="s">
        <v>5259</v>
      </c>
      <c r="L542" s="11">
        <v>2</v>
      </c>
    </row>
    <row r="543" spans="1:12">
      <c r="A543" s="11" t="s">
        <v>1031</v>
      </c>
      <c r="D543" s="11" t="s">
        <v>254</v>
      </c>
      <c r="E543" s="19" t="s">
        <v>1281</v>
      </c>
      <c r="F543" s="10">
        <v>42036</v>
      </c>
      <c r="G543" s="10">
        <v>44958</v>
      </c>
      <c r="H543" s="11">
        <v>9</v>
      </c>
      <c r="I543" s="20" t="s">
        <v>253</v>
      </c>
      <c r="J543" s="11" t="s">
        <v>255</v>
      </c>
      <c r="K543" s="11" t="s">
        <v>5259</v>
      </c>
      <c r="L543" s="11">
        <v>2</v>
      </c>
    </row>
    <row r="544" spans="1:12">
      <c r="A544" s="11" t="s">
        <v>1032</v>
      </c>
      <c r="D544" s="11" t="s">
        <v>254</v>
      </c>
      <c r="E544" s="19" t="s">
        <v>1282</v>
      </c>
      <c r="F544" s="10">
        <v>42036</v>
      </c>
      <c r="G544" s="10">
        <v>44958</v>
      </c>
      <c r="H544" s="11">
        <v>9</v>
      </c>
      <c r="I544" s="20" t="s">
        <v>253</v>
      </c>
      <c r="J544" s="11" t="s">
        <v>255</v>
      </c>
      <c r="K544" s="11" t="s">
        <v>5259</v>
      </c>
      <c r="L544" s="11">
        <v>2</v>
      </c>
    </row>
    <row r="545" spans="1:12">
      <c r="A545" s="11" t="s">
        <v>1033</v>
      </c>
      <c r="D545" s="11" t="s">
        <v>254</v>
      </c>
      <c r="E545" s="19" t="s">
        <v>1283</v>
      </c>
      <c r="F545" s="10">
        <v>42036</v>
      </c>
      <c r="G545" s="10">
        <v>44958</v>
      </c>
      <c r="H545" s="11">
        <v>9</v>
      </c>
      <c r="I545" s="20" t="s">
        <v>253</v>
      </c>
      <c r="J545" s="11" t="s">
        <v>255</v>
      </c>
      <c r="K545" s="11" t="s">
        <v>5259</v>
      </c>
      <c r="L545" s="11">
        <v>2</v>
      </c>
    </row>
    <row r="546" spans="1:12">
      <c r="A546" s="11" t="s">
        <v>1034</v>
      </c>
      <c r="D546" s="11" t="s">
        <v>254</v>
      </c>
      <c r="E546" s="19" t="s">
        <v>1284</v>
      </c>
      <c r="F546" s="10">
        <v>42036</v>
      </c>
      <c r="G546" s="10">
        <v>44958</v>
      </c>
      <c r="H546" s="11">
        <v>9</v>
      </c>
      <c r="I546" s="20" t="s">
        <v>253</v>
      </c>
      <c r="J546" s="11" t="s">
        <v>255</v>
      </c>
      <c r="K546" s="11" t="s">
        <v>5259</v>
      </c>
      <c r="L546" s="11">
        <v>2</v>
      </c>
    </row>
    <row r="547" spans="1:12">
      <c r="A547" s="11" t="s">
        <v>1035</v>
      </c>
      <c r="D547" s="11" t="s">
        <v>254</v>
      </c>
      <c r="E547" s="19" t="s">
        <v>1285</v>
      </c>
      <c r="F547" s="10">
        <v>42036</v>
      </c>
      <c r="G547" s="10">
        <v>44958</v>
      </c>
      <c r="H547" s="11">
        <v>9</v>
      </c>
      <c r="I547" s="20" t="s">
        <v>253</v>
      </c>
      <c r="J547" s="11" t="s">
        <v>255</v>
      </c>
      <c r="K547" s="11" t="s">
        <v>5259</v>
      </c>
      <c r="L547" s="11">
        <v>2</v>
      </c>
    </row>
    <row r="548" spans="1:12">
      <c r="A548" s="11" t="s">
        <v>1036</v>
      </c>
      <c r="D548" s="11" t="s">
        <v>254</v>
      </c>
      <c r="E548" s="19" t="s">
        <v>1286</v>
      </c>
      <c r="F548" s="10">
        <v>42036</v>
      </c>
      <c r="G548" s="10">
        <v>44958</v>
      </c>
      <c r="H548" s="11">
        <v>9</v>
      </c>
      <c r="I548" s="20" t="s">
        <v>253</v>
      </c>
      <c r="J548" s="11" t="s">
        <v>255</v>
      </c>
      <c r="K548" s="11" t="s">
        <v>5259</v>
      </c>
      <c r="L548" s="11">
        <v>2</v>
      </c>
    </row>
    <row r="549" spans="1:12">
      <c r="A549" s="11" t="s">
        <v>1037</v>
      </c>
      <c r="D549" s="11" t="s">
        <v>254</v>
      </c>
      <c r="E549" s="19" t="s">
        <v>1287</v>
      </c>
      <c r="F549" s="10">
        <v>42036</v>
      </c>
      <c r="G549" s="10">
        <v>44958</v>
      </c>
      <c r="H549" s="11">
        <v>9</v>
      </c>
      <c r="I549" s="20" t="s">
        <v>253</v>
      </c>
      <c r="J549" s="11" t="s">
        <v>255</v>
      </c>
      <c r="K549" s="11" t="s">
        <v>5259</v>
      </c>
      <c r="L549" s="11">
        <v>2</v>
      </c>
    </row>
    <row r="550" spans="1:12">
      <c r="A550" s="11" t="s">
        <v>1038</v>
      </c>
      <c r="D550" s="11" t="s">
        <v>254</v>
      </c>
      <c r="E550" s="19" t="s">
        <v>1288</v>
      </c>
      <c r="F550" s="10">
        <v>42036</v>
      </c>
      <c r="G550" s="10">
        <v>44958</v>
      </c>
      <c r="H550" s="11">
        <v>9</v>
      </c>
      <c r="I550" s="20" t="s">
        <v>253</v>
      </c>
      <c r="J550" s="11" t="s">
        <v>255</v>
      </c>
      <c r="K550" s="11" t="s">
        <v>5259</v>
      </c>
      <c r="L550" s="11">
        <v>2</v>
      </c>
    </row>
    <row r="551" spans="1:12">
      <c r="A551" s="11" t="s">
        <v>1039</v>
      </c>
      <c r="D551" s="11" t="s">
        <v>254</v>
      </c>
      <c r="E551" s="19" t="s">
        <v>1289</v>
      </c>
      <c r="F551" s="10">
        <v>42036</v>
      </c>
      <c r="G551" s="10">
        <v>44958</v>
      </c>
      <c r="H551" s="11">
        <v>9</v>
      </c>
      <c r="I551" s="20" t="s">
        <v>253</v>
      </c>
      <c r="J551" s="11" t="s">
        <v>255</v>
      </c>
      <c r="K551" s="11" t="s">
        <v>5259</v>
      </c>
      <c r="L551" s="11">
        <v>2</v>
      </c>
    </row>
    <row r="552" spans="1:12">
      <c r="A552" s="11" t="s">
        <v>1040</v>
      </c>
      <c r="D552" s="11" t="s">
        <v>254</v>
      </c>
      <c r="E552" s="19" t="s">
        <v>1290</v>
      </c>
      <c r="F552" s="10">
        <v>42036</v>
      </c>
      <c r="G552" s="10">
        <v>44958</v>
      </c>
      <c r="H552" s="11">
        <v>9</v>
      </c>
      <c r="I552" s="20" t="s">
        <v>253</v>
      </c>
      <c r="J552" s="11" t="s">
        <v>255</v>
      </c>
      <c r="K552" s="11" t="s">
        <v>5259</v>
      </c>
      <c r="L552" s="11">
        <v>2</v>
      </c>
    </row>
    <row r="553" spans="1:12">
      <c r="A553" s="11" t="s">
        <v>1041</v>
      </c>
      <c r="D553" s="11" t="s">
        <v>254</v>
      </c>
      <c r="E553" s="19" t="s">
        <v>1291</v>
      </c>
      <c r="F553" s="10">
        <v>42036</v>
      </c>
      <c r="G553" s="10">
        <v>44958</v>
      </c>
      <c r="H553" s="11">
        <v>9</v>
      </c>
      <c r="I553" s="20" t="s">
        <v>253</v>
      </c>
      <c r="J553" s="11" t="s">
        <v>255</v>
      </c>
      <c r="K553" s="11" t="s">
        <v>5259</v>
      </c>
      <c r="L553" s="11">
        <v>2</v>
      </c>
    </row>
    <row r="554" spans="1:12">
      <c r="A554" s="11" t="s">
        <v>1042</v>
      </c>
      <c r="D554" s="11" t="s">
        <v>254</v>
      </c>
      <c r="E554" s="19" t="s">
        <v>1292</v>
      </c>
      <c r="F554" s="10">
        <v>42036</v>
      </c>
      <c r="G554" s="10">
        <v>44958</v>
      </c>
      <c r="H554" s="11">
        <v>9</v>
      </c>
      <c r="I554" s="20" t="s">
        <v>253</v>
      </c>
      <c r="J554" s="11" t="s">
        <v>255</v>
      </c>
      <c r="K554" s="11" t="s">
        <v>5259</v>
      </c>
      <c r="L554" s="11">
        <v>2</v>
      </c>
    </row>
    <row r="555" spans="1:12">
      <c r="A555" s="11" t="s">
        <v>1043</v>
      </c>
      <c r="D555" s="11" t="s">
        <v>254</v>
      </c>
      <c r="E555" s="19" t="s">
        <v>1293</v>
      </c>
      <c r="F555" s="10">
        <v>42036</v>
      </c>
      <c r="G555" s="10">
        <v>44958</v>
      </c>
      <c r="H555" s="11">
        <v>9</v>
      </c>
      <c r="I555" s="20" t="s">
        <v>253</v>
      </c>
      <c r="J555" s="11" t="s">
        <v>255</v>
      </c>
      <c r="K555" s="11" t="s">
        <v>5259</v>
      </c>
      <c r="L555" s="11">
        <v>2</v>
      </c>
    </row>
    <row r="556" spans="1:12">
      <c r="A556" s="11" t="s">
        <v>1044</v>
      </c>
      <c r="D556" s="11" t="s">
        <v>254</v>
      </c>
      <c r="E556" s="19" t="s">
        <v>1294</v>
      </c>
      <c r="F556" s="10">
        <v>42036</v>
      </c>
      <c r="G556" s="10">
        <v>44958</v>
      </c>
      <c r="H556" s="11">
        <v>9</v>
      </c>
      <c r="I556" s="20" t="s">
        <v>253</v>
      </c>
      <c r="J556" s="11" t="s">
        <v>255</v>
      </c>
      <c r="K556" s="11" t="s">
        <v>5259</v>
      </c>
      <c r="L556" s="11">
        <v>2</v>
      </c>
    </row>
    <row r="557" spans="1:12">
      <c r="A557" s="11" t="s">
        <v>1045</v>
      </c>
      <c r="D557" s="11" t="s">
        <v>254</v>
      </c>
      <c r="E557" s="19" t="s">
        <v>1295</v>
      </c>
      <c r="F557" s="10">
        <v>42036</v>
      </c>
      <c r="G557" s="10">
        <v>44958</v>
      </c>
      <c r="H557" s="11">
        <v>9</v>
      </c>
      <c r="I557" s="20" t="s">
        <v>253</v>
      </c>
      <c r="J557" s="11" t="s">
        <v>255</v>
      </c>
      <c r="K557" s="11" t="s">
        <v>5259</v>
      </c>
      <c r="L557" s="11">
        <v>2</v>
      </c>
    </row>
    <row r="558" spans="1:12">
      <c r="A558" s="11" t="s">
        <v>1046</v>
      </c>
      <c r="D558" s="11" t="s">
        <v>254</v>
      </c>
      <c r="E558" s="19" t="s">
        <v>1296</v>
      </c>
      <c r="F558" s="10">
        <v>42036</v>
      </c>
      <c r="G558" s="10">
        <v>44958</v>
      </c>
      <c r="H558" s="11">
        <v>9</v>
      </c>
      <c r="I558" s="20" t="s">
        <v>253</v>
      </c>
      <c r="J558" s="11" t="s">
        <v>255</v>
      </c>
      <c r="K558" s="11" t="s">
        <v>5259</v>
      </c>
      <c r="L558" s="11">
        <v>2</v>
      </c>
    </row>
    <row r="559" spans="1:12">
      <c r="A559" s="11" t="s">
        <v>1047</v>
      </c>
      <c r="D559" s="11" t="s">
        <v>254</v>
      </c>
      <c r="E559" s="19" t="s">
        <v>1297</v>
      </c>
      <c r="F559" s="10">
        <v>42036</v>
      </c>
      <c r="G559" s="10">
        <v>44958</v>
      </c>
      <c r="H559" s="11">
        <v>9</v>
      </c>
      <c r="I559" s="20" t="s">
        <v>253</v>
      </c>
      <c r="J559" s="11" t="s">
        <v>255</v>
      </c>
      <c r="K559" s="11" t="s">
        <v>5259</v>
      </c>
      <c r="L559" s="11">
        <v>2</v>
      </c>
    </row>
    <row r="560" spans="1:12">
      <c r="A560" s="11" t="s">
        <v>1048</v>
      </c>
      <c r="D560" s="11" t="s">
        <v>254</v>
      </c>
      <c r="E560" s="19" t="s">
        <v>1298</v>
      </c>
      <c r="F560" s="10">
        <v>42036</v>
      </c>
      <c r="G560" s="10">
        <v>44958</v>
      </c>
      <c r="H560" s="11">
        <v>9</v>
      </c>
      <c r="I560" s="20" t="s">
        <v>253</v>
      </c>
      <c r="J560" s="11" t="s">
        <v>255</v>
      </c>
      <c r="K560" s="11" t="s">
        <v>5259</v>
      </c>
      <c r="L560" s="11">
        <v>2</v>
      </c>
    </row>
    <row r="561" spans="1:12">
      <c r="A561" s="11" t="s">
        <v>1049</v>
      </c>
      <c r="D561" s="11" t="s">
        <v>254</v>
      </c>
      <c r="E561" s="19" t="s">
        <v>1299</v>
      </c>
      <c r="F561" s="10">
        <v>42036</v>
      </c>
      <c r="G561" s="10">
        <v>44958</v>
      </c>
      <c r="H561" s="11">
        <v>9</v>
      </c>
      <c r="I561" s="20" t="s">
        <v>253</v>
      </c>
      <c r="J561" s="11" t="s">
        <v>255</v>
      </c>
      <c r="K561" s="11" t="s">
        <v>5259</v>
      </c>
      <c r="L561" s="11">
        <v>2</v>
      </c>
    </row>
    <row r="562" spans="1:12">
      <c r="A562" s="11" t="s">
        <v>1050</v>
      </c>
      <c r="D562" s="11" t="s">
        <v>254</v>
      </c>
      <c r="E562" s="19" t="s">
        <v>1300</v>
      </c>
      <c r="F562" s="10">
        <v>42036</v>
      </c>
      <c r="G562" s="10">
        <v>44958</v>
      </c>
      <c r="H562" s="11">
        <v>9</v>
      </c>
      <c r="I562" s="20" t="s">
        <v>253</v>
      </c>
      <c r="J562" s="11" t="s">
        <v>255</v>
      </c>
      <c r="K562" s="11" t="s">
        <v>5259</v>
      </c>
      <c r="L562" s="11">
        <v>2</v>
      </c>
    </row>
    <row r="563" spans="1:12">
      <c r="A563" s="11" t="s">
        <v>1051</v>
      </c>
      <c r="D563" s="11" t="s">
        <v>254</v>
      </c>
      <c r="E563" s="19" t="s">
        <v>1301</v>
      </c>
      <c r="F563" s="10">
        <v>42036</v>
      </c>
      <c r="G563" s="10">
        <v>44958</v>
      </c>
      <c r="H563" s="11">
        <v>9</v>
      </c>
      <c r="I563" s="20" t="s">
        <v>253</v>
      </c>
      <c r="J563" s="11" t="s">
        <v>255</v>
      </c>
      <c r="K563" s="11" t="s">
        <v>5259</v>
      </c>
      <c r="L563" s="11">
        <v>2</v>
      </c>
    </row>
    <row r="564" spans="1:12">
      <c r="A564" s="11" t="s">
        <v>1052</v>
      </c>
      <c r="D564" s="11" t="s">
        <v>254</v>
      </c>
      <c r="E564" s="19" t="s">
        <v>1302</v>
      </c>
      <c r="F564" s="10">
        <v>42036</v>
      </c>
      <c r="G564" s="10">
        <v>44958</v>
      </c>
      <c r="H564" s="11">
        <v>9</v>
      </c>
      <c r="I564" s="20" t="s">
        <v>253</v>
      </c>
      <c r="J564" s="11" t="s">
        <v>255</v>
      </c>
      <c r="K564" s="11" t="s">
        <v>5259</v>
      </c>
      <c r="L564" s="11">
        <v>2</v>
      </c>
    </row>
    <row r="565" spans="1:12">
      <c r="A565" s="11" t="s">
        <v>1053</v>
      </c>
      <c r="D565" s="11" t="s">
        <v>254</v>
      </c>
      <c r="E565" s="19" t="s">
        <v>1303</v>
      </c>
      <c r="F565" s="10">
        <v>42036</v>
      </c>
      <c r="G565" s="10">
        <v>44958</v>
      </c>
      <c r="H565" s="11">
        <v>9</v>
      </c>
      <c r="I565" s="20" t="s">
        <v>253</v>
      </c>
      <c r="J565" s="11" t="s">
        <v>255</v>
      </c>
      <c r="K565" s="11" t="s">
        <v>5259</v>
      </c>
      <c r="L565" s="11">
        <v>2</v>
      </c>
    </row>
    <row r="566" spans="1:12">
      <c r="A566" s="11" t="s">
        <v>1054</v>
      </c>
      <c r="D566" s="11" t="s">
        <v>254</v>
      </c>
      <c r="E566" s="19" t="s">
        <v>1304</v>
      </c>
      <c r="F566" s="10">
        <v>42036</v>
      </c>
      <c r="G566" s="10">
        <v>44958</v>
      </c>
      <c r="H566" s="11">
        <v>9</v>
      </c>
      <c r="I566" s="20" t="s">
        <v>253</v>
      </c>
      <c r="J566" s="11" t="s">
        <v>255</v>
      </c>
      <c r="K566" s="11" t="s">
        <v>5259</v>
      </c>
      <c r="L566" s="11">
        <v>2</v>
      </c>
    </row>
    <row r="567" spans="1:12">
      <c r="A567" s="11" t="s">
        <v>1055</v>
      </c>
      <c r="D567" s="11" t="s">
        <v>254</v>
      </c>
      <c r="E567" s="19" t="s">
        <v>1305</v>
      </c>
      <c r="F567" s="10">
        <v>42036</v>
      </c>
      <c r="G567" s="10">
        <v>44958</v>
      </c>
      <c r="H567" s="11">
        <v>9</v>
      </c>
      <c r="I567" s="20" t="s">
        <v>253</v>
      </c>
      <c r="J567" s="11" t="s">
        <v>255</v>
      </c>
      <c r="K567" s="11" t="s">
        <v>5259</v>
      </c>
      <c r="L567" s="11">
        <v>2</v>
      </c>
    </row>
    <row r="568" spans="1:12">
      <c r="A568" s="11" t="s">
        <v>1056</v>
      </c>
      <c r="D568" s="11" t="s">
        <v>254</v>
      </c>
      <c r="E568" s="19" t="s">
        <v>1306</v>
      </c>
      <c r="F568" s="10">
        <v>42036</v>
      </c>
      <c r="G568" s="10">
        <v>44958</v>
      </c>
      <c r="H568" s="11">
        <v>9</v>
      </c>
      <c r="I568" s="20" t="s">
        <v>253</v>
      </c>
      <c r="J568" s="11" t="s">
        <v>255</v>
      </c>
      <c r="K568" s="11" t="s">
        <v>5259</v>
      </c>
      <c r="L568" s="11">
        <v>2</v>
      </c>
    </row>
    <row r="569" spans="1:12">
      <c r="A569" s="11" t="s">
        <v>1057</v>
      </c>
      <c r="D569" s="11" t="s">
        <v>254</v>
      </c>
      <c r="E569" s="19" t="s">
        <v>1307</v>
      </c>
      <c r="F569" s="10">
        <v>42036</v>
      </c>
      <c r="G569" s="10">
        <v>44958</v>
      </c>
      <c r="H569" s="11">
        <v>9</v>
      </c>
      <c r="I569" s="20" t="s">
        <v>253</v>
      </c>
      <c r="J569" s="11" t="s">
        <v>255</v>
      </c>
      <c r="K569" s="11" t="s">
        <v>5259</v>
      </c>
      <c r="L569" s="11">
        <v>2</v>
      </c>
    </row>
    <row r="570" spans="1:12">
      <c r="A570" s="11" t="s">
        <v>1058</v>
      </c>
      <c r="D570" s="11" t="s">
        <v>254</v>
      </c>
      <c r="E570" s="19" t="s">
        <v>1308</v>
      </c>
      <c r="F570" s="10">
        <v>42036</v>
      </c>
      <c r="G570" s="10">
        <v>44958</v>
      </c>
      <c r="H570" s="11">
        <v>9</v>
      </c>
      <c r="I570" s="20" t="s">
        <v>253</v>
      </c>
      <c r="J570" s="11" t="s">
        <v>255</v>
      </c>
      <c r="K570" s="11" t="s">
        <v>5259</v>
      </c>
      <c r="L570" s="11">
        <v>2</v>
      </c>
    </row>
    <row r="571" spans="1:12">
      <c r="A571" s="11" t="s">
        <v>1059</v>
      </c>
      <c r="D571" s="11" t="s">
        <v>254</v>
      </c>
      <c r="E571" s="19" t="s">
        <v>1309</v>
      </c>
      <c r="F571" s="10">
        <v>42036</v>
      </c>
      <c r="G571" s="10">
        <v>44958</v>
      </c>
      <c r="H571" s="11">
        <v>9</v>
      </c>
      <c r="I571" s="20" t="s">
        <v>253</v>
      </c>
      <c r="J571" s="11" t="s">
        <v>255</v>
      </c>
      <c r="K571" s="11" t="s">
        <v>5259</v>
      </c>
      <c r="L571" s="11">
        <v>2</v>
      </c>
    </row>
    <row r="572" spans="1:12">
      <c r="A572" s="11" t="s">
        <v>1060</v>
      </c>
      <c r="D572" s="11" t="s">
        <v>254</v>
      </c>
      <c r="E572" s="19" t="s">
        <v>1310</v>
      </c>
      <c r="F572" s="10">
        <v>42036</v>
      </c>
      <c r="G572" s="10">
        <v>44958</v>
      </c>
      <c r="H572" s="11">
        <v>9</v>
      </c>
      <c r="I572" s="20" t="s">
        <v>253</v>
      </c>
      <c r="J572" s="11" t="s">
        <v>255</v>
      </c>
      <c r="K572" s="11" t="s">
        <v>5259</v>
      </c>
      <c r="L572" s="11">
        <v>2</v>
      </c>
    </row>
    <row r="573" spans="1:12">
      <c r="A573" s="11" t="s">
        <v>1061</v>
      </c>
      <c r="D573" s="11" t="s">
        <v>254</v>
      </c>
      <c r="E573" s="19" t="s">
        <v>1311</v>
      </c>
      <c r="F573" s="10">
        <v>42036</v>
      </c>
      <c r="G573" s="10">
        <v>44958</v>
      </c>
      <c r="H573" s="11">
        <v>9</v>
      </c>
      <c r="I573" s="20" t="s">
        <v>253</v>
      </c>
      <c r="J573" s="11" t="s">
        <v>255</v>
      </c>
      <c r="K573" s="11" t="s">
        <v>5259</v>
      </c>
      <c r="L573" s="11">
        <v>2</v>
      </c>
    </row>
    <row r="574" spans="1:12">
      <c r="A574" s="11" t="s">
        <v>1062</v>
      </c>
      <c r="D574" s="11" t="s">
        <v>254</v>
      </c>
      <c r="E574" s="19" t="s">
        <v>1312</v>
      </c>
      <c r="F574" s="10">
        <v>42036</v>
      </c>
      <c r="G574" s="10">
        <v>44958</v>
      </c>
      <c r="H574" s="11">
        <v>9</v>
      </c>
      <c r="I574" s="20" t="s">
        <v>253</v>
      </c>
      <c r="J574" s="11" t="s">
        <v>255</v>
      </c>
      <c r="K574" s="11" t="s">
        <v>5259</v>
      </c>
      <c r="L574" s="11">
        <v>2</v>
      </c>
    </row>
    <row r="575" spans="1:12">
      <c r="A575" s="11" t="s">
        <v>1063</v>
      </c>
      <c r="D575" s="11" t="s">
        <v>254</v>
      </c>
      <c r="E575" s="19" t="s">
        <v>1313</v>
      </c>
      <c r="F575" s="10">
        <v>42036</v>
      </c>
      <c r="G575" s="10">
        <v>44958</v>
      </c>
      <c r="H575" s="11">
        <v>9</v>
      </c>
      <c r="I575" s="20" t="s">
        <v>253</v>
      </c>
      <c r="J575" s="11" t="s">
        <v>255</v>
      </c>
      <c r="K575" s="11" t="s">
        <v>5259</v>
      </c>
      <c r="L575" s="11">
        <v>2</v>
      </c>
    </row>
    <row r="576" spans="1:12">
      <c r="A576" s="11" t="s">
        <v>1064</v>
      </c>
      <c r="D576" s="11" t="s">
        <v>254</v>
      </c>
      <c r="E576" s="19" t="s">
        <v>1314</v>
      </c>
      <c r="F576" s="10">
        <v>42036</v>
      </c>
      <c r="G576" s="10">
        <v>44958</v>
      </c>
      <c r="H576" s="11">
        <v>9</v>
      </c>
      <c r="I576" s="20" t="s">
        <v>253</v>
      </c>
      <c r="J576" s="11" t="s">
        <v>255</v>
      </c>
      <c r="K576" s="11" t="s">
        <v>5259</v>
      </c>
      <c r="L576" s="11">
        <v>2</v>
      </c>
    </row>
    <row r="577" spans="1:12">
      <c r="A577" s="11" t="s">
        <v>1065</v>
      </c>
      <c r="D577" s="11" t="s">
        <v>254</v>
      </c>
      <c r="E577" s="19" t="s">
        <v>1315</v>
      </c>
      <c r="F577" s="10">
        <v>42036</v>
      </c>
      <c r="G577" s="10">
        <v>44958</v>
      </c>
      <c r="H577" s="11">
        <v>9</v>
      </c>
      <c r="I577" s="20" t="s">
        <v>253</v>
      </c>
      <c r="J577" s="11" t="s">
        <v>255</v>
      </c>
      <c r="K577" s="11" t="s">
        <v>5259</v>
      </c>
      <c r="L577" s="11">
        <v>2</v>
      </c>
    </row>
    <row r="578" spans="1:12">
      <c r="A578" s="11" t="s">
        <v>1066</v>
      </c>
      <c r="D578" s="11" t="s">
        <v>254</v>
      </c>
      <c r="E578" s="19" t="s">
        <v>1316</v>
      </c>
      <c r="F578" s="10">
        <v>42036</v>
      </c>
      <c r="G578" s="10">
        <v>44958</v>
      </c>
      <c r="H578" s="11">
        <v>9</v>
      </c>
      <c r="I578" s="20" t="s">
        <v>253</v>
      </c>
      <c r="J578" s="11" t="s">
        <v>255</v>
      </c>
      <c r="K578" s="11" t="s">
        <v>5259</v>
      </c>
      <c r="L578" s="11">
        <v>2</v>
      </c>
    </row>
    <row r="579" spans="1:12">
      <c r="A579" s="11" t="s">
        <v>1067</v>
      </c>
      <c r="D579" s="11" t="s">
        <v>254</v>
      </c>
      <c r="E579" s="19" t="s">
        <v>1317</v>
      </c>
      <c r="F579" s="10">
        <v>42036</v>
      </c>
      <c r="G579" s="10">
        <v>44958</v>
      </c>
      <c r="H579" s="11">
        <v>9</v>
      </c>
      <c r="I579" s="20" t="s">
        <v>253</v>
      </c>
      <c r="J579" s="11" t="s">
        <v>255</v>
      </c>
      <c r="K579" s="11" t="s">
        <v>5259</v>
      </c>
      <c r="L579" s="11">
        <v>2</v>
      </c>
    </row>
    <row r="580" spans="1:12">
      <c r="A580" s="11" t="s">
        <v>1068</v>
      </c>
      <c r="D580" s="11" t="s">
        <v>254</v>
      </c>
      <c r="E580" s="19" t="s">
        <v>1318</v>
      </c>
      <c r="F580" s="10">
        <v>42036</v>
      </c>
      <c r="G580" s="10">
        <v>44958</v>
      </c>
      <c r="H580" s="11">
        <v>9</v>
      </c>
      <c r="I580" s="20" t="s">
        <v>253</v>
      </c>
      <c r="J580" s="11" t="s">
        <v>255</v>
      </c>
      <c r="K580" s="11" t="s">
        <v>5259</v>
      </c>
      <c r="L580" s="11">
        <v>2</v>
      </c>
    </row>
    <row r="581" spans="1:12">
      <c r="A581" s="11" t="s">
        <v>1069</v>
      </c>
      <c r="D581" s="11" t="s">
        <v>254</v>
      </c>
      <c r="E581" s="19" t="s">
        <v>1319</v>
      </c>
      <c r="F581" s="10">
        <v>42036</v>
      </c>
      <c r="G581" s="10">
        <v>44958</v>
      </c>
      <c r="H581" s="11">
        <v>9</v>
      </c>
      <c r="I581" s="20" t="s">
        <v>253</v>
      </c>
      <c r="J581" s="11" t="s">
        <v>255</v>
      </c>
      <c r="K581" s="11" t="s">
        <v>5259</v>
      </c>
      <c r="L581" s="11">
        <v>2</v>
      </c>
    </row>
    <row r="582" spans="1:12">
      <c r="A582" s="11" t="s">
        <v>1070</v>
      </c>
      <c r="D582" s="11" t="s">
        <v>254</v>
      </c>
      <c r="E582" s="19" t="s">
        <v>1320</v>
      </c>
      <c r="F582" s="10">
        <v>42036</v>
      </c>
      <c r="G582" s="10">
        <v>44958</v>
      </c>
      <c r="H582" s="11">
        <v>9</v>
      </c>
      <c r="I582" s="20" t="s">
        <v>253</v>
      </c>
      <c r="J582" s="11" t="s">
        <v>255</v>
      </c>
      <c r="K582" s="11" t="s">
        <v>5259</v>
      </c>
      <c r="L582" s="11">
        <v>2</v>
      </c>
    </row>
    <row r="583" spans="1:12">
      <c r="A583" s="11" t="s">
        <v>1071</v>
      </c>
      <c r="D583" s="11" t="s">
        <v>254</v>
      </c>
      <c r="E583" s="19" t="s">
        <v>1321</v>
      </c>
      <c r="F583" s="10">
        <v>42036</v>
      </c>
      <c r="G583" s="10">
        <v>44958</v>
      </c>
      <c r="H583" s="11">
        <v>9</v>
      </c>
      <c r="I583" s="20" t="s">
        <v>253</v>
      </c>
      <c r="J583" s="11" t="s">
        <v>255</v>
      </c>
      <c r="K583" s="11" t="s">
        <v>5259</v>
      </c>
      <c r="L583" s="11">
        <v>2</v>
      </c>
    </row>
    <row r="584" spans="1:12">
      <c r="A584" s="11" t="s">
        <v>1072</v>
      </c>
      <c r="D584" s="11" t="s">
        <v>254</v>
      </c>
      <c r="E584" s="19" t="s">
        <v>1322</v>
      </c>
      <c r="F584" s="10">
        <v>42036</v>
      </c>
      <c r="G584" s="10">
        <v>44958</v>
      </c>
      <c r="H584" s="11">
        <v>9</v>
      </c>
      <c r="I584" s="20" t="s">
        <v>253</v>
      </c>
      <c r="J584" s="11" t="s">
        <v>255</v>
      </c>
      <c r="K584" s="11" t="s">
        <v>5259</v>
      </c>
      <c r="L584" s="11">
        <v>2</v>
      </c>
    </row>
    <row r="585" spans="1:12">
      <c r="A585" s="11" t="s">
        <v>1073</v>
      </c>
      <c r="D585" s="11" t="s">
        <v>254</v>
      </c>
      <c r="E585" s="19" t="s">
        <v>1323</v>
      </c>
      <c r="F585" s="10">
        <v>42036</v>
      </c>
      <c r="G585" s="10">
        <v>44958</v>
      </c>
      <c r="H585" s="11">
        <v>9</v>
      </c>
      <c r="I585" s="20" t="s">
        <v>253</v>
      </c>
      <c r="J585" s="11" t="s">
        <v>255</v>
      </c>
      <c r="K585" s="11" t="s">
        <v>5259</v>
      </c>
      <c r="L585" s="11">
        <v>2</v>
      </c>
    </row>
    <row r="586" spans="1:12">
      <c r="A586" s="11" t="s">
        <v>1074</v>
      </c>
      <c r="D586" s="11" t="s">
        <v>254</v>
      </c>
      <c r="E586" s="19" t="s">
        <v>1324</v>
      </c>
      <c r="F586" s="10">
        <v>42036</v>
      </c>
      <c r="G586" s="10">
        <v>44958</v>
      </c>
      <c r="H586" s="11">
        <v>9</v>
      </c>
      <c r="I586" s="20" t="s">
        <v>253</v>
      </c>
      <c r="J586" s="11" t="s">
        <v>255</v>
      </c>
      <c r="K586" s="11" t="s">
        <v>5259</v>
      </c>
      <c r="L586" s="11">
        <v>2</v>
      </c>
    </row>
    <row r="587" spans="1:12">
      <c r="A587" s="11" t="s">
        <v>1075</v>
      </c>
      <c r="D587" s="11" t="s">
        <v>254</v>
      </c>
      <c r="E587" s="19" t="s">
        <v>1325</v>
      </c>
      <c r="F587" s="10">
        <v>42036</v>
      </c>
      <c r="G587" s="10">
        <v>44958</v>
      </c>
      <c r="H587" s="11">
        <v>9</v>
      </c>
      <c r="I587" s="20" t="s">
        <v>253</v>
      </c>
      <c r="J587" s="11" t="s">
        <v>255</v>
      </c>
      <c r="K587" s="11" t="s">
        <v>5259</v>
      </c>
      <c r="L587" s="11">
        <v>2</v>
      </c>
    </row>
    <row r="588" spans="1:12">
      <c r="A588" s="11" t="s">
        <v>1076</v>
      </c>
      <c r="D588" s="11" t="s">
        <v>254</v>
      </c>
      <c r="E588" s="19" t="s">
        <v>1326</v>
      </c>
      <c r="F588" s="10">
        <v>42036</v>
      </c>
      <c r="G588" s="10">
        <v>44958</v>
      </c>
      <c r="H588" s="11">
        <v>9</v>
      </c>
      <c r="I588" s="20" t="s">
        <v>253</v>
      </c>
      <c r="J588" s="11" t="s">
        <v>255</v>
      </c>
      <c r="K588" s="11" t="s">
        <v>5259</v>
      </c>
      <c r="L588" s="11">
        <v>2</v>
      </c>
    </row>
    <row r="589" spans="1:12">
      <c r="A589" s="11" t="s">
        <v>1077</v>
      </c>
      <c r="D589" s="11" t="s">
        <v>254</v>
      </c>
      <c r="E589" s="19" t="s">
        <v>1327</v>
      </c>
      <c r="F589" s="10">
        <v>42036</v>
      </c>
      <c r="G589" s="10">
        <v>44958</v>
      </c>
      <c r="H589" s="11">
        <v>9</v>
      </c>
      <c r="I589" s="20" t="s">
        <v>253</v>
      </c>
      <c r="J589" s="11" t="s">
        <v>255</v>
      </c>
      <c r="K589" s="11" t="s">
        <v>5259</v>
      </c>
      <c r="L589" s="11">
        <v>2</v>
      </c>
    </row>
    <row r="590" spans="1:12">
      <c r="A590" s="11" t="s">
        <v>1078</v>
      </c>
      <c r="D590" s="11" t="s">
        <v>254</v>
      </c>
      <c r="E590" s="19" t="s">
        <v>1328</v>
      </c>
      <c r="F590" s="10">
        <v>42036</v>
      </c>
      <c r="G590" s="10">
        <v>44958</v>
      </c>
      <c r="H590" s="11">
        <v>9</v>
      </c>
      <c r="I590" s="20" t="s">
        <v>253</v>
      </c>
      <c r="J590" s="11" t="s">
        <v>255</v>
      </c>
      <c r="K590" s="11" t="s">
        <v>5259</v>
      </c>
      <c r="L590" s="11">
        <v>2</v>
      </c>
    </row>
    <row r="591" spans="1:12">
      <c r="A591" s="11" t="s">
        <v>1079</v>
      </c>
      <c r="D591" s="11" t="s">
        <v>254</v>
      </c>
      <c r="E591" s="19" t="s">
        <v>1329</v>
      </c>
      <c r="F591" s="10">
        <v>42036</v>
      </c>
      <c r="G591" s="10">
        <v>44958</v>
      </c>
      <c r="H591" s="11">
        <v>9</v>
      </c>
      <c r="I591" s="20" t="s">
        <v>253</v>
      </c>
      <c r="J591" s="11" t="s">
        <v>255</v>
      </c>
      <c r="K591" s="11" t="s">
        <v>5259</v>
      </c>
      <c r="L591" s="11">
        <v>2</v>
      </c>
    </row>
    <row r="592" spans="1:12">
      <c r="A592" s="11" t="s">
        <v>1080</v>
      </c>
      <c r="D592" s="11" t="s">
        <v>254</v>
      </c>
      <c r="E592" s="19" t="s">
        <v>1330</v>
      </c>
      <c r="F592" s="10">
        <v>42036</v>
      </c>
      <c r="G592" s="10">
        <v>44958</v>
      </c>
      <c r="H592" s="11">
        <v>9</v>
      </c>
      <c r="I592" s="20" t="s">
        <v>253</v>
      </c>
      <c r="J592" s="11" t="s">
        <v>255</v>
      </c>
      <c r="K592" s="11" t="s">
        <v>5259</v>
      </c>
      <c r="L592" s="11">
        <v>2</v>
      </c>
    </row>
    <row r="593" spans="1:12">
      <c r="A593" s="11" t="s">
        <v>1081</v>
      </c>
      <c r="D593" s="11" t="s">
        <v>254</v>
      </c>
      <c r="E593" s="19" t="s">
        <v>1331</v>
      </c>
      <c r="F593" s="10">
        <v>42036</v>
      </c>
      <c r="G593" s="10">
        <v>44958</v>
      </c>
      <c r="H593" s="11">
        <v>9</v>
      </c>
      <c r="I593" s="20" t="s">
        <v>253</v>
      </c>
      <c r="J593" s="11" t="s">
        <v>255</v>
      </c>
      <c r="K593" s="11" t="s">
        <v>5259</v>
      </c>
      <c r="L593" s="11">
        <v>2</v>
      </c>
    </row>
    <row r="594" spans="1:12">
      <c r="A594" s="11" t="s">
        <v>1082</v>
      </c>
      <c r="D594" s="11" t="s">
        <v>254</v>
      </c>
      <c r="E594" s="19" t="s">
        <v>1332</v>
      </c>
      <c r="F594" s="10">
        <v>42036</v>
      </c>
      <c r="G594" s="10">
        <v>44958</v>
      </c>
      <c r="H594" s="11">
        <v>9</v>
      </c>
      <c r="I594" s="20" t="s">
        <v>253</v>
      </c>
      <c r="J594" s="11" t="s">
        <v>255</v>
      </c>
      <c r="K594" s="11" t="s">
        <v>5259</v>
      </c>
      <c r="L594" s="11">
        <v>2</v>
      </c>
    </row>
    <row r="595" spans="1:12">
      <c r="A595" s="11" t="s">
        <v>1083</v>
      </c>
      <c r="D595" s="11" t="s">
        <v>254</v>
      </c>
      <c r="E595" s="19" t="s">
        <v>1333</v>
      </c>
      <c r="F595" s="10">
        <v>42036</v>
      </c>
      <c r="G595" s="10">
        <v>44958</v>
      </c>
      <c r="H595" s="11">
        <v>9</v>
      </c>
      <c r="I595" s="20" t="s">
        <v>253</v>
      </c>
      <c r="J595" s="11" t="s">
        <v>255</v>
      </c>
      <c r="K595" s="11" t="s">
        <v>5259</v>
      </c>
      <c r="L595" s="11">
        <v>2</v>
      </c>
    </row>
    <row r="596" spans="1:12">
      <c r="A596" s="11" t="s">
        <v>1084</v>
      </c>
      <c r="D596" s="11" t="s">
        <v>254</v>
      </c>
      <c r="E596" s="19" t="s">
        <v>1334</v>
      </c>
      <c r="F596" s="10">
        <v>42036</v>
      </c>
      <c r="G596" s="10">
        <v>44958</v>
      </c>
      <c r="H596" s="11">
        <v>9</v>
      </c>
      <c r="I596" s="20" t="s">
        <v>253</v>
      </c>
      <c r="J596" s="11" t="s">
        <v>255</v>
      </c>
      <c r="K596" s="11" t="s">
        <v>5259</v>
      </c>
      <c r="L596" s="11">
        <v>2</v>
      </c>
    </row>
    <row r="597" spans="1:12">
      <c r="A597" s="11" t="s">
        <v>1085</v>
      </c>
      <c r="D597" s="11" t="s">
        <v>254</v>
      </c>
      <c r="E597" s="19" t="s">
        <v>1335</v>
      </c>
      <c r="F597" s="10">
        <v>42036</v>
      </c>
      <c r="G597" s="10">
        <v>44958</v>
      </c>
      <c r="H597" s="11">
        <v>9</v>
      </c>
      <c r="I597" s="20" t="s">
        <v>253</v>
      </c>
      <c r="J597" s="11" t="s">
        <v>255</v>
      </c>
      <c r="K597" s="11" t="s">
        <v>5259</v>
      </c>
      <c r="L597" s="11">
        <v>2</v>
      </c>
    </row>
    <row r="598" spans="1:12">
      <c r="A598" s="11" t="s">
        <v>1086</v>
      </c>
      <c r="D598" s="11" t="s">
        <v>254</v>
      </c>
      <c r="E598" s="19" t="s">
        <v>1336</v>
      </c>
      <c r="F598" s="10">
        <v>42036</v>
      </c>
      <c r="G598" s="10">
        <v>44958</v>
      </c>
      <c r="H598" s="11">
        <v>9</v>
      </c>
      <c r="I598" s="20" t="s">
        <v>253</v>
      </c>
      <c r="J598" s="11" t="s">
        <v>255</v>
      </c>
      <c r="K598" s="11" t="s">
        <v>5259</v>
      </c>
      <c r="L598" s="11">
        <v>2</v>
      </c>
    </row>
    <row r="599" spans="1:12">
      <c r="A599" s="11" t="s">
        <v>1087</v>
      </c>
      <c r="D599" s="11" t="s">
        <v>254</v>
      </c>
      <c r="E599" s="19" t="s">
        <v>1337</v>
      </c>
      <c r="F599" s="10">
        <v>42036</v>
      </c>
      <c r="G599" s="10">
        <v>44958</v>
      </c>
      <c r="H599" s="11">
        <v>9</v>
      </c>
      <c r="I599" s="20" t="s">
        <v>253</v>
      </c>
      <c r="J599" s="11" t="s">
        <v>255</v>
      </c>
      <c r="K599" s="11" t="s">
        <v>5259</v>
      </c>
      <c r="L599" s="11">
        <v>2</v>
      </c>
    </row>
    <row r="600" spans="1:12">
      <c r="A600" s="11" t="s">
        <v>1088</v>
      </c>
      <c r="D600" s="11" t="s">
        <v>254</v>
      </c>
      <c r="E600" s="19" t="s">
        <v>1338</v>
      </c>
      <c r="F600" s="10">
        <v>42036</v>
      </c>
      <c r="G600" s="10">
        <v>44958</v>
      </c>
      <c r="H600" s="11">
        <v>9</v>
      </c>
      <c r="I600" s="20" t="s">
        <v>253</v>
      </c>
      <c r="J600" s="11" t="s">
        <v>255</v>
      </c>
      <c r="K600" s="11" t="s">
        <v>5259</v>
      </c>
      <c r="L600" s="11">
        <v>2</v>
      </c>
    </row>
    <row r="601" spans="1:12">
      <c r="A601" s="11" t="s">
        <v>1089</v>
      </c>
      <c r="D601" s="11" t="s">
        <v>254</v>
      </c>
      <c r="E601" s="19" t="s">
        <v>1339</v>
      </c>
      <c r="F601" s="10">
        <v>42036</v>
      </c>
      <c r="G601" s="10">
        <v>44958</v>
      </c>
      <c r="H601" s="11">
        <v>9</v>
      </c>
      <c r="I601" s="20" t="s">
        <v>253</v>
      </c>
      <c r="J601" s="11" t="s">
        <v>255</v>
      </c>
      <c r="K601" s="11" t="s">
        <v>5259</v>
      </c>
      <c r="L601" s="11">
        <v>2</v>
      </c>
    </row>
    <row r="602" spans="1:12">
      <c r="A602" s="11" t="s">
        <v>1090</v>
      </c>
      <c r="D602" s="11" t="s">
        <v>254</v>
      </c>
      <c r="E602" s="19" t="s">
        <v>1340</v>
      </c>
      <c r="F602" s="10">
        <v>42036</v>
      </c>
      <c r="G602" s="10">
        <v>44958</v>
      </c>
      <c r="H602" s="11">
        <v>9</v>
      </c>
      <c r="I602" s="20" t="s">
        <v>253</v>
      </c>
      <c r="J602" s="11" t="s">
        <v>255</v>
      </c>
      <c r="K602" s="11" t="s">
        <v>5259</v>
      </c>
      <c r="L602" s="11">
        <v>2</v>
      </c>
    </row>
    <row r="603" spans="1:12">
      <c r="A603" s="11" t="s">
        <v>1091</v>
      </c>
      <c r="D603" s="11" t="s">
        <v>254</v>
      </c>
      <c r="E603" s="19" t="s">
        <v>1341</v>
      </c>
      <c r="F603" s="10">
        <v>42036</v>
      </c>
      <c r="G603" s="10">
        <v>44958</v>
      </c>
      <c r="H603" s="11">
        <v>9</v>
      </c>
      <c r="I603" s="20" t="s">
        <v>253</v>
      </c>
      <c r="J603" s="11" t="s">
        <v>255</v>
      </c>
      <c r="K603" s="11" t="s">
        <v>5259</v>
      </c>
      <c r="L603" s="11">
        <v>2</v>
      </c>
    </row>
    <row r="604" spans="1:12">
      <c r="A604" s="11" t="s">
        <v>1092</v>
      </c>
      <c r="D604" s="11" t="s">
        <v>254</v>
      </c>
      <c r="E604" s="19" t="s">
        <v>1342</v>
      </c>
      <c r="F604" s="10">
        <v>42036</v>
      </c>
      <c r="G604" s="10">
        <v>44958</v>
      </c>
      <c r="H604" s="11">
        <v>9</v>
      </c>
      <c r="I604" s="20" t="s">
        <v>253</v>
      </c>
      <c r="J604" s="11" t="s">
        <v>255</v>
      </c>
      <c r="K604" s="11" t="s">
        <v>5259</v>
      </c>
      <c r="L604" s="11">
        <v>2</v>
      </c>
    </row>
    <row r="605" spans="1:12">
      <c r="A605" s="11" t="s">
        <v>1093</v>
      </c>
      <c r="D605" s="11" t="s">
        <v>254</v>
      </c>
      <c r="E605" s="19" t="s">
        <v>1343</v>
      </c>
      <c r="F605" s="10">
        <v>42036</v>
      </c>
      <c r="G605" s="10">
        <v>44958</v>
      </c>
      <c r="H605" s="11">
        <v>9</v>
      </c>
      <c r="I605" s="20" t="s">
        <v>253</v>
      </c>
      <c r="J605" s="11" t="s">
        <v>255</v>
      </c>
      <c r="K605" s="11" t="s">
        <v>5259</v>
      </c>
      <c r="L605" s="11">
        <v>2</v>
      </c>
    </row>
    <row r="606" spans="1:12">
      <c r="A606" s="11" t="s">
        <v>1094</v>
      </c>
      <c r="D606" s="11" t="s">
        <v>254</v>
      </c>
      <c r="E606" s="19" t="s">
        <v>1344</v>
      </c>
      <c r="F606" s="10">
        <v>42036</v>
      </c>
      <c r="G606" s="10">
        <v>44958</v>
      </c>
      <c r="H606" s="11">
        <v>9</v>
      </c>
      <c r="I606" s="20" t="s">
        <v>253</v>
      </c>
      <c r="J606" s="11" t="s">
        <v>255</v>
      </c>
      <c r="K606" s="11" t="s">
        <v>5259</v>
      </c>
      <c r="L606" s="11">
        <v>2</v>
      </c>
    </row>
    <row r="607" spans="1:12">
      <c r="A607" s="11" t="s">
        <v>1095</v>
      </c>
      <c r="D607" s="11" t="s">
        <v>254</v>
      </c>
      <c r="E607" s="19" t="s">
        <v>1345</v>
      </c>
      <c r="F607" s="10">
        <v>42036</v>
      </c>
      <c r="G607" s="10">
        <v>44958</v>
      </c>
      <c r="H607" s="11">
        <v>9</v>
      </c>
      <c r="I607" s="20" t="s">
        <v>253</v>
      </c>
      <c r="J607" s="11" t="s">
        <v>255</v>
      </c>
      <c r="K607" s="11" t="s">
        <v>5259</v>
      </c>
      <c r="L607" s="11">
        <v>2</v>
      </c>
    </row>
    <row r="608" spans="1:12">
      <c r="A608" s="11" t="s">
        <v>1096</v>
      </c>
      <c r="D608" s="11" t="s">
        <v>254</v>
      </c>
      <c r="E608" s="19" t="s">
        <v>1346</v>
      </c>
      <c r="F608" s="10">
        <v>42036</v>
      </c>
      <c r="G608" s="10">
        <v>44958</v>
      </c>
      <c r="H608" s="11">
        <v>9</v>
      </c>
      <c r="I608" s="20" t="s">
        <v>253</v>
      </c>
      <c r="J608" s="11" t="s">
        <v>255</v>
      </c>
      <c r="K608" s="11" t="s">
        <v>5259</v>
      </c>
      <c r="L608" s="11">
        <v>2</v>
      </c>
    </row>
    <row r="609" spans="1:12">
      <c r="A609" s="11" t="s">
        <v>1097</v>
      </c>
      <c r="D609" s="11" t="s">
        <v>254</v>
      </c>
      <c r="E609" s="19" t="s">
        <v>1347</v>
      </c>
      <c r="F609" s="10">
        <v>42036</v>
      </c>
      <c r="G609" s="10">
        <v>44958</v>
      </c>
      <c r="H609" s="11">
        <v>9</v>
      </c>
      <c r="I609" s="20" t="s">
        <v>253</v>
      </c>
      <c r="J609" s="11" t="s">
        <v>255</v>
      </c>
      <c r="K609" s="11" t="s">
        <v>5259</v>
      </c>
      <c r="L609" s="11">
        <v>2</v>
      </c>
    </row>
    <row r="610" spans="1:12">
      <c r="A610" s="11" t="s">
        <v>1098</v>
      </c>
      <c r="D610" s="11" t="s">
        <v>254</v>
      </c>
      <c r="E610" s="19" t="s">
        <v>1348</v>
      </c>
      <c r="F610" s="10">
        <v>42036</v>
      </c>
      <c r="G610" s="10">
        <v>44958</v>
      </c>
      <c r="H610" s="11">
        <v>9</v>
      </c>
      <c r="I610" s="20" t="s">
        <v>253</v>
      </c>
      <c r="J610" s="11" t="s">
        <v>255</v>
      </c>
      <c r="K610" s="11" t="s">
        <v>5259</v>
      </c>
      <c r="L610" s="11">
        <v>2</v>
      </c>
    </row>
    <row r="611" spans="1:12">
      <c r="A611" s="11" t="s">
        <v>1099</v>
      </c>
      <c r="D611" s="11" t="s">
        <v>254</v>
      </c>
      <c r="E611" s="19" t="s">
        <v>1349</v>
      </c>
      <c r="F611" s="10">
        <v>42036</v>
      </c>
      <c r="G611" s="10">
        <v>44958</v>
      </c>
      <c r="H611" s="11">
        <v>9</v>
      </c>
      <c r="I611" s="20" t="s">
        <v>253</v>
      </c>
      <c r="J611" s="11" t="s">
        <v>255</v>
      </c>
      <c r="K611" s="11" t="s">
        <v>5259</v>
      </c>
      <c r="L611" s="11">
        <v>2</v>
      </c>
    </row>
    <row r="612" spans="1:12">
      <c r="A612" s="11" t="s">
        <v>1100</v>
      </c>
      <c r="D612" s="11" t="s">
        <v>254</v>
      </c>
      <c r="E612" s="19" t="s">
        <v>1350</v>
      </c>
      <c r="F612" s="10">
        <v>42036</v>
      </c>
      <c r="G612" s="10">
        <v>44958</v>
      </c>
      <c r="H612" s="11">
        <v>9</v>
      </c>
      <c r="I612" s="20" t="s">
        <v>253</v>
      </c>
      <c r="J612" s="11" t="s">
        <v>255</v>
      </c>
      <c r="K612" s="11" t="s">
        <v>5259</v>
      </c>
      <c r="L612" s="11">
        <v>2</v>
      </c>
    </row>
    <row r="613" spans="1:12">
      <c r="A613" s="11" t="s">
        <v>1101</v>
      </c>
      <c r="D613" s="11" t="s">
        <v>254</v>
      </c>
      <c r="E613" s="19" t="s">
        <v>1351</v>
      </c>
      <c r="F613" s="10">
        <v>42036</v>
      </c>
      <c r="G613" s="10">
        <v>44958</v>
      </c>
      <c r="H613" s="11">
        <v>9</v>
      </c>
      <c r="I613" s="20" t="s">
        <v>253</v>
      </c>
      <c r="J613" s="11" t="s">
        <v>255</v>
      </c>
      <c r="K613" s="11" t="s">
        <v>5259</v>
      </c>
      <c r="L613" s="11">
        <v>2</v>
      </c>
    </row>
    <row r="614" spans="1:12">
      <c r="A614" s="11" t="s">
        <v>1102</v>
      </c>
      <c r="D614" s="11" t="s">
        <v>254</v>
      </c>
      <c r="E614" s="19" t="s">
        <v>1352</v>
      </c>
      <c r="F614" s="10">
        <v>42036</v>
      </c>
      <c r="G614" s="10">
        <v>44958</v>
      </c>
      <c r="H614" s="11">
        <v>9</v>
      </c>
      <c r="I614" s="20" t="s">
        <v>253</v>
      </c>
      <c r="J614" s="11" t="s">
        <v>255</v>
      </c>
      <c r="K614" s="11" t="s">
        <v>5259</v>
      </c>
      <c r="L614" s="11">
        <v>2</v>
      </c>
    </row>
    <row r="615" spans="1:12">
      <c r="A615" s="11" t="s">
        <v>1103</v>
      </c>
      <c r="D615" s="11" t="s">
        <v>254</v>
      </c>
      <c r="E615" s="19" t="s">
        <v>1353</v>
      </c>
      <c r="F615" s="10">
        <v>42036</v>
      </c>
      <c r="G615" s="10">
        <v>44958</v>
      </c>
      <c r="H615" s="11">
        <v>9</v>
      </c>
      <c r="I615" s="20" t="s">
        <v>253</v>
      </c>
      <c r="J615" s="11" t="s">
        <v>255</v>
      </c>
      <c r="K615" s="11" t="s">
        <v>5259</v>
      </c>
      <c r="L615" s="11">
        <v>2</v>
      </c>
    </row>
    <row r="616" spans="1:12">
      <c r="A616" s="11" t="s">
        <v>1104</v>
      </c>
      <c r="D616" s="11" t="s">
        <v>254</v>
      </c>
      <c r="E616" s="19" t="s">
        <v>1354</v>
      </c>
      <c r="F616" s="10">
        <v>42036</v>
      </c>
      <c r="G616" s="10">
        <v>44958</v>
      </c>
      <c r="H616" s="11">
        <v>9</v>
      </c>
      <c r="I616" s="20" t="s">
        <v>253</v>
      </c>
      <c r="J616" s="11" t="s">
        <v>255</v>
      </c>
      <c r="K616" s="11" t="s">
        <v>5259</v>
      </c>
      <c r="L616" s="11">
        <v>2</v>
      </c>
    </row>
    <row r="617" spans="1:12">
      <c r="A617" s="11" t="s">
        <v>1105</v>
      </c>
      <c r="D617" s="11" t="s">
        <v>254</v>
      </c>
      <c r="E617" s="19" t="s">
        <v>1355</v>
      </c>
      <c r="F617" s="10">
        <v>42036</v>
      </c>
      <c r="G617" s="10">
        <v>44958</v>
      </c>
      <c r="H617" s="11">
        <v>9</v>
      </c>
      <c r="I617" s="20" t="s">
        <v>253</v>
      </c>
      <c r="J617" s="11" t="s">
        <v>255</v>
      </c>
      <c r="K617" s="11" t="s">
        <v>5259</v>
      </c>
      <c r="L617" s="11">
        <v>2</v>
      </c>
    </row>
    <row r="618" spans="1:12">
      <c r="A618" s="11" t="s">
        <v>1106</v>
      </c>
      <c r="D618" s="11" t="s">
        <v>254</v>
      </c>
      <c r="E618" s="19" t="s">
        <v>1356</v>
      </c>
      <c r="F618" s="10">
        <v>42036</v>
      </c>
      <c r="G618" s="10">
        <v>44958</v>
      </c>
      <c r="H618" s="11">
        <v>9</v>
      </c>
      <c r="I618" s="20" t="s">
        <v>253</v>
      </c>
      <c r="J618" s="11" t="s">
        <v>255</v>
      </c>
      <c r="K618" s="11" t="s">
        <v>5259</v>
      </c>
      <c r="L618" s="11">
        <v>2</v>
      </c>
    </row>
    <row r="619" spans="1:12">
      <c r="A619" s="11" t="s">
        <v>1107</v>
      </c>
      <c r="D619" s="11" t="s">
        <v>254</v>
      </c>
      <c r="E619" s="19" t="s">
        <v>1357</v>
      </c>
      <c r="F619" s="10">
        <v>42036</v>
      </c>
      <c r="G619" s="10">
        <v>44958</v>
      </c>
      <c r="H619" s="11">
        <v>9</v>
      </c>
      <c r="I619" s="20" t="s">
        <v>253</v>
      </c>
      <c r="J619" s="11" t="s">
        <v>255</v>
      </c>
      <c r="K619" s="11" t="s">
        <v>5259</v>
      </c>
      <c r="L619" s="11">
        <v>2</v>
      </c>
    </row>
    <row r="620" spans="1:12">
      <c r="A620" s="11" t="s">
        <v>1108</v>
      </c>
      <c r="D620" s="11" t="s">
        <v>254</v>
      </c>
      <c r="E620" s="19" t="s">
        <v>1358</v>
      </c>
      <c r="F620" s="10">
        <v>42036</v>
      </c>
      <c r="G620" s="10">
        <v>44958</v>
      </c>
      <c r="H620" s="11">
        <v>9</v>
      </c>
      <c r="I620" s="20" t="s">
        <v>253</v>
      </c>
      <c r="J620" s="11" t="s">
        <v>255</v>
      </c>
      <c r="K620" s="11" t="s">
        <v>5259</v>
      </c>
      <c r="L620" s="11">
        <v>2</v>
      </c>
    </row>
    <row r="621" spans="1:12">
      <c r="A621" s="11" t="s">
        <v>1109</v>
      </c>
      <c r="D621" s="11" t="s">
        <v>254</v>
      </c>
      <c r="E621" s="19" t="s">
        <v>1359</v>
      </c>
      <c r="F621" s="10">
        <v>42036</v>
      </c>
      <c r="G621" s="10">
        <v>44958</v>
      </c>
      <c r="H621" s="11">
        <v>9</v>
      </c>
      <c r="I621" s="20" t="s">
        <v>253</v>
      </c>
      <c r="J621" s="11" t="s">
        <v>255</v>
      </c>
      <c r="K621" s="11" t="s">
        <v>5259</v>
      </c>
      <c r="L621" s="11">
        <v>2</v>
      </c>
    </row>
    <row r="622" spans="1:12">
      <c r="A622" s="11" t="s">
        <v>1110</v>
      </c>
      <c r="D622" s="11" t="s">
        <v>254</v>
      </c>
      <c r="E622" s="19" t="s">
        <v>1360</v>
      </c>
      <c r="F622" s="10">
        <v>42036</v>
      </c>
      <c r="G622" s="10">
        <v>44958</v>
      </c>
      <c r="H622" s="11">
        <v>9</v>
      </c>
      <c r="I622" s="20" t="s">
        <v>253</v>
      </c>
      <c r="J622" s="11" t="s">
        <v>255</v>
      </c>
      <c r="K622" s="11" t="s">
        <v>5259</v>
      </c>
      <c r="L622" s="11">
        <v>2</v>
      </c>
    </row>
    <row r="623" spans="1:12">
      <c r="A623" s="11" t="s">
        <v>1111</v>
      </c>
      <c r="D623" s="11" t="s">
        <v>254</v>
      </c>
      <c r="E623" s="19" t="s">
        <v>1361</v>
      </c>
      <c r="F623" s="10">
        <v>42036</v>
      </c>
      <c r="G623" s="10">
        <v>44958</v>
      </c>
      <c r="H623" s="11">
        <v>9</v>
      </c>
      <c r="I623" s="20" t="s">
        <v>253</v>
      </c>
      <c r="J623" s="11" t="s">
        <v>255</v>
      </c>
      <c r="K623" s="11" t="s">
        <v>5259</v>
      </c>
      <c r="L623" s="11">
        <v>2</v>
      </c>
    </row>
    <row r="624" spans="1:12">
      <c r="A624" s="11" t="s">
        <v>1112</v>
      </c>
      <c r="D624" s="11" t="s">
        <v>254</v>
      </c>
      <c r="E624" s="19" t="s">
        <v>1362</v>
      </c>
      <c r="F624" s="10">
        <v>42036</v>
      </c>
      <c r="G624" s="10">
        <v>44958</v>
      </c>
      <c r="H624" s="11">
        <v>9</v>
      </c>
      <c r="I624" s="20" t="s">
        <v>253</v>
      </c>
      <c r="J624" s="11" t="s">
        <v>255</v>
      </c>
      <c r="K624" s="11" t="s">
        <v>5259</v>
      </c>
      <c r="L624" s="11">
        <v>2</v>
      </c>
    </row>
    <row r="625" spans="1:12">
      <c r="A625" s="11" t="s">
        <v>1113</v>
      </c>
      <c r="D625" s="11" t="s">
        <v>254</v>
      </c>
      <c r="E625" s="19" t="s">
        <v>1363</v>
      </c>
      <c r="F625" s="10">
        <v>42036</v>
      </c>
      <c r="G625" s="10">
        <v>44958</v>
      </c>
      <c r="H625" s="11">
        <v>9</v>
      </c>
      <c r="I625" s="20" t="s">
        <v>253</v>
      </c>
      <c r="J625" s="11" t="s">
        <v>255</v>
      </c>
      <c r="K625" s="11" t="s">
        <v>5259</v>
      </c>
      <c r="L625" s="11">
        <v>2</v>
      </c>
    </row>
    <row r="626" spans="1:12">
      <c r="A626" s="11" t="s">
        <v>1114</v>
      </c>
      <c r="D626" s="11" t="s">
        <v>254</v>
      </c>
      <c r="E626" s="19" t="s">
        <v>1364</v>
      </c>
      <c r="F626" s="10">
        <v>42036</v>
      </c>
      <c r="G626" s="10">
        <v>44958</v>
      </c>
      <c r="H626" s="11">
        <v>9</v>
      </c>
      <c r="I626" s="20" t="s">
        <v>253</v>
      </c>
      <c r="J626" s="11" t="s">
        <v>255</v>
      </c>
      <c r="K626" s="11" t="s">
        <v>5259</v>
      </c>
      <c r="L626" s="11">
        <v>2</v>
      </c>
    </row>
    <row r="627" spans="1:12">
      <c r="A627" s="11" t="s">
        <v>1115</v>
      </c>
      <c r="D627" s="11" t="s">
        <v>254</v>
      </c>
      <c r="E627" s="19" t="s">
        <v>1365</v>
      </c>
      <c r="F627" s="10">
        <v>42036</v>
      </c>
      <c r="G627" s="10">
        <v>44958</v>
      </c>
      <c r="H627" s="11">
        <v>9</v>
      </c>
      <c r="I627" s="20" t="s">
        <v>253</v>
      </c>
      <c r="J627" s="11" t="s">
        <v>255</v>
      </c>
      <c r="K627" s="11" t="s">
        <v>5259</v>
      </c>
      <c r="L627" s="11">
        <v>2</v>
      </c>
    </row>
    <row r="628" spans="1:12">
      <c r="A628" s="11" t="s">
        <v>1116</v>
      </c>
      <c r="D628" s="11" t="s">
        <v>254</v>
      </c>
      <c r="E628" s="19" t="s">
        <v>1366</v>
      </c>
      <c r="F628" s="10">
        <v>42036</v>
      </c>
      <c r="G628" s="10">
        <v>44958</v>
      </c>
      <c r="H628" s="11">
        <v>9</v>
      </c>
      <c r="I628" s="20" t="s">
        <v>253</v>
      </c>
      <c r="J628" s="11" t="s">
        <v>255</v>
      </c>
      <c r="K628" s="11" t="s">
        <v>5259</v>
      </c>
      <c r="L628" s="11">
        <v>2</v>
      </c>
    </row>
    <row r="629" spans="1:12">
      <c r="A629" s="11" t="s">
        <v>1117</v>
      </c>
      <c r="D629" s="11" t="s">
        <v>254</v>
      </c>
      <c r="E629" s="19" t="s">
        <v>1367</v>
      </c>
      <c r="F629" s="10">
        <v>42036</v>
      </c>
      <c r="G629" s="10">
        <v>44958</v>
      </c>
      <c r="H629" s="11">
        <v>9</v>
      </c>
      <c r="I629" s="20" t="s">
        <v>253</v>
      </c>
      <c r="J629" s="11" t="s">
        <v>255</v>
      </c>
      <c r="K629" s="11" t="s">
        <v>5259</v>
      </c>
      <c r="L629" s="11">
        <v>2</v>
      </c>
    </row>
    <row r="630" spans="1:12">
      <c r="A630" s="11" t="s">
        <v>1118</v>
      </c>
      <c r="D630" s="11" t="s">
        <v>254</v>
      </c>
      <c r="E630" s="19" t="s">
        <v>1368</v>
      </c>
      <c r="F630" s="10">
        <v>42036</v>
      </c>
      <c r="G630" s="10">
        <v>44958</v>
      </c>
      <c r="H630" s="11">
        <v>9</v>
      </c>
      <c r="I630" s="20" t="s">
        <v>253</v>
      </c>
      <c r="J630" s="11" t="s">
        <v>255</v>
      </c>
      <c r="K630" s="11" t="s">
        <v>5259</v>
      </c>
      <c r="L630" s="11">
        <v>2</v>
      </c>
    </row>
    <row r="631" spans="1:12">
      <c r="A631" s="11" t="s">
        <v>1119</v>
      </c>
      <c r="D631" s="11" t="s">
        <v>254</v>
      </c>
      <c r="E631" s="19" t="s">
        <v>1369</v>
      </c>
      <c r="F631" s="10">
        <v>42036</v>
      </c>
      <c r="G631" s="10">
        <v>44958</v>
      </c>
      <c r="H631" s="11">
        <v>9</v>
      </c>
      <c r="I631" s="20" t="s">
        <v>253</v>
      </c>
      <c r="J631" s="11" t="s">
        <v>255</v>
      </c>
      <c r="K631" s="11" t="s">
        <v>5259</v>
      </c>
      <c r="L631" s="11">
        <v>2</v>
      </c>
    </row>
    <row r="632" spans="1:12">
      <c r="A632" s="11" t="s">
        <v>1120</v>
      </c>
      <c r="D632" s="11" t="s">
        <v>254</v>
      </c>
      <c r="E632" s="19" t="s">
        <v>1370</v>
      </c>
      <c r="F632" s="10">
        <v>42036</v>
      </c>
      <c r="G632" s="10">
        <v>44958</v>
      </c>
      <c r="H632" s="11">
        <v>9</v>
      </c>
      <c r="I632" s="20" t="s">
        <v>253</v>
      </c>
      <c r="J632" s="11" t="s">
        <v>255</v>
      </c>
      <c r="K632" s="11" t="s">
        <v>5259</v>
      </c>
      <c r="L632" s="11">
        <v>2</v>
      </c>
    </row>
    <row r="633" spans="1:12">
      <c r="A633" s="11" t="s">
        <v>1121</v>
      </c>
      <c r="D633" s="11" t="s">
        <v>254</v>
      </c>
      <c r="E633" s="19" t="s">
        <v>1371</v>
      </c>
      <c r="F633" s="10">
        <v>42036</v>
      </c>
      <c r="G633" s="10">
        <v>44958</v>
      </c>
      <c r="H633" s="11">
        <v>9</v>
      </c>
      <c r="I633" s="20" t="s">
        <v>253</v>
      </c>
      <c r="J633" s="11" t="s">
        <v>255</v>
      </c>
      <c r="K633" s="11" t="s">
        <v>5259</v>
      </c>
      <c r="L633" s="11">
        <v>2</v>
      </c>
    </row>
    <row r="634" spans="1:12">
      <c r="A634" s="11" t="s">
        <v>1122</v>
      </c>
      <c r="D634" s="11" t="s">
        <v>254</v>
      </c>
      <c r="E634" s="19" t="s">
        <v>1372</v>
      </c>
      <c r="F634" s="10">
        <v>42036</v>
      </c>
      <c r="G634" s="10">
        <v>44958</v>
      </c>
      <c r="H634" s="11">
        <v>9</v>
      </c>
      <c r="I634" s="20" t="s">
        <v>253</v>
      </c>
      <c r="J634" s="11" t="s">
        <v>255</v>
      </c>
      <c r="K634" s="11" t="s">
        <v>5259</v>
      </c>
      <c r="L634" s="11">
        <v>2</v>
      </c>
    </row>
    <row r="635" spans="1:12">
      <c r="A635" s="11" t="s">
        <v>1123</v>
      </c>
      <c r="D635" s="11" t="s">
        <v>254</v>
      </c>
      <c r="E635" s="19" t="s">
        <v>1373</v>
      </c>
      <c r="F635" s="10">
        <v>42036</v>
      </c>
      <c r="G635" s="10">
        <v>44958</v>
      </c>
      <c r="H635" s="11">
        <v>9</v>
      </c>
      <c r="I635" s="20" t="s">
        <v>253</v>
      </c>
      <c r="J635" s="11" t="s">
        <v>255</v>
      </c>
      <c r="K635" s="11" t="s">
        <v>5259</v>
      </c>
      <c r="L635" s="11">
        <v>2</v>
      </c>
    </row>
    <row r="636" spans="1:12">
      <c r="A636" s="11" t="s">
        <v>1124</v>
      </c>
      <c r="D636" s="11" t="s">
        <v>254</v>
      </c>
      <c r="E636" s="19" t="s">
        <v>1374</v>
      </c>
      <c r="F636" s="10">
        <v>42036</v>
      </c>
      <c r="G636" s="10">
        <v>44958</v>
      </c>
      <c r="H636" s="11">
        <v>9</v>
      </c>
      <c r="I636" s="20" t="s">
        <v>253</v>
      </c>
      <c r="J636" s="11" t="s">
        <v>255</v>
      </c>
      <c r="K636" s="11" t="s">
        <v>5259</v>
      </c>
      <c r="L636" s="11">
        <v>2</v>
      </c>
    </row>
    <row r="637" spans="1:12">
      <c r="A637" s="11" t="s">
        <v>1125</v>
      </c>
      <c r="D637" s="11" t="s">
        <v>254</v>
      </c>
      <c r="E637" s="19" t="s">
        <v>1375</v>
      </c>
      <c r="F637" s="10">
        <v>42036</v>
      </c>
      <c r="G637" s="10">
        <v>44958</v>
      </c>
      <c r="H637" s="11">
        <v>9</v>
      </c>
      <c r="I637" s="20" t="s">
        <v>253</v>
      </c>
      <c r="J637" s="11" t="s">
        <v>255</v>
      </c>
      <c r="K637" s="11" t="s">
        <v>5259</v>
      </c>
      <c r="L637" s="11">
        <v>2</v>
      </c>
    </row>
    <row r="638" spans="1:12">
      <c r="A638" s="11" t="s">
        <v>1126</v>
      </c>
      <c r="D638" s="11" t="s">
        <v>254</v>
      </c>
      <c r="E638" s="19" t="s">
        <v>1376</v>
      </c>
      <c r="F638" s="10">
        <v>42036</v>
      </c>
      <c r="G638" s="10">
        <v>44958</v>
      </c>
      <c r="H638" s="11">
        <v>9</v>
      </c>
      <c r="I638" s="20" t="s">
        <v>253</v>
      </c>
      <c r="J638" s="11" t="s">
        <v>255</v>
      </c>
      <c r="K638" s="11" t="s">
        <v>5259</v>
      </c>
      <c r="L638" s="11">
        <v>2</v>
      </c>
    </row>
    <row r="639" spans="1:12">
      <c r="A639" s="11" t="s">
        <v>1127</v>
      </c>
      <c r="D639" s="11" t="s">
        <v>254</v>
      </c>
      <c r="E639" s="19" t="s">
        <v>1377</v>
      </c>
      <c r="F639" s="10">
        <v>42036</v>
      </c>
      <c r="G639" s="10">
        <v>44958</v>
      </c>
      <c r="H639" s="11">
        <v>9</v>
      </c>
      <c r="I639" s="20" t="s">
        <v>253</v>
      </c>
      <c r="J639" s="11" t="s">
        <v>255</v>
      </c>
      <c r="K639" s="11" t="s">
        <v>5259</v>
      </c>
      <c r="L639" s="11">
        <v>2</v>
      </c>
    </row>
    <row r="640" spans="1:12">
      <c r="A640" s="11" t="s">
        <v>1128</v>
      </c>
      <c r="D640" s="11" t="s">
        <v>254</v>
      </c>
      <c r="E640" s="19" t="s">
        <v>1378</v>
      </c>
      <c r="F640" s="10">
        <v>42036</v>
      </c>
      <c r="G640" s="10">
        <v>44958</v>
      </c>
      <c r="H640" s="11">
        <v>9</v>
      </c>
      <c r="I640" s="20" t="s">
        <v>253</v>
      </c>
      <c r="J640" s="11" t="s">
        <v>255</v>
      </c>
      <c r="K640" s="11" t="s">
        <v>5259</v>
      </c>
      <c r="L640" s="11">
        <v>2</v>
      </c>
    </row>
    <row r="641" spans="1:12">
      <c r="A641" s="11" t="s">
        <v>1129</v>
      </c>
      <c r="D641" s="11" t="s">
        <v>254</v>
      </c>
      <c r="E641" s="19" t="s">
        <v>1379</v>
      </c>
      <c r="F641" s="10">
        <v>42036</v>
      </c>
      <c r="G641" s="10">
        <v>44958</v>
      </c>
      <c r="H641" s="11">
        <v>9</v>
      </c>
      <c r="I641" s="20" t="s">
        <v>253</v>
      </c>
      <c r="J641" s="11" t="s">
        <v>255</v>
      </c>
      <c r="K641" s="11" t="s">
        <v>5259</v>
      </c>
      <c r="L641" s="11">
        <v>2</v>
      </c>
    </row>
    <row r="642" spans="1:12">
      <c r="A642" s="11" t="s">
        <v>1130</v>
      </c>
      <c r="D642" s="11" t="s">
        <v>254</v>
      </c>
      <c r="E642" s="19" t="s">
        <v>1380</v>
      </c>
      <c r="F642" s="10">
        <v>42036</v>
      </c>
      <c r="G642" s="10">
        <v>44958</v>
      </c>
      <c r="H642" s="11">
        <v>9</v>
      </c>
      <c r="I642" s="20" t="s">
        <v>253</v>
      </c>
      <c r="J642" s="11" t="s">
        <v>255</v>
      </c>
      <c r="K642" s="11" t="s">
        <v>5259</v>
      </c>
      <c r="L642" s="11">
        <v>2</v>
      </c>
    </row>
    <row r="643" spans="1:12">
      <c r="A643" s="11" t="s">
        <v>1131</v>
      </c>
      <c r="D643" s="11" t="s">
        <v>254</v>
      </c>
      <c r="E643" s="19" t="s">
        <v>1381</v>
      </c>
      <c r="F643" s="10">
        <v>42036</v>
      </c>
      <c r="G643" s="10">
        <v>44958</v>
      </c>
      <c r="H643" s="11">
        <v>9</v>
      </c>
      <c r="I643" s="20" t="s">
        <v>253</v>
      </c>
      <c r="J643" s="11" t="s">
        <v>255</v>
      </c>
      <c r="K643" s="11" t="s">
        <v>5259</v>
      </c>
      <c r="L643" s="11">
        <v>2</v>
      </c>
    </row>
    <row r="644" spans="1:12">
      <c r="A644" s="11" t="s">
        <v>1132</v>
      </c>
      <c r="D644" s="11" t="s">
        <v>254</v>
      </c>
      <c r="E644" s="19" t="s">
        <v>1382</v>
      </c>
      <c r="F644" s="10">
        <v>42036</v>
      </c>
      <c r="G644" s="10">
        <v>44958</v>
      </c>
      <c r="H644" s="11">
        <v>9</v>
      </c>
      <c r="I644" s="20" t="s">
        <v>253</v>
      </c>
      <c r="J644" s="11" t="s">
        <v>255</v>
      </c>
      <c r="K644" s="11" t="s">
        <v>5259</v>
      </c>
      <c r="L644" s="11">
        <v>2</v>
      </c>
    </row>
    <row r="645" spans="1:12">
      <c r="A645" s="11" t="s">
        <v>1133</v>
      </c>
      <c r="D645" s="11" t="s">
        <v>254</v>
      </c>
      <c r="E645" s="19" t="s">
        <v>1383</v>
      </c>
      <c r="F645" s="10">
        <v>42036</v>
      </c>
      <c r="G645" s="10">
        <v>44958</v>
      </c>
      <c r="H645" s="11">
        <v>9</v>
      </c>
      <c r="I645" s="20" t="s">
        <v>253</v>
      </c>
      <c r="J645" s="11" t="s">
        <v>255</v>
      </c>
      <c r="K645" s="11" t="s">
        <v>5259</v>
      </c>
      <c r="L645" s="11">
        <v>2</v>
      </c>
    </row>
    <row r="646" spans="1:12">
      <c r="A646" s="11" t="s">
        <v>1134</v>
      </c>
      <c r="D646" s="11" t="s">
        <v>254</v>
      </c>
      <c r="E646" s="19" t="s">
        <v>1384</v>
      </c>
      <c r="F646" s="10">
        <v>42036</v>
      </c>
      <c r="G646" s="10">
        <v>44958</v>
      </c>
      <c r="H646" s="11">
        <v>9</v>
      </c>
      <c r="I646" s="20" t="s">
        <v>253</v>
      </c>
      <c r="J646" s="11" t="s">
        <v>255</v>
      </c>
      <c r="K646" s="11" t="s">
        <v>5259</v>
      </c>
      <c r="L646" s="11">
        <v>2</v>
      </c>
    </row>
    <row r="647" spans="1:12">
      <c r="A647" s="11" t="s">
        <v>1135</v>
      </c>
      <c r="D647" s="11" t="s">
        <v>254</v>
      </c>
      <c r="E647" s="19" t="s">
        <v>1385</v>
      </c>
      <c r="F647" s="10">
        <v>42036</v>
      </c>
      <c r="G647" s="10">
        <v>44958</v>
      </c>
      <c r="H647" s="11">
        <v>9</v>
      </c>
      <c r="I647" s="20" t="s">
        <v>253</v>
      </c>
      <c r="J647" s="11" t="s">
        <v>255</v>
      </c>
      <c r="K647" s="11" t="s">
        <v>5259</v>
      </c>
      <c r="L647" s="11">
        <v>2</v>
      </c>
    </row>
    <row r="648" spans="1:12">
      <c r="A648" s="11" t="s">
        <v>1136</v>
      </c>
      <c r="D648" s="11" t="s">
        <v>254</v>
      </c>
      <c r="E648" s="19" t="s">
        <v>1386</v>
      </c>
      <c r="F648" s="10">
        <v>42036</v>
      </c>
      <c r="G648" s="10">
        <v>44958</v>
      </c>
      <c r="H648" s="11">
        <v>9</v>
      </c>
      <c r="I648" s="20" t="s">
        <v>253</v>
      </c>
      <c r="J648" s="11" t="s">
        <v>255</v>
      </c>
      <c r="K648" s="11" t="s">
        <v>5259</v>
      </c>
      <c r="L648" s="11">
        <v>2</v>
      </c>
    </row>
    <row r="649" spans="1:12">
      <c r="A649" s="11" t="s">
        <v>1137</v>
      </c>
      <c r="D649" s="11" t="s">
        <v>254</v>
      </c>
      <c r="E649" s="19" t="s">
        <v>1387</v>
      </c>
      <c r="F649" s="10">
        <v>42036</v>
      </c>
      <c r="G649" s="10">
        <v>44958</v>
      </c>
      <c r="H649" s="11">
        <v>9</v>
      </c>
      <c r="I649" s="20" t="s">
        <v>253</v>
      </c>
      <c r="J649" s="11" t="s">
        <v>255</v>
      </c>
      <c r="K649" s="11" t="s">
        <v>5259</v>
      </c>
      <c r="L649" s="11">
        <v>2</v>
      </c>
    </row>
    <row r="650" spans="1:12">
      <c r="A650" s="11" t="s">
        <v>1138</v>
      </c>
      <c r="D650" s="11" t="s">
        <v>254</v>
      </c>
      <c r="E650" s="19" t="s">
        <v>1388</v>
      </c>
      <c r="F650" s="10">
        <v>42036</v>
      </c>
      <c r="G650" s="10">
        <v>44958</v>
      </c>
      <c r="H650" s="11">
        <v>9</v>
      </c>
      <c r="I650" s="20" t="s">
        <v>253</v>
      </c>
      <c r="J650" s="11" t="s">
        <v>255</v>
      </c>
      <c r="K650" s="11" t="s">
        <v>5259</v>
      </c>
      <c r="L650" s="11">
        <v>2</v>
      </c>
    </row>
    <row r="651" spans="1:12">
      <c r="A651" s="11" t="s">
        <v>1139</v>
      </c>
      <c r="D651" s="11" t="s">
        <v>254</v>
      </c>
      <c r="E651" s="19" t="s">
        <v>1389</v>
      </c>
      <c r="F651" s="10">
        <v>42036</v>
      </c>
      <c r="G651" s="10">
        <v>44958</v>
      </c>
      <c r="H651" s="11">
        <v>9</v>
      </c>
      <c r="I651" s="20" t="s">
        <v>253</v>
      </c>
      <c r="J651" s="11" t="s">
        <v>255</v>
      </c>
      <c r="K651" s="11" t="s">
        <v>5259</v>
      </c>
      <c r="L651" s="11">
        <v>2</v>
      </c>
    </row>
    <row r="652" spans="1:12">
      <c r="A652" s="11" t="s">
        <v>1140</v>
      </c>
      <c r="D652" s="11" t="s">
        <v>254</v>
      </c>
      <c r="E652" s="19" t="s">
        <v>1390</v>
      </c>
      <c r="F652" s="10">
        <v>42036</v>
      </c>
      <c r="G652" s="10">
        <v>44958</v>
      </c>
      <c r="H652" s="11">
        <v>9</v>
      </c>
      <c r="I652" s="20" t="s">
        <v>253</v>
      </c>
      <c r="J652" s="11" t="s">
        <v>255</v>
      </c>
      <c r="K652" s="11" t="s">
        <v>5259</v>
      </c>
      <c r="L652" s="11">
        <v>2</v>
      </c>
    </row>
    <row r="653" spans="1:12">
      <c r="A653" s="11" t="s">
        <v>1141</v>
      </c>
      <c r="D653" s="11" t="s">
        <v>254</v>
      </c>
      <c r="E653" s="19" t="s">
        <v>1391</v>
      </c>
      <c r="F653" s="10">
        <v>42036</v>
      </c>
      <c r="G653" s="10">
        <v>44958</v>
      </c>
      <c r="H653" s="11">
        <v>9</v>
      </c>
      <c r="I653" s="20" t="s">
        <v>253</v>
      </c>
      <c r="J653" s="11" t="s">
        <v>255</v>
      </c>
      <c r="K653" s="11" t="s">
        <v>5259</v>
      </c>
      <c r="L653" s="11">
        <v>2</v>
      </c>
    </row>
    <row r="654" spans="1:12">
      <c r="A654" s="11" t="s">
        <v>1142</v>
      </c>
      <c r="D654" s="11" t="s">
        <v>254</v>
      </c>
      <c r="E654" s="19" t="s">
        <v>1392</v>
      </c>
      <c r="F654" s="10">
        <v>42036</v>
      </c>
      <c r="G654" s="10">
        <v>44958</v>
      </c>
      <c r="H654" s="11">
        <v>9</v>
      </c>
      <c r="I654" s="20" t="s">
        <v>253</v>
      </c>
      <c r="J654" s="11" t="s">
        <v>255</v>
      </c>
      <c r="K654" s="11" t="s">
        <v>5259</v>
      </c>
      <c r="L654" s="11">
        <v>2</v>
      </c>
    </row>
    <row r="655" spans="1:12">
      <c r="A655" s="11" t="s">
        <v>1143</v>
      </c>
      <c r="D655" s="11" t="s">
        <v>254</v>
      </c>
      <c r="E655" s="19" t="s">
        <v>1393</v>
      </c>
      <c r="F655" s="10">
        <v>42036</v>
      </c>
      <c r="G655" s="10">
        <v>44958</v>
      </c>
      <c r="H655" s="11">
        <v>9</v>
      </c>
      <c r="I655" s="20" t="s">
        <v>253</v>
      </c>
      <c r="J655" s="11" t="s">
        <v>255</v>
      </c>
      <c r="K655" s="11" t="s">
        <v>5259</v>
      </c>
      <c r="L655" s="11">
        <v>2</v>
      </c>
    </row>
    <row r="656" spans="1:12">
      <c r="A656" s="11" t="s">
        <v>1144</v>
      </c>
      <c r="D656" s="11" t="s">
        <v>254</v>
      </c>
      <c r="E656" s="19" t="s">
        <v>1394</v>
      </c>
      <c r="F656" s="10">
        <v>42036</v>
      </c>
      <c r="G656" s="10">
        <v>44958</v>
      </c>
      <c r="H656" s="11">
        <v>9</v>
      </c>
      <c r="I656" s="20" t="s">
        <v>253</v>
      </c>
      <c r="J656" s="11" t="s">
        <v>255</v>
      </c>
      <c r="K656" s="11" t="s">
        <v>5259</v>
      </c>
      <c r="L656" s="11">
        <v>2</v>
      </c>
    </row>
    <row r="657" spans="1:12">
      <c r="A657" s="11" t="s">
        <v>1145</v>
      </c>
      <c r="D657" s="11" t="s">
        <v>254</v>
      </c>
      <c r="E657" s="19" t="s">
        <v>1395</v>
      </c>
      <c r="F657" s="10">
        <v>42036</v>
      </c>
      <c r="G657" s="10">
        <v>44958</v>
      </c>
      <c r="H657" s="11">
        <v>9</v>
      </c>
      <c r="I657" s="20" t="s">
        <v>253</v>
      </c>
      <c r="J657" s="11" t="s">
        <v>255</v>
      </c>
      <c r="K657" s="11" t="s">
        <v>5259</v>
      </c>
      <c r="L657" s="11">
        <v>2</v>
      </c>
    </row>
    <row r="658" spans="1:12">
      <c r="A658" s="11" t="s">
        <v>1146</v>
      </c>
      <c r="D658" s="11" t="s">
        <v>254</v>
      </c>
      <c r="E658" s="19" t="s">
        <v>1396</v>
      </c>
      <c r="F658" s="10">
        <v>42036</v>
      </c>
      <c r="G658" s="10">
        <v>44958</v>
      </c>
      <c r="H658" s="11">
        <v>9</v>
      </c>
      <c r="I658" s="20" t="s">
        <v>253</v>
      </c>
      <c r="J658" s="11" t="s">
        <v>255</v>
      </c>
      <c r="K658" s="11" t="s">
        <v>5259</v>
      </c>
      <c r="L658" s="11">
        <v>2</v>
      </c>
    </row>
    <row r="659" spans="1:12">
      <c r="A659" s="11" t="s">
        <v>1147</v>
      </c>
      <c r="D659" s="11" t="s">
        <v>254</v>
      </c>
      <c r="E659" s="19" t="s">
        <v>1397</v>
      </c>
      <c r="F659" s="10">
        <v>42036</v>
      </c>
      <c r="G659" s="10">
        <v>44958</v>
      </c>
      <c r="H659" s="11">
        <v>9</v>
      </c>
      <c r="I659" s="20" t="s">
        <v>253</v>
      </c>
      <c r="J659" s="11" t="s">
        <v>255</v>
      </c>
      <c r="K659" s="11" t="s">
        <v>5259</v>
      </c>
      <c r="L659" s="11">
        <v>2</v>
      </c>
    </row>
    <row r="660" spans="1:12">
      <c r="A660" s="11" t="s">
        <v>1148</v>
      </c>
      <c r="D660" s="11" t="s">
        <v>254</v>
      </c>
      <c r="E660" s="19" t="s">
        <v>1398</v>
      </c>
      <c r="F660" s="10">
        <v>42036</v>
      </c>
      <c r="G660" s="10">
        <v>44958</v>
      </c>
      <c r="H660" s="11">
        <v>9</v>
      </c>
      <c r="I660" s="20" t="s">
        <v>253</v>
      </c>
      <c r="J660" s="11" t="s">
        <v>255</v>
      </c>
      <c r="K660" s="11" t="s">
        <v>5259</v>
      </c>
      <c r="L660" s="11">
        <v>2</v>
      </c>
    </row>
    <row r="661" spans="1:12">
      <c r="A661" s="11" t="s">
        <v>1149</v>
      </c>
      <c r="D661" s="11" t="s">
        <v>254</v>
      </c>
      <c r="E661" s="19" t="s">
        <v>1399</v>
      </c>
      <c r="F661" s="10">
        <v>42036</v>
      </c>
      <c r="G661" s="10">
        <v>44958</v>
      </c>
      <c r="H661" s="11">
        <v>9</v>
      </c>
      <c r="I661" s="20" t="s">
        <v>253</v>
      </c>
      <c r="J661" s="11" t="s">
        <v>255</v>
      </c>
      <c r="K661" s="11" t="s">
        <v>5259</v>
      </c>
      <c r="L661" s="11">
        <v>2</v>
      </c>
    </row>
    <row r="662" spans="1:12">
      <c r="A662" s="11" t="s">
        <v>1150</v>
      </c>
      <c r="D662" s="11" t="s">
        <v>254</v>
      </c>
      <c r="E662" s="19" t="s">
        <v>1400</v>
      </c>
      <c r="F662" s="10">
        <v>42036</v>
      </c>
      <c r="G662" s="10">
        <v>44958</v>
      </c>
      <c r="H662" s="11">
        <v>9</v>
      </c>
      <c r="I662" s="20" t="s">
        <v>253</v>
      </c>
      <c r="J662" s="11" t="s">
        <v>255</v>
      </c>
      <c r="K662" s="11" t="s">
        <v>5259</v>
      </c>
      <c r="L662" s="11">
        <v>2</v>
      </c>
    </row>
    <row r="663" spans="1:12">
      <c r="A663" s="11" t="s">
        <v>1151</v>
      </c>
      <c r="D663" s="11" t="s">
        <v>254</v>
      </c>
      <c r="E663" s="19" t="s">
        <v>1401</v>
      </c>
      <c r="F663" s="10">
        <v>42036</v>
      </c>
      <c r="G663" s="10">
        <v>44958</v>
      </c>
      <c r="H663" s="11">
        <v>9</v>
      </c>
      <c r="I663" s="20" t="s">
        <v>253</v>
      </c>
      <c r="J663" s="11" t="s">
        <v>255</v>
      </c>
      <c r="K663" s="11" t="s">
        <v>5259</v>
      </c>
      <c r="L663" s="11">
        <v>2</v>
      </c>
    </row>
    <row r="664" spans="1:12">
      <c r="A664" s="11" t="s">
        <v>1152</v>
      </c>
      <c r="D664" s="11" t="s">
        <v>254</v>
      </c>
      <c r="E664" s="19" t="s">
        <v>1402</v>
      </c>
      <c r="F664" s="10">
        <v>42036</v>
      </c>
      <c r="G664" s="10">
        <v>44958</v>
      </c>
      <c r="H664" s="11">
        <v>9</v>
      </c>
      <c r="I664" s="20" t="s">
        <v>253</v>
      </c>
      <c r="J664" s="11" t="s">
        <v>255</v>
      </c>
      <c r="K664" s="11" t="s">
        <v>5259</v>
      </c>
      <c r="L664" s="11">
        <v>2</v>
      </c>
    </row>
    <row r="665" spans="1:12">
      <c r="A665" s="11" t="s">
        <v>1153</v>
      </c>
      <c r="D665" s="11" t="s">
        <v>254</v>
      </c>
      <c r="E665" s="19" t="s">
        <v>1403</v>
      </c>
      <c r="F665" s="10">
        <v>42036</v>
      </c>
      <c r="G665" s="10">
        <v>44958</v>
      </c>
      <c r="H665" s="11">
        <v>9</v>
      </c>
      <c r="I665" s="20" t="s">
        <v>253</v>
      </c>
      <c r="J665" s="11" t="s">
        <v>255</v>
      </c>
      <c r="K665" s="11" t="s">
        <v>5259</v>
      </c>
      <c r="L665" s="11">
        <v>2</v>
      </c>
    </row>
    <row r="666" spans="1:12">
      <c r="A666" s="11" t="s">
        <v>1154</v>
      </c>
      <c r="D666" s="11" t="s">
        <v>254</v>
      </c>
      <c r="E666" s="19" t="s">
        <v>1404</v>
      </c>
      <c r="F666" s="10">
        <v>42036</v>
      </c>
      <c r="G666" s="10">
        <v>44958</v>
      </c>
      <c r="H666" s="11">
        <v>9</v>
      </c>
      <c r="I666" s="20" t="s">
        <v>253</v>
      </c>
      <c r="J666" s="11" t="s">
        <v>255</v>
      </c>
      <c r="K666" s="11" t="s">
        <v>5259</v>
      </c>
      <c r="L666" s="11">
        <v>2</v>
      </c>
    </row>
    <row r="667" spans="1:12">
      <c r="A667" s="11" t="s">
        <v>1155</v>
      </c>
      <c r="D667" s="11" t="s">
        <v>254</v>
      </c>
      <c r="E667" s="19" t="s">
        <v>1405</v>
      </c>
      <c r="F667" s="10">
        <v>42036</v>
      </c>
      <c r="G667" s="10">
        <v>44958</v>
      </c>
      <c r="H667" s="11">
        <v>9</v>
      </c>
      <c r="I667" s="20" t="s">
        <v>253</v>
      </c>
      <c r="J667" s="11" t="s">
        <v>255</v>
      </c>
      <c r="K667" s="11" t="s">
        <v>5259</v>
      </c>
      <c r="L667" s="11">
        <v>2</v>
      </c>
    </row>
    <row r="668" spans="1:12">
      <c r="A668" s="11" t="s">
        <v>1156</v>
      </c>
      <c r="D668" s="11" t="s">
        <v>254</v>
      </c>
      <c r="E668" s="19" t="s">
        <v>1406</v>
      </c>
      <c r="F668" s="10">
        <v>42036</v>
      </c>
      <c r="G668" s="10">
        <v>44958</v>
      </c>
      <c r="H668" s="11">
        <v>9</v>
      </c>
      <c r="I668" s="20" t="s">
        <v>253</v>
      </c>
      <c r="J668" s="11" t="s">
        <v>255</v>
      </c>
      <c r="K668" s="11" t="s">
        <v>5259</v>
      </c>
      <c r="L668" s="11">
        <v>2</v>
      </c>
    </row>
    <row r="669" spans="1:12">
      <c r="A669" s="11" t="s">
        <v>1157</v>
      </c>
      <c r="D669" s="11" t="s">
        <v>254</v>
      </c>
      <c r="E669" s="19" t="s">
        <v>1407</v>
      </c>
      <c r="F669" s="10">
        <v>42036</v>
      </c>
      <c r="G669" s="10">
        <v>44958</v>
      </c>
      <c r="H669" s="11">
        <v>9</v>
      </c>
      <c r="I669" s="20" t="s">
        <v>253</v>
      </c>
      <c r="J669" s="11" t="s">
        <v>255</v>
      </c>
      <c r="K669" s="11" t="s">
        <v>5259</v>
      </c>
      <c r="L669" s="11">
        <v>2</v>
      </c>
    </row>
    <row r="670" spans="1:12">
      <c r="A670" s="11" t="s">
        <v>1158</v>
      </c>
      <c r="D670" s="11" t="s">
        <v>254</v>
      </c>
      <c r="E670" s="19" t="s">
        <v>1408</v>
      </c>
      <c r="F670" s="10">
        <v>42036</v>
      </c>
      <c r="G670" s="10">
        <v>44958</v>
      </c>
      <c r="H670" s="11">
        <v>9</v>
      </c>
      <c r="I670" s="20" t="s">
        <v>253</v>
      </c>
      <c r="J670" s="11" t="s">
        <v>255</v>
      </c>
      <c r="K670" s="11" t="s">
        <v>5259</v>
      </c>
      <c r="L670" s="11">
        <v>2</v>
      </c>
    </row>
    <row r="671" spans="1:12">
      <c r="A671" s="11" t="s">
        <v>1159</v>
      </c>
      <c r="D671" s="11" t="s">
        <v>254</v>
      </c>
      <c r="E671" s="19" t="s">
        <v>1409</v>
      </c>
      <c r="F671" s="10">
        <v>42036</v>
      </c>
      <c r="G671" s="10">
        <v>44958</v>
      </c>
      <c r="H671" s="11">
        <v>9</v>
      </c>
      <c r="I671" s="20" t="s">
        <v>253</v>
      </c>
      <c r="J671" s="11" t="s">
        <v>255</v>
      </c>
      <c r="K671" s="11" t="s">
        <v>5259</v>
      </c>
      <c r="L671" s="11">
        <v>2</v>
      </c>
    </row>
    <row r="672" spans="1:12">
      <c r="A672" s="11" t="s">
        <v>1160</v>
      </c>
      <c r="D672" s="11" t="s">
        <v>254</v>
      </c>
      <c r="E672" s="19" t="s">
        <v>1410</v>
      </c>
      <c r="F672" s="10">
        <v>42036</v>
      </c>
      <c r="G672" s="10">
        <v>44958</v>
      </c>
      <c r="H672" s="11">
        <v>9</v>
      </c>
      <c r="I672" s="20" t="s">
        <v>253</v>
      </c>
      <c r="J672" s="11" t="s">
        <v>255</v>
      </c>
      <c r="K672" s="11" t="s">
        <v>5259</v>
      </c>
      <c r="L672" s="11">
        <v>2</v>
      </c>
    </row>
    <row r="673" spans="1:12">
      <c r="A673" s="11" t="s">
        <v>1161</v>
      </c>
      <c r="D673" s="11" t="s">
        <v>254</v>
      </c>
      <c r="E673" s="19" t="s">
        <v>1411</v>
      </c>
      <c r="F673" s="10">
        <v>42036</v>
      </c>
      <c r="G673" s="10">
        <v>44958</v>
      </c>
      <c r="H673" s="11">
        <v>9</v>
      </c>
      <c r="I673" s="20" t="s">
        <v>253</v>
      </c>
      <c r="J673" s="11" t="s">
        <v>255</v>
      </c>
      <c r="K673" s="11" t="s">
        <v>5259</v>
      </c>
      <c r="L673" s="11">
        <v>2</v>
      </c>
    </row>
    <row r="674" spans="1:12">
      <c r="A674" s="11" t="s">
        <v>1162</v>
      </c>
      <c r="D674" s="11" t="s">
        <v>254</v>
      </c>
      <c r="E674" s="19" t="s">
        <v>1412</v>
      </c>
      <c r="F674" s="10">
        <v>42036</v>
      </c>
      <c r="G674" s="10">
        <v>44958</v>
      </c>
      <c r="H674" s="11">
        <v>9</v>
      </c>
      <c r="I674" s="20" t="s">
        <v>253</v>
      </c>
      <c r="J674" s="11" t="s">
        <v>255</v>
      </c>
      <c r="K674" s="11" t="s">
        <v>5259</v>
      </c>
      <c r="L674" s="11">
        <v>2</v>
      </c>
    </row>
    <row r="675" spans="1:12">
      <c r="A675" s="11" t="s">
        <v>1163</v>
      </c>
      <c r="D675" s="11" t="s">
        <v>254</v>
      </c>
      <c r="E675" s="19" t="s">
        <v>1413</v>
      </c>
      <c r="F675" s="10">
        <v>42036</v>
      </c>
      <c r="G675" s="10">
        <v>44958</v>
      </c>
      <c r="H675" s="11">
        <v>9</v>
      </c>
      <c r="I675" s="20" t="s">
        <v>253</v>
      </c>
      <c r="J675" s="11" t="s">
        <v>255</v>
      </c>
      <c r="K675" s="11" t="s">
        <v>5259</v>
      </c>
      <c r="L675" s="11">
        <v>2</v>
      </c>
    </row>
    <row r="676" spans="1:12">
      <c r="A676" s="11" t="s">
        <v>1164</v>
      </c>
      <c r="D676" s="11" t="s">
        <v>254</v>
      </c>
      <c r="E676" s="19" t="s">
        <v>1414</v>
      </c>
      <c r="F676" s="10">
        <v>42036</v>
      </c>
      <c r="G676" s="10">
        <v>44958</v>
      </c>
      <c r="H676" s="11">
        <v>9</v>
      </c>
      <c r="I676" s="20" t="s">
        <v>253</v>
      </c>
      <c r="J676" s="11" t="s">
        <v>255</v>
      </c>
      <c r="K676" s="11" t="s">
        <v>5259</v>
      </c>
      <c r="L676" s="11">
        <v>2</v>
      </c>
    </row>
    <row r="677" spans="1:12">
      <c r="A677" s="11" t="s">
        <v>1165</v>
      </c>
      <c r="D677" s="11" t="s">
        <v>254</v>
      </c>
      <c r="E677" s="19" t="s">
        <v>1415</v>
      </c>
      <c r="F677" s="10">
        <v>42036</v>
      </c>
      <c r="G677" s="10">
        <v>44958</v>
      </c>
      <c r="H677" s="11">
        <v>9</v>
      </c>
      <c r="I677" s="20" t="s">
        <v>253</v>
      </c>
      <c r="J677" s="11" t="s">
        <v>255</v>
      </c>
      <c r="K677" s="11" t="s">
        <v>5259</v>
      </c>
      <c r="L677" s="11">
        <v>2</v>
      </c>
    </row>
    <row r="678" spans="1:12">
      <c r="A678" s="11" t="s">
        <v>1166</v>
      </c>
      <c r="D678" s="11" t="s">
        <v>254</v>
      </c>
      <c r="E678" s="19" t="s">
        <v>1416</v>
      </c>
      <c r="F678" s="10">
        <v>42036</v>
      </c>
      <c r="G678" s="10">
        <v>44958</v>
      </c>
      <c r="H678" s="11">
        <v>9</v>
      </c>
      <c r="I678" s="20" t="s">
        <v>253</v>
      </c>
      <c r="J678" s="11" t="s">
        <v>255</v>
      </c>
      <c r="K678" s="11" t="s">
        <v>5259</v>
      </c>
      <c r="L678" s="11">
        <v>2</v>
      </c>
    </row>
    <row r="679" spans="1:12">
      <c r="A679" s="11" t="s">
        <v>1167</v>
      </c>
      <c r="D679" s="11" t="s">
        <v>254</v>
      </c>
      <c r="E679" s="19" t="s">
        <v>1417</v>
      </c>
      <c r="F679" s="10">
        <v>42036</v>
      </c>
      <c r="G679" s="10">
        <v>44958</v>
      </c>
      <c r="H679" s="11">
        <v>9</v>
      </c>
      <c r="I679" s="20" t="s">
        <v>253</v>
      </c>
      <c r="J679" s="11" t="s">
        <v>255</v>
      </c>
      <c r="K679" s="11" t="s">
        <v>5259</v>
      </c>
      <c r="L679" s="11">
        <v>2</v>
      </c>
    </row>
    <row r="680" spans="1:12">
      <c r="A680" s="11" t="s">
        <v>1168</v>
      </c>
      <c r="D680" s="11" t="s">
        <v>254</v>
      </c>
      <c r="E680" s="19" t="s">
        <v>1418</v>
      </c>
      <c r="F680" s="10">
        <v>42036</v>
      </c>
      <c r="G680" s="10">
        <v>44958</v>
      </c>
      <c r="H680" s="11">
        <v>9</v>
      </c>
      <c r="I680" s="20" t="s">
        <v>253</v>
      </c>
      <c r="J680" s="11" t="s">
        <v>255</v>
      </c>
      <c r="K680" s="11" t="s">
        <v>5259</v>
      </c>
      <c r="L680" s="11">
        <v>2</v>
      </c>
    </row>
    <row r="681" spans="1:12">
      <c r="A681" s="11" t="s">
        <v>1169</v>
      </c>
      <c r="D681" s="11" t="s">
        <v>254</v>
      </c>
      <c r="E681" s="19" t="s">
        <v>1419</v>
      </c>
      <c r="F681" s="10">
        <v>42036</v>
      </c>
      <c r="G681" s="10">
        <v>44958</v>
      </c>
      <c r="H681" s="11">
        <v>9</v>
      </c>
      <c r="I681" s="20" t="s">
        <v>253</v>
      </c>
      <c r="J681" s="11" t="s">
        <v>255</v>
      </c>
      <c r="K681" s="11" t="s">
        <v>5259</v>
      </c>
      <c r="L681" s="11">
        <v>2</v>
      </c>
    </row>
    <row r="682" spans="1:12">
      <c r="A682" s="11" t="s">
        <v>1170</v>
      </c>
      <c r="D682" s="11" t="s">
        <v>254</v>
      </c>
      <c r="E682" s="19" t="s">
        <v>1420</v>
      </c>
      <c r="F682" s="10">
        <v>42036</v>
      </c>
      <c r="G682" s="10">
        <v>44958</v>
      </c>
      <c r="H682" s="11">
        <v>9</v>
      </c>
      <c r="I682" s="20" t="s">
        <v>253</v>
      </c>
      <c r="J682" s="11" t="s">
        <v>255</v>
      </c>
      <c r="K682" s="11" t="s">
        <v>5259</v>
      </c>
      <c r="L682" s="11">
        <v>2</v>
      </c>
    </row>
    <row r="683" spans="1:12">
      <c r="A683" s="11" t="s">
        <v>1171</v>
      </c>
      <c r="D683" s="11" t="s">
        <v>254</v>
      </c>
      <c r="E683" s="19" t="s">
        <v>1421</v>
      </c>
      <c r="F683" s="10">
        <v>42036</v>
      </c>
      <c r="G683" s="10">
        <v>44958</v>
      </c>
      <c r="H683" s="11">
        <v>9</v>
      </c>
      <c r="I683" s="20" t="s">
        <v>253</v>
      </c>
      <c r="J683" s="11" t="s">
        <v>255</v>
      </c>
      <c r="K683" s="11" t="s">
        <v>5259</v>
      </c>
      <c r="L683" s="11">
        <v>2</v>
      </c>
    </row>
    <row r="684" spans="1:12">
      <c r="A684" s="11" t="s">
        <v>1172</v>
      </c>
      <c r="D684" s="11" t="s">
        <v>254</v>
      </c>
      <c r="E684" s="19" t="s">
        <v>1422</v>
      </c>
      <c r="F684" s="10">
        <v>42036</v>
      </c>
      <c r="G684" s="10">
        <v>44958</v>
      </c>
      <c r="H684" s="11">
        <v>9</v>
      </c>
      <c r="I684" s="20" t="s">
        <v>253</v>
      </c>
      <c r="J684" s="11" t="s">
        <v>255</v>
      </c>
      <c r="K684" s="11" t="s">
        <v>5259</v>
      </c>
      <c r="L684" s="11">
        <v>2</v>
      </c>
    </row>
    <row r="685" spans="1:12">
      <c r="A685" s="11" t="s">
        <v>1173</v>
      </c>
      <c r="D685" s="11" t="s">
        <v>254</v>
      </c>
      <c r="E685" s="19" t="s">
        <v>1423</v>
      </c>
      <c r="F685" s="10">
        <v>42036</v>
      </c>
      <c r="G685" s="10">
        <v>44958</v>
      </c>
      <c r="H685" s="11">
        <v>9</v>
      </c>
      <c r="I685" s="20" t="s">
        <v>253</v>
      </c>
      <c r="J685" s="11" t="s">
        <v>255</v>
      </c>
      <c r="K685" s="11" t="s">
        <v>5259</v>
      </c>
      <c r="L685" s="11">
        <v>2</v>
      </c>
    </row>
    <row r="686" spans="1:12">
      <c r="A686" s="11" t="s">
        <v>1174</v>
      </c>
      <c r="D686" s="11" t="s">
        <v>254</v>
      </c>
      <c r="E686" s="19" t="s">
        <v>1424</v>
      </c>
      <c r="F686" s="10">
        <v>42036</v>
      </c>
      <c r="G686" s="10">
        <v>44958</v>
      </c>
      <c r="H686" s="11">
        <v>9</v>
      </c>
      <c r="I686" s="20" t="s">
        <v>253</v>
      </c>
      <c r="J686" s="11" t="s">
        <v>255</v>
      </c>
      <c r="K686" s="11" t="s">
        <v>5259</v>
      </c>
      <c r="L686" s="11">
        <v>2</v>
      </c>
    </row>
    <row r="687" spans="1:12">
      <c r="A687" s="11" t="s">
        <v>1175</v>
      </c>
      <c r="D687" s="11" t="s">
        <v>254</v>
      </c>
      <c r="E687" s="19" t="s">
        <v>1425</v>
      </c>
      <c r="F687" s="10">
        <v>42036</v>
      </c>
      <c r="G687" s="10">
        <v>44958</v>
      </c>
      <c r="H687" s="11">
        <v>9</v>
      </c>
      <c r="I687" s="20" t="s">
        <v>253</v>
      </c>
      <c r="J687" s="11" t="s">
        <v>255</v>
      </c>
      <c r="K687" s="11" t="s">
        <v>5259</v>
      </c>
      <c r="L687" s="11">
        <v>2</v>
      </c>
    </row>
    <row r="688" spans="1:12">
      <c r="A688" s="11" t="s">
        <v>1176</v>
      </c>
      <c r="D688" s="11" t="s">
        <v>254</v>
      </c>
      <c r="E688" s="19" t="s">
        <v>1426</v>
      </c>
      <c r="F688" s="10">
        <v>42036</v>
      </c>
      <c r="G688" s="10">
        <v>44958</v>
      </c>
      <c r="H688" s="11">
        <v>9</v>
      </c>
      <c r="I688" s="20" t="s">
        <v>253</v>
      </c>
      <c r="J688" s="11" t="s">
        <v>255</v>
      </c>
      <c r="K688" s="11" t="s">
        <v>5259</v>
      </c>
      <c r="L688" s="11">
        <v>2</v>
      </c>
    </row>
    <row r="689" spans="1:12">
      <c r="A689" s="11" t="s">
        <v>1177</v>
      </c>
      <c r="D689" s="11" t="s">
        <v>254</v>
      </c>
      <c r="E689" s="19" t="s">
        <v>1427</v>
      </c>
      <c r="F689" s="10">
        <v>42036</v>
      </c>
      <c r="G689" s="10">
        <v>44958</v>
      </c>
      <c r="H689" s="11">
        <v>9</v>
      </c>
      <c r="I689" s="20" t="s">
        <v>253</v>
      </c>
      <c r="J689" s="11" t="s">
        <v>255</v>
      </c>
      <c r="K689" s="11" t="s">
        <v>5259</v>
      </c>
      <c r="L689" s="11">
        <v>2</v>
      </c>
    </row>
    <row r="690" spans="1:12">
      <c r="A690" s="11" t="s">
        <v>1178</v>
      </c>
      <c r="D690" s="11" t="s">
        <v>254</v>
      </c>
      <c r="E690" s="19" t="s">
        <v>1428</v>
      </c>
      <c r="F690" s="10">
        <v>42036</v>
      </c>
      <c r="G690" s="10">
        <v>44958</v>
      </c>
      <c r="H690" s="11">
        <v>9</v>
      </c>
      <c r="I690" s="20" t="s">
        <v>253</v>
      </c>
      <c r="J690" s="11" t="s">
        <v>255</v>
      </c>
      <c r="K690" s="11" t="s">
        <v>5259</v>
      </c>
      <c r="L690" s="11">
        <v>2</v>
      </c>
    </row>
    <row r="691" spans="1:12">
      <c r="A691" s="11" t="s">
        <v>1179</v>
      </c>
      <c r="D691" s="11" t="s">
        <v>254</v>
      </c>
      <c r="E691" s="19" t="s">
        <v>1429</v>
      </c>
      <c r="F691" s="10">
        <v>42036</v>
      </c>
      <c r="G691" s="10">
        <v>44958</v>
      </c>
      <c r="H691" s="11">
        <v>9</v>
      </c>
      <c r="I691" s="20" t="s">
        <v>253</v>
      </c>
      <c r="J691" s="11" t="s">
        <v>255</v>
      </c>
      <c r="K691" s="11" t="s">
        <v>5259</v>
      </c>
      <c r="L691" s="11">
        <v>2</v>
      </c>
    </row>
    <row r="692" spans="1:12">
      <c r="A692" s="11" t="s">
        <v>1180</v>
      </c>
      <c r="D692" s="11" t="s">
        <v>254</v>
      </c>
      <c r="E692" s="19" t="s">
        <v>1430</v>
      </c>
      <c r="F692" s="10">
        <v>42036</v>
      </c>
      <c r="G692" s="10">
        <v>44958</v>
      </c>
      <c r="H692" s="11">
        <v>9</v>
      </c>
      <c r="I692" s="20" t="s">
        <v>253</v>
      </c>
      <c r="J692" s="11" t="s">
        <v>255</v>
      </c>
      <c r="K692" s="11" t="s">
        <v>5259</v>
      </c>
      <c r="L692" s="11">
        <v>2</v>
      </c>
    </row>
    <row r="693" spans="1:12">
      <c r="A693" s="11" t="s">
        <v>1181</v>
      </c>
      <c r="D693" s="11" t="s">
        <v>254</v>
      </c>
      <c r="E693" s="19" t="s">
        <v>1431</v>
      </c>
      <c r="F693" s="10">
        <v>42036</v>
      </c>
      <c r="G693" s="10">
        <v>44958</v>
      </c>
      <c r="H693" s="11">
        <v>9</v>
      </c>
      <c r="I693" s="20" t="s">
        <v>253</v>
      </c>
      <c r="J693" s="11" t="s">
        <v>255</v>
      </c>
      <c r="K693" s="11" t="s">
        <v>5259</v>
      </c>
      <c r="L693" s="11">
        <v>2</v>
      </c>
    </row>
    <row r="694" spans="1:12">
      <c r="A694" s="11" t="s">
        <v>1182</v>
      </c>
      <c r="D694" s="11" t="s">
        <v>254</v>
      </c>
      <c r="E694" s="19" t="s">
        <v>1432</v>
      </c>
      <c r="F694" s="10">
        <v>42036</v>
      </c>
      <c r="G694" s="10">
        <v>44958</v>
      </c>
      <c r="H694" s="11">
        <v>9</v>
      </c>
      <c r="I694" s="20" t="s">
        <v>253</v>
      </c>
      <c r="J694" s="11" t="s">
        <v>255</v>
      </c>
      <c r="K694" s="11" t="s">
        <v>5259</v>
      </c>
      <c r="L694" s="11">
        <v>2</v>
      </c>
    </row>
    <row r="695" spans="1:12">
      <c r="A695" s="11" t="s">
        <v>1183</v>
      </c>
      <c r="D695" s="11" t="s">
        <v>254</v>
      </c>
      <c r="E695" s="19" t="s">
        <v>1433</v>
      </c>
      <c r="F695" s="10">
        <v>42036</v>
      </c>
      <c r="G695" s="10">
        <v>44958</v>
      </c>
      <c r="H695" s="11">
        <v>9</v>
      </c>
      <c r="I695" s="20" t="s">
        <v>253</v>
      </c>
      <c r="J695" s="11" t="s">
        <v>255</v>
      </c>
      <c r="K695" s="11" t="s">
        <v>5259</v>
      </c>
      <c r="L695" s="11">
        <v>2</v>
      </c>
    </row>
    <row r="696" spans="1:12">
      <c r="A696" s="11" t="s">
        <v>1184</v>
      </c>
      <c r="D696" s="11" t="s">
        <v>254</v>
      </c>
      <c r="E696" s="19" t="s">
        <v>1434</v>
      </c>
      <c r="F696" s="10">
        <v>42036</v>
      </c>
      <c r="G696" s="10">
        <v>44958</v>
      </c>
      <c r="H696" s="11">
        <v>9</v>
      </c>
      <c r="I696" s="20" t="s">
        <v>253</v>
      </c>
      <c r="J696" s="11" t="s">
        <v>255</v>
      </c>
      <c r="K696" s="11" t="s">
        <v>5259</v>
      </c>
      <c r="L696" s="11">
        <v>2</v>
      </c>
    </row>
    <row r="697" spans="1:12">
      <c r="A697" s="11" t="s">
        <v>1185</v>
      </c>
      <c r="D697" s="11" t="s">
        <v>254</v>
      </c>
      <c r="E697" s="19" t="s">
        <v>1435</v>
      </c>
      <c r="F697" s="10">
        <v>42036</v>
      </c>
      <c r="G697" s="10">
        <v>44958</v>
      </c>
      <c r="H697" s="11">
        <v>9</v>
      </c>
      <c r="I697" s="20" t="s">
        <v>253</v>
      </c>
      <c r="J697" s="11" t="s">
        <v>255</v>
      </c>
      <c r="K697" s="11" t="s">
        <v>5259</v>
      </c>
      <c r="L697" s="11">
        <v>2</v>
      </c>
    </row>
    <row r="698" spans="1:12">
      <c r="A698" s="11" t="s">
        <v>1186</v>
      </c>
      <c r="D698" s="11" t="s">
        <v>254</v>
      </c>
      <c r="E698" s="19" t="s">
        <v>1436</v>
      </c>
      <c r="F698" s="10">
        <v>42036</v>
      </c>
      <c r="G698" s="10">
        <v>44958</v>
      </c>
      <c r="H698" s="11">
        <v>9</v>
      </c>
      <c r="I698" s="20" t="s">
        <v>253</v>
      </c>
      <c r="J698" s="11" t="s">
        <v>255</v>
      </c>
      <c r="K698" s="11" t="s">
        <v>5259</v>
      </c>
      <c r="L698" s="11">
        <v>2</v>
      </c>
    </row>
    <row r="699" spans="1:12">
      <c r="A699" s="11" t="s">
        <v>1187</v>
      </c>
      <c r="D699" s="11" t="s">
        <v>254</v>
      </c>
      <c r="E699" s="19" t="s">
        <v>1437</v>
      </c>
      <c r="F699" s="10">
        <v>42036</v>
      </c>
      <c r="G699" s="10">
        <v>44958</v>
      </c>
      <c r="H699" s="11">
        <v>9</v>
      </c>
      <c r="I699" s="20" t="s">
        <v>253</v>
      </c>
      <c r="J699" s="11" t="s">
        <v>255</v>
      </c>
      <c r="K699" s="11" t="s">
        <v>5259</v>
      </c>
      <c r="L699" s="11">
        <v>2</v>
      </c>
    </row>
    <row r="700" spans="1:12">
      <c r="A700" s="11" t="s">
        <v>1188</v>
      </c>
      <c r="D700" s="11" t="s">
        <v>254</v>
      </c>
      <c r="E700" s="19" t="s">
        <v>1438</v>
      </c>
      <c r="F700" s="10">
        <v>42036</v>
      </c>
      <c r="G700" s="10">
        <v>44958</v>
      </c>
      <c r="H700" s="11">
        <v>9</v>
      </c>
      <c r="I700" s="20" t="s">
        <v>253</v>
      </c>
      <c r="J700" s="11" t="s">
        <v>255</v>
      </c>
      <c r="K700" s="11" t="s">
        <v>5259</v>
      </c>
      <c r="L700" s="11">
        <v>2</v>
      </c>
    </row>
    <row r="701" spans="1:12">
      <c r="A701" s="11" t="s">
        <v>1189</v>
      </c>
      <c r="D701" s="11" t="s">
        <v>254</v>
      </c>
      <c r="E701" s="19" t="s">
        <v>1439</v>
      </c>
      <c r="F701" s="10">
        <v>42036</v>
      </c>
      <c r="G701" s="10">
        <v>44958</v>
      </c>
      <c r="H701" s="11">
        <v>9</v>
      </c>
      <c r="I701" s="20" t="s">
        <v>253</v>
      </c>
      <c r="J701" s="11" t="s">
        <v>255</v>
      </c>
      <c r="K701" s="11" t="s">
        <v>5259</v>
      </c>
      <c r="L701" s="11">
        <v>2</v>
      </c>
    </row>
    <row r="702" spans="1:12">
      <c r="A702" s="11" t="s">
        <v>1190</v>
      </c>
      <c r="D702" s="11" t="s">
        <v>254</v>
      </c>
      <c r="E702" s="19" t="s">
        <v>1440</v>
      </c>
      <c r="F702" s="10">
        <v>42036</v>
      </c>
      <c r="G702" s="10">
        <v>44958</v>
      </c>
      <c r="H702" s="11">
        <v>9</v>
      </c>
      <c r="I702" s="20" t="s">
        <v>253</v>
      </c>
      <c r="J702" s="11" t="s">
        <v>255</v>
      </c>
      <c r="K702" s="11" t="s">
        <v>5259</v>
      </c>
      <c r="L702" s="11">
        <v>2</v>
      </c>
    </row>
    <row r="703" spans="1:12">
      <c r="A703" s="11" t="s">
        <v>1191</v>
      </c>
      <c r="D703" s="11" t="s">
        <v>254</v>
      </c>
      <c r="E703" s="19" t="s">
        <v>1441</v>
      </c>
      <c r="F703" s="10">
        <v>42036</v>
      </c>
      <c r="G703" s="10">
        <v>44958</v>
      </c>
      <c r="H703" s="11">
        <v>9</v>
      </c>
      <c r="I703" s="20" t="s">
        <v>253</v>
      </c>
      <c r="J703" s="11" t="s">
        <v>255</v>
      </c>
      <c r="K703" s="11" t="s">
        <v>5259</v>
      </c>
      <c r="L703" s="11">
        <v>2</v>
      </c>
    </row>
    <row r="704" spans="1:12">
      <c r="A704" s="11" t="s">
        <v>1192</v>
      </c>
      <c r="D704" s="11" t="s">
        <v>254</v>
      </c>
      <c r="E704" s="19" t="s">
        <v>1442</v>
      </c>
      <c r="F704" s="10">
        <v>42036</v>
      </c>
      <c r="G704" s="10">
        <v>44958</v>
      </c>
      <c r="H704" s="11">
        <v>9</v>
      </c>
      <c r="I704" s="20" t="s">
        <v>253</v>
      </c>
      <c r="J704" s="11" t="s">
        <v>255</v>
      </c>
      <c r="K704" s="11" t="s">
        <v>5259</v>
      </c>
      <c r="L704" s="11">
        <v>2</v>
      </c>
    </row>
    <row r="705" spans="1:12">
      <c r="A705" s="11" t="s">
        <v>1193</v>
      </c>
      <c r="D705" s="11" t="s">
        <v>254</v>
      </c>
      <c r="E705" s="19" t="s">
        <v>1443</v>
      </c>
      <c r="F705" s="10">
        <v>42036</v>
      </c>
      <c r="G705" s="10">
        <v>44958</v>
      </c>
      <c r="H705" s="11">
        <v>9</v>
      </c>
      <c r="I705" s="20" t="s">
        <v>253</v>
      </c>
      <c r="J705" s="11" t="s">
        <v>255</v>
      </c>
      <c r="K705" s="11" t="s">
        <v>5259</v>
      </c>
      <c r="L705" s="11">
        <v>2</v>
      </c>
    </row>
    <row r="706" spans="1:12">
      <c r="A706" s="11" t="s">
        <v>1194</v>
      </c>
      <c r="D706" s="11" t="s">
        <v>254</v>
      </c>
      <c r="E706" s="19" t="s">
        <v>1444</v>
      </c>
      <c r="F706" s="10">
        <v>42036</v>
      </c>
      <c r="G706" s="10">
        <v>44958</v>
      </c>
      <c r="H706" s="11">
        <v>9</v>
      </c>
      <c r="I706" s="20" t="s">
        <v>253</v>
      </c>
      <c r="J706" s="11" t="s">
        <v>255</v>
      </c>
      <c r="K706" s="11" t="s">
        <v>5259</v>
      </c>
      <c r="L706" s="11">
        <v>2</v>
      </c>
    </row>
    <row r="707" spans="1:12">
      <c r="A707" s="11" t="s">
        <v>1195</v>
      </c>
      <c r="D707" s="11" t="s">
        <v>254</v>
      </c>
      <c r="E707" s="19" t="s">
        <v>1445</v>
      </c>
      <c r="F707" s="10">
        <v>42036</v>
      </c>
      <c r="G707" s="10">
        <v>44958</v>
      </c>
      <c r="H707" s="11">
        <v>9</v>
      </c>
      <c r="I707" s="20" t="s">
        <v>253</v>
      </c>
      <c r="J707" s="11" t="s">
        <v>255</v>
      </c>
      <c r="K707" s="11" t="s">
        <v>5259</v>
      </c>
      <c r="L707" s="11">
        <v>2</v>
      </c>
    </row>
    <row r="708" spans="1:12">
      <c r="A708" s="11" t="s">
        <v>1196</v>
      </c>
      <c r="D708" s="11" t="s">
        <v>254</v>
      </c>
      <c r="E708" s="19" t="s">
        <v>1446</v>
      </c>
      <c r="F708" s="10">
        <v>42036</v>
      </c>
      <c r="G708" s="10">
        <v>44958</v>
      </c>
      <c r="H708" s="11">
        <v>9</v>
      </c>
      <c r="I708" s="20" t="s">
        <v>253</v>
      </c>
      <c r="J708" s="11" t="s">
        <v>255</v>
      </c>
      <c r="K708" s="11" t="s">
        <v>5259</v>
      </c>
      <c r="L708" s="11">
        <v>2</v>
      </c>
    </row>
    <row r="709" spans="1:12">
      <c r="A709" s="11" t="s">
        <v>1197</v>
      </c>
      <c r="D709" s="11" t="s">
        <v>254</v>
      </c>
      <c r="E709" s="19" t="s">
        <v>1447</v>
      </c>
      <c r="F709" s="10">
        <v>42036</v>
      </c>
      <c r="G709" s="10">
        <v>44958</v>
      </c>
      <c r="H709" s="11">
        <v>9</v>
      </c>
      <c r="I709" s="20" t="s">
        <v>253</v>
      </c>
      <c r="J709" s="11" t="s">
        <v>255</v>
      </c>
      <c r="K709" s="11" t="s">
        <v>5259</v>
      </c>
      <c r="L709" s="11">
        <v>2</v>
      </c>
    </row>
    <row r="710" spans="1:12">
      <c r="A710" s="11" t="s">
        <v>1198</v>
      </c>
      <c r="D710" s="11" t="s">
        <v>254</v>
      </c>
      <c r="E710" s="19" t="s">
        <v>1448</v>
      </c>
      <c r="F710" s="10">
        <v>42036</v>
      </c>
      <c r="G710" s="10">
        <v>44958</v>
      </c>
      <c r="H710" s="11">
        <v>9</v>
      </c>
      <c r="I710" s="20" t="s">
        <v>253</v>
      </c>
      <c r="J710" s="11" t="s">
        <v>255</v>
      </c>
      <c r="K710" s="11" t="s">
        <v>5259</v>
      </c>
      <c r="L710" s="11">
        <v>2</v>
      </c>
    </row>
    <row r="711" spans="1:12">
      <c r="A711" s="11" t="s">
        <v>1199</v>
      </c>
      <c r="D711" s="11" t="s">
        <v>254</v>
      </c>
      <c r="E711" s="19" t="s">
        <v>1449</v>
      </c>
      <c r="F711" s="10">
        <v>42036</v>
      </c>
      <c r="G711" s="10">
        <v>44958</v>
      </c>
      <c r="H711" s="11">
        <v>9</v>
      </c>
      <c r="I711" s="20" t="s">
        <v>253</v>
      </c>
      <c r="J711" s="11" t="s">
        <v>255</v>
      </c>
      <c r="K711" s="11" t="s">
        <v>5259</v>
      </c>
      <c r="L711" s="11">
        <v>2</v>
      </c>
    </row>
    <row r="712" spans="1:12">
      <c r="A712" s="11" t="s">
        <v>1200</v>
      </c>
      <c r="D712" s="11" t="s">
        <v>254</v>
      </c>
      <c r="E712" s="19" t="s">
        <v>1450</v>
      </c>
      <c r="F712" s="10">
        <v>42036</v>
      </c>
      <c r="G712" s="10">
        <v>44958</v>
      </c>
      <c r="H712" s="11">
        <v>9</v>
      </c>
      <c r="I712" s="20" t="s">
        <v>253</v>
      </c>
      <c r="J712" s="11" t="s">
        <v>255</v>
      </c>
      <c r="K712" s="11" t="s">
        <v>5259</v>
      </c>
      <c r="L712" s="11">
        <v>2</v>
      </c>
    </row>
    <row r="713" spans="1:12">
      <c r="A713" s="11" t="s">
        <v>1201</v>
      </c>
      <c r="D713" s="11" t="s">
        <v>254</v>
      </c>
      <c r="E713" s="19" t="s">
        <v>1451</v>
      </c>
      <c r="F713" s="10">
        <v>42036</v>
      </c>
      <c r="G713" s="10">
        <v>44958</v>
      </c>
      <c r="H713" s="11">
        <v>9</v>
      </c>
      <c r="I713" s="20" t="s">
        <v>253</v>
      </c>
      <c r="J713" s="11" t="s">
        <v>255</v>
      </c>
      <c r="K713" s="11" t="s">
        <v>5259</v>
      </c>
      <c r="L713" s="11">
        <v>2</v>
      </c>
    </row>
    <row r="714" spans="1:12">
      <c r="A714" s="11" t="s">
        <v>1202</v>
      </c>
      <c r="D714" s="11" t="s">
        <v>254</v>
      </c>
      <c r="E714" s="19" t="s">
        <v>1452</v>
      </c>
      <c r="F714" s="10">
        <v>42036</v>
      </c>
      <c r="G714" s="10">
        <v>44958</v>
      </c>
      <c r="H714" s="11">
        <v>9</v>
      </c>
      <c r="I714" s="20" t="s">
        <v>253</v>
      </c>
      <c r="J714" s="11" t="s">
        <v>255</v>
      </c>
      <c r="K714" s="11" t="s">
        <v>5259</v>
      </c>
      <c r="L714" s="11">
        <v>2</v>
      </c>
    </row>
    <row r="715" spans="1:12">
      <c r="A715" s="11" t="s">
        <v>1203</v>
      </c>
      <c r="D715" s="11" t="s">
        <v>254</v>
      </c>
      <c r="E715" s="19" t="s">
        <v>1453</v>
      </c>
      <c r="F715" s="10">
        <v>42036</v>
      </c>
      <c r="G715" s="10">
        <v>44958</v>
      </c>
      <c r="H715" s="11">
        <v>9</v>
      </c>
      <c r="I715" s="20" t="s">
        <v>253</v>
      </c>
      <c r="J715" s="11" t="s">
        <v>255</v>
      </c>
      <c r="K715" s="11" t="s">
        <v>5259</v>
      </c>
      <c r="L715" s="11">
        <v>2</v>
      </c>
    </row>
    <row r="716" spans="1:12">
      <c r="A716" s="11" t="s">
        <v>1204</v>
      </c>
      <c r="D716" s="11" t="s">
        <v>254</v>
      </c>
      <c r="E716" s="19" t="s">
        <v>1454</v>
      </c>
      <c r="F716" s="10">
        <v>42036</v>
      </c>
      <c r="G716" s="10">
        <v>44958</v>
      </c>
      <c r="H716" s="11">
        <v>9</v>
      </c>
      <c r="I716" s="20" t="s">
        <v>253</v>
      </c>
      <c r="J716" s="11" t="s">
        <v>255</v>
      </c>
      <c r="K716" s="11" t="s">
        <v>5259</v>
      </c>
      <c r="L716" s="11">
        <v>2</v>
      </c>
    </row>
    <row r="717" spans="1:12">
      <c r="A717" s="11" t="s">
        <v>1205</v>
      </c>
      <c r="D717" s="11" t="s">
        <v>254</v>
      </c>
      <c r="E717" s="19" t="s">
        <v>1455</v>
      </c>
      <c r="F717" s="10">
        <v>42036</v>
      </c>
      <c r="G717" s="10">
        <v>44958</v>
      </c>
      <c r="H717" s="11">
        <v>9</v>
      </c>
      <c r="I717" s="20" t="s">
        <v>253</v>
      </c>
      <c r="J717" s="11" t="s">
        <v>255</v>
      </c>
      <c r="K717" s="11" t="s">
        <v>5259</v>
      </c>
      <c r="L717" s="11">
        <v>2</v>
      </c>
    </row>
    <row r="718" spans="1:12">
      <c r="A718" s="11" t="s">
        <v>1206</v>
      </c>
      <c r="D718" s="11" t="s">
        <v>254</v>
      </c>
      <c r="E718" s="19" t="s">
        <v>1456</v>
      </c>
      <c r="F718" s="10">
        <v>42036</v>
      </c>
      <c r="G718" s="10">
        <v>44958</v>
      </c>
      <c r="H718" s="11">
        <v>9</v>
      </c>
      <c r="I718" s="20" t="s">
        <v>253</v>
      </c>
      <c r="J718" s="11" t="s">
        <v>255</v>
      </c>
      <c r="K718" s="11" t="s">
        <v>5259</v>
      </c>
      <c r="L718" s="11">
        <v>2</v>
      </c>
    </row>
    <row r="719" spans="1:12">
      <c r="A719" s="11" t="s">
        <v>1207</v>
      </c>
      <c r="D719" s="11" t="s">
        <v>254</v>
      </c>
      <c r="E719" s="19" t="s">
        <v>1457</v>
      </c>
      <c r="F719" s="10">
        <v>42036</v>
      </c>
      <c r="G719" s="10">
        <v>44958</v>
      </c>
      <c r="H719" s="11">
        <v>9</v>
      </c>
      <c r="I719" s="20" t="s">
        <v>253</v>
      </c>
      <c r="J719" s="11" t="s">
        <v>255</v>
      </c>
      <c r="K719" s="11" t="s">
        <v>5259</v>
      </c>
      <c r="L719" s="11">
        <v>2</v>
      </c>
    </row>
    <row r="720" spans="1:12">
      <c r="A720" s="11" t="s">
        <v>1208</v>
      </c>
      <c r="D720" s="11" t="s">
        <v>254</v>
      </c>
      <c r="E720" s="19" t="s">
        <v>1458</v>
      </c>
      <c r="F720" s="10">
        <v>42036</v>
      </c>
      <c r="G720" s="10">
        <v>44958</v>
      </c>
      <c r="H720" s="11">
        <v>9</v>
      </c>
      <c r="I720" s="20" t="s">
        <v>253</v>
      </c>
      <c r="J720" s="11" t="s">
        <v>255</v>
      </c>
      <c r="K720" s="11" t="s">
        <v>5259</v>
      </c>
      <c r="L720" s="11">
        <v>2</v>
      </c>
    </row>
    <row r="721" spans="1:12">
      <c r="A721" s="11" t="s">
        <v>1209</v>
      </c>
      <c r="D721" s="11" t="s">
        <v>254</v>
      </c>
      <c r="E721" s="19" t="s">
        <v>1459</v>
      </c>
      <c r="F721" s="10">
        <v>42036</v>
      </c>
      <c r="G721" s="10">
        <v>44958</v>
      </c>
      <c r="H721" s="11">
        <v>9</v>
      </c>
      <c r="I721" s="20" t="s">
        <v>253</v>
      </c>
      <c r="J721" s="11" t="s">
        <v>255</v>
      </c>
      <c r="K721" s="11" t="s">
        <v>5259</v>
      </c>
      <c r="L721" s="11">
        <v>2</v>
      </c>
    </row>
    <row r="722" spans="1:12">
      <c r="A722" s="11" t="s">
        <v>1210</v>
      </c>
      <c r="D722" s="11" t="s">
        <v>254</v>
      </c>
      <c r="E722" s="19" t="s">
        <v>1460</v>
      </c>
      <c r="F722" s="10">
        <v>42036</v>
      </c>
      <c r="G722" s="10">
        <v>44958</v>
      </c>
      <c r="H722" s="11">
        <v>9</v>
      </c>
      <c r="I722" s="20" t="s">
        <v>253</v>
      </c>
      <c r="J722" s="11" t="s">
        <v>255</v>
      </c>
      <c r="K722" s="11" t="s">
        <v>5259</v>
      </c>
      <c r="L722" s="11">
        <v>2</v>
      </c>
    </row>
    <row r="723" spans="1:12">
      <c r="A723" s="11" t="s">
        <v>1211</v>
      </c>
      <c r="D723" s="11" t="s">
        <v>254</v>
      </c>
      <c r="E723" s="19" t="s">
        <v>1461</v>
      </c>
      <c r="F723" s="10">
        <v>42036</v>
      </c>
      <c r="G723" s="10">
        <v>44958</v>
      </c>
      <c r="H723" s="11">
        <v>9</v>
      </c>
      <c r="I723" s="20" t="s">
        <v>253</v>
      </c>
      <c r="J723" s="11" t="s">
        <v>255</v>
      </c>
      <c r="K723" s="11" t="s">
        <v>5259</v>
      </c>
      <c r="L723" s="11">
        <v>2</v>
      </c>
    </row>
    <row r="724" spans="1:12">
      <c r="A724" s="11" t="s">
        <v>1212</v>
      </c>
      <c r="D724" s="11" t="s">
        <v>254</v>
      </c>
      <c r="E724" s="19" t="s">
        <v>1462</v>
      </c>
      <c r="F724" s="10">
        <v>42036</v>
      </c>
      <c r="G724" s="10">
        <v>44958</v>
      </c>
      <c r="H724" s="11">
        <v>9</v>
      </c>
      <c r="I724" s="20" t="s">
        <v>253</v>
      </c>
      <c r="J724" s="11" t="s">
        <v>255</v>
      </c>
      <c r="K724" s="11" t="s">
        <v>5259</v>
      </c>
      <c r="L724" s="11">
        <v>2</v>
      </c>
    </row>
    <row r="725" spans="1:12">
      <c r="A725" s="11" t="s">
        <v>1213</v>
      </c>
      <c r="D725" s="11" t="s">
        <v>254</v>
      </c>
      <c r="E725" s="19" t="s">
        <v>1463</v>
      </c>
      <c r="F725" s="10">
        <v>42036</v>
      </c>
      <c r="G725" s="10">
        <v>44958</v>
      </c>
      <c r="H725" s="11">
        <v>9</v>
      </c>
      <c r="I725" s="20" t="s">
        <v>253</v>
      </c>
      <c r="J725" s="11" t="s">
        <v>255</v>
      </c>
      <c r="K725" s="11" t="s">
        <v>5259</v>
      </c>
      <c r="L725" s="11">
        <v>2</v>
      </c>
    </row>
    <row r="726" spans="1:12">
      <c r="A726" s="11" t="s">
        <v>1214</v>
      </c>
      <c r="D726" s="11" t="s">
        <v>254</v>
      </c>
      <c r="E726" s="19" t="s">
        <v>1464</v>
      </c>
      <c r="F726" s="10">
        <v>42036</v>
      </c>
      <c r="G726" s="10">
        <v>44958</v>
      </c>
      <c r="H726" s="11">
        <v>9</v>
      </c>
      <c r="I726" s="20" t="s">
        <v>253</v>
      </c>
      <c r="J726" s="11" t="s">
        <v>255</v>
      </c>
      <c r="K726" s="11" t="s">
        <v>5259</v>
      </c>
      <c r="L726" s="11">
        <v>2</v>
      </c>
    </row>
    <row r="727" spans="1:12">
      <c r="A727" s="11" t="s">
        <v>1215</v>
      </c>
      <c r="D727" s="11" t="s">
        <v>254</v>
      </c>
      <c r="E727" s="19" t="s">
        <v>1465</v>
      </c>
      <c r="F727" s="10">
        <v>42036</v>
      </c>
      <c r="G727" s="10">
        <v>44958</v>
      </c>
      <c r="H727" s="11">
        <v>9</v>
      </c>
      <c r="I727" s="20" t="s">
        <v>253</v>
      </c>
      <c r="J727" s="11" t="s">
        <v>255</v>
      </c>
      <c r="K727" s="11" t="s">
        <v>5259</v>
      </c>
      <c r="L727" s="11">
        <v>2</v>
      </c>
    </row>
    <row r="728" spans="1:12">
      <c r="A728" s="11" t="s">
        <v>1216</v>
      </c>
      <c r="D728" s="11" t="s">
        <v>254</v>
      </c>
      <c r="E728" s="19" t="s">
        <v>1466</v>
      </c>
      <c r="F728" s="10">
        <v>42036</v>
      </c>
      <c r="G728" s="10">
        <v>44958</v>
      </c>
      <c r="H728" s="11">
        <v>9</v>
      </c>
      <c r="I728" s="20" t="s">
        <v>253</v>
      </c>
      <c r="J728" s="11" t="s">
        <v>255</v>
      </c>
      <c r="K728" s="11" t="s">
        <v>5259</v>
      </c>
      <c r="L728" s="11">
        <v>2</v>
      </c>
    </row>
    <row r="729" spans="1:12">
      <c r="A729" s="11" t="s">
        <v>1217</v>
      </c>
      <c r="D729" s="11" t="s">
        <v>254</v>
      </c>
      <c r="E729" s="19" t="s">
        <v>1467</v>
      </c>
      <c r="F729" s="10">
        <v>42036</v>
      </c>
      <c r="G729" s="10">
        <v>44958</v>
      </c>
      <c r="H729" s="11">
        <v>9</v>
      </c>
      <c r="I729" s="20" t="s">
        <v>253</v>
      </c>
      <c r="J729" s="11" t="s">
        <v>255</v>
      </c>
      <c r="K729" s="11" t="s">
        <v>5259</v>
      </c>
      <c r="L729" s="11">
        <v>2</v>
      </c>
    </row>
    <row r="730" spans="1:12">
      <c r="A730" s="11" t="s">
        <v>1218</v>
      </c>
      <c r="D730" s="11" t="s">
        <v>254</v>
      </c>
      <c r="E730" s="19" t="s">
        <v>1468</v>
      </c>
      <c r="F730" s="10">
        <v>42036</v>
      </c>
      <c r="G730" s="10">
        <v>44958</v>
      </c>
      <c r="H730" s="11">
        <v>9</v>
      </c>
      <c r="I730" s="20" t="s">
        <v>253</v>
      </c>
      <c r="J730" s="11" t="s">
        <v>255</v>
      </c>
      <c r="K730" s="11" t="s">
        <v>5259</v>
      </c>
      <c r="L730" s="11">
        <v>2</v>
      </c>
    </row>
    <row r="731" spans="1:12">
      <c r="A731" s="11" t="s">
        <v>1219</v>
      </c>
      <c r="D731" s="11" t="s">
        <v>254</v>
      </c>
      <c r="E731" s="19" t="s">
        <v>1469</v>
      </c>
      <c r="F731" s="10">
        <v>42036</v>
      </c>
      <c r="G731" s="10">
        <v>44958</v>
      </c>
      <c r="H731" s="11">
        <v>9</v>
      </c>
      <c r="I731" s="20" t="s">
        <v>253</v>
      </c>
      <c r="J731" s="11" t="s">
        <v>255</v>
      </c>
      <c r="K731" s="11" t="s">
        <v>5259</v>
      </c>
      <c r="L731" s="11">
        <v>2</v>
      </c>
    </row>
    <row r="732" spans="1:12">
      <c r="A732" s="11" t="s">
        <v>1220</v>
      </c>
      <c r="D732" s="11" t="s">
        <v>254</v>
      </c>
      <c r="E732" s="19" t="s">
        <v>1470</v>
      </c>
      <c r="F732" s="10">
        <v>42036</v>
      </c>
      <c r="G732" s="10">
        <v>44958</v>
      </c>
      <c r="H732" s="11">
        <v>9</v>
      </c>
      <c r="I732" s="20" t="s">
        <v>253</v>
      </c>
      <c r="J732" s="11" t="s">
        <v>255</v>
      </c>
      <c r="K732" s="11" t="s">
        <v>5259</v>
      </c>
      <c r="L732" s="11">
        <v>2</v>
      </c>
    </row>
    <row r="733" spans="1:12">
      <c r="A733" s="11" t="s">
        <v>1221</v>
      </c>
      <c r="D733" s="11" t="s">
        <v>254</v>
      </c>
      <c r="E733" s="19" t="s">
        <v>1471</v>
      </c>
      <c r="F733" s="10">
        <v>42036</v>
      </c>
      <c r="G733" s="10">
        <v>44958</v>
      </c>
      <c r="H733" s="11">
        <v>9</v>
      </c>
      <c r="I733" s="20" t="s">
        <v>253</v>
      </c>
      <c r="J733" s="11" t="s">
        <v>255</v>
      </c>
      <c r="K733" s="11" t="s">
        <v>5259</v>
      </c>
      <c r="L733" s="11">
        <v>2</v>
      </c>
    </row>
    <row r="734" spans="1:12">
      <c r="A734" s="11" t="s">
        <v>1222</v>
      </c>
      <c r="D734" s="11" t="s">
        <v>254</v>
      </c>
      <c r="E734" s="19" t="s">
        <v>1472</v>
      </c>
      <c r="F734" s="10">
        <v>42036</v>
      </c>
      <c r="G734" s="10">
        <v>44958</v>
      </c>
      <c r="H734" s="11">
        <v>9</v>
      </c>
      <c r="I734" s="20" t="s">
        <v>253</v>
      </c>
      <c r="J734" s="11" t="s">
        <v>255</v>
      </c>
      <c r="K734" s="11" t="s">
        <v>5259</v>
      </c>
      <c r="L734" s="11">
        <v>2</v>
      </c>
    </row>
    <row r="735" spans="1:12">
      <c r="A735" s="11" t="s">
        <v>1223</v>
      </c>
      <c r="D735" s="11" t="s">
        <v>254</v>
      </c>
      <c r="E735" s="19" t="s">
        <v>1473</v>
      </c>
      <c r="F735" s="10">
        <v>42036</v>
      </c>
      <c r="G735" s="10">
        <v>44958</v>
      </c>
      <c r="H735" s="11">
        <v>9</v>
      </c>
      <c r="I735" s="20" t="s">
        <v>253</v>
      </c>
      <c r="J735" s="11" t="s">
        <v>255</v>
      </c>
      <c r="K735" s="11" t="s">
        <v>5259</v>
      </c>
      <c r="L735" s="11">
        <v>2</v>
      </c>
    </row>
    <row r="736" spans="1:12">
      <c r="A736" s="11" t="s">
        <v>1224</v>
      </c>
      <c r="D736" s="11" t="s">
        <v>254</v>
      </c>
      <c r="E736" s="19" t="s">
        <v>1474</v>
      </c>
      <c r="F736" s="10">
        <v>42036</v>
      </c>
      <c r="G736" s="10">
        <v>44958</v>
      </c>
      <c r="H736" s="11">
        <v>9</v>
      </c>
      <c r="I736" s="20" t="s">
        <v>253</v>
      </c>
      <c r="J736" s="11" t="s">
        <v>255</v>
      </c>
      <c r="K736" s="11" t="s">
        <v>5259</v>
      </c>
      <c r="L736" s="11">
        <v>2</v>
      </c>
    </row>
    <row r="737" spans="1:12">
      <c r="A737" s="11" t="s">
        <v>1225</v>
      </c>
      <c r="D737" s="11" t="s">
        <v>254</v>
      </c>
      <c r="E737" s="19" t="s">
        <v>1475</v>
      </c>
      <c r="F737" s="10">
        <v>42036</v>
      </c>
      <c r="G737" s="10">
        <v>44958</v>
      </c>
      <c r="H737" s="11">
        <v>9</v>
      </c>
      <c r="I737" s="20" t="s">
        <v>253</v>
      </c>
      <c r="J737" s="11" t="s">
        <v>255</v>
      </c>
      <c r="K737" s="11" t="s">
        <v>5259</v>
      </c>
      <c r="L737" s="11">
        <v>2</v>
      </c>
    </row>
    <row r="738" spans="1:12">
      <c r="A738" s="11" t="s">
        <v>1226</v>
      </c>
      <c r="D738" s="11" t="s">
        <v>254</v>
      </c>
      <c r="E738" s="19" t="s">
        <v>1476</v>
      </c>
      <c r="F738" s="10">
        <v>42036</v>
      </c>
      <c r="G738" s="10">
        <v>44958</v>
      </c>
      <c r="H738" s="11">
        <v>9</v>
      </c>
      <c r="I738" s="20" t="s">
        <v>253</v>
      </c>
      <c r="J738" s="11" t="s">
        <v>255</v>
      </c>
      <c r="K738" s="11" t="s">
        <v>5259</v>
      </c>
      <c r="L738" s="11">
        <v>2</v>
      </c>
    </row>
    <row r="739" spans="1:12">
      <c r="A739" s="11" t="s">
        <v>1227</v>
      </c>
      <c r="D739" s="11" t="s">
        <v>254</v>
      </c>
      <c r="E739" s="19" t="s">
        <v>1477</v>
      </c>
      <c r="F739" s="10">
        <v>42036</v>
      </c>
      <c r="G739" s="10">
        <v>44958</v>
      </c>
      <c r="H739" s="11">
        <v>9</v>
      </c>
      <c r="I739" s="20" t="s">
        <v>253</v>
      </c>
      <c r="J739" s="11" t="s">
        <v>255</v>
      </c>
      <c r="K739" s="11" t="s">
        <v>5259</v>
      </c>
      <c r="L739" s="11">
        <v>2</v>
      </c>
    </row>
    <row r="740" spans="1:12">
      <c r="A740" s="11" t="s">
        <v>1228</v>
      </c>
      <c r="D740" s="11" t="s">
        <v>254</v>
      </c>
      <c r="E740" s="19" t="s">
        <v>1478</v>
      </c>
      <c r="F740" s="10">
        <v>42036</v>
      </c>
      <c r="G740" s="10">
        <v>44958</v>
      </c>
      <c r="H740" s="11">
        <v>9</v>
      </c>
      <c r="I740" s="20" t="s">
        <v>253</v>
      </c>
      <c r="J740" s="11" t="s">
        <v>255</v>
      </c>
      <c r="K740" s="11" t="s">
        <v>5259</v>
      </c>
      <c r="L740" s="11">
        <v>2</v>
      </c>
    </row>
    <row r="741" spans="1:12">
      <c r="A741" s="11" t="s">
        <v>1229</v>
      </c>
      <c r="D741" s="11" t="s">
        <v>254</v>
      </c>
      <c r="E741" s="19" t="s">
        <v>1479</v>
      </c>
      <c r="F741" s="10">
        <v>42036</v>
      </c>
      <c r="G741" s="10">
        <v>44958</v>
      </c>
      <c r="H741" s="11">
        <v>9</v>
      </c>
      <c r="I741" s="20" t="s">
        <v>253</v>
      </c>
      <c r="J741" s="11" t="s">
        <v>255</v>
      </c>
      <c r="K741" s="11" t="s">
        <v>5259</v>
      </c>
      <c r="L741" s="11">
        <v>2</v>
      </c>
    </row>
    <row r="742" spans="1:12">
      <c r="A742" s="11" t="s">
        <v>1230</v>
      </c>
      <c r="D742" s="11" t="s">
        <v>254</v>
      </c>
      <c r="E742" s="19" t="s">
        <v>1480</v>
      </c>
      <c r="F742" s="10">
        <v>42036</v>
      </c>
      <c r="G742" s="10">
        <v>44958</v>
      </c>
      <c r="H742" s="11">
        <v>9</v>
      </c>
      <c r="I742" s="20" t="s">
        <v>253</v>
      </c>
      <c r="J742" s="11" t="s">
        <v>255</v>
      </c>
      <c r="K742" s="11" t="s">
        <v>5259</v>
      </c>
      <c r="L742" s="11">
        <v>2</v>
      </c>
    </row>
    <row r="743" spans="1:12">
      <c r="A743" s="11" t="s">
        <v>1231</v>
      </c>
      <c r="D743" s="11" t="s">
        <v>254</v>
      </c>
      <c r="E743" s="19" t="s">
        <v>1481</v>
      </c>
      <c r="F743" s="10">
        <v>42036</v>
      </c>
      <c r="G743" s="10">
        <v>44958</v>
      </c>
      <c r="H743" s="11">
        <v>9</v>
      </c>
      <c r="I743" s="20" t="s">
        <v>253</v>
      </c>
      <c r="J743" s="11" t="s">
        <v>255</v>
      </c>
      <c r="K743" s="11" t="s">
        <v>5259</v>
      </c>
      <c r="L743" s="11">
        <v>2</v>
      </c>
    </row>
    <row r="744" spans="1:12">
      <c r="A744" s="11" t="s">
        <v>1232</v>
      </c>
      <c r="D744" s="11" t="s">
        <v>254</v>
      </c>
      <c r="E744" s="19" t="s">
        <v>1482</v>
      </c>
      <c r="F744" s="10">
        <v>42036</v>
      </c>
      <c r="G744" s="10">
        <v>44958</v>
      </c>
      <c r="H744" s="11">
        <v>9</v>
      </c>
      <c r="I744" s="20" t="s">
        <v>253</v>
      </c>
      <c r="J744" s="11" t="s">
        <v>255</v>
      </c>
      <c r="K744" s="11" t="s">
        <v>5259</v>
      </c>
      <c r="L744" s="11">
        <v>2</v>
      </c>
    </row>
    <row r="745" spans="1:12">
      <c r="A745" s="11" t="s">
        <v>1233</v>
      </c>
      <c r="D745" s="11" t="s">
        <v>254</v>
      </c>
      <c r="E745" s="19" t="s">
        <v>1483</v>
      </c>
      <c r="F745" s="10">
        <v>42036</v>
      </c>
      <c r="G745" s="10">
        <v>44958</v>
      </c>
      <c r="H745" s="11">
        <v>9</v>
      </c>
      <c r="I745" s="20" t="s">
        <v>253</v>
      </c>
      <c r="J745" s="11" t="s">
        <v>255</v>
      </c>
      <c r="K745" s="11" t="s">
        <v>5259</v>
      </c>
      <c r="L745" s="11">
        <v>2</v>
      </c>
    </row>
    <row r="746" spans="1:12">
      <c r="A746" s="11" t="s">
        <v>1234</v>
      </c>
      <c r="D746" s="11" t="s">
        <v>254</v>
      </c>
      <c r="E746" s="19" t="s">
        <v>1484</v>
      </c>
      <c r="F746" s="10">
        <v>42036</v>
      </c>
      <c r="G746" s="10">
        <v>44958</v>
      </c>
      <c r="H746" s="11">
        <v>9</v>
      </c>
      <c r="I746" s="20" t="s">
        <v>253</v>
      </c>
      <c r="J746" s="11" t="s">
        <v>255</v>
      </c>
      <c r="K746" s="11" t="s">
        <v>5259</v>
      </c>
      <c r="L746" s="11">
        <v>2</v>
      </c>
    </row>
    <row r="747" spans="1:12">
      <c r="A747" s="11" t="s">
        <v>1235</v>
      </c>
      <c r="D747" s="11" t="s">
        <v>254</v>
      </c>
      <c r="E747" s="19" t="s">
        <v>1485</v>
      </c>
      <c r="F747" s="10">
        <v>42036</v>
      </c>
      <c r="G747" s="10">
        <v>44958</v>
      </c>
      <c r="H747" s="11">
        <v>9</v>
      </c>
      <c r="I747" s="20" t="s">
        <v>253</v>
      </c>
      <c r="J747" s="11" t="s">
        <v>255</v>
      </c>
      <c r="K747" s="11" t="s">
        <v>5259</v>
      </c>
      <c r="L747" s="11">
        <v>2</v>
      </c>
    </row>
    <row r="748" spans="1:12">
      <c r="A748" s="11" t="s">
        <v>1236</v>
      </c>
      <c r="D748" s="11" t="s">
        <v>254</v>
      </c>
      <c r="E748" s="19" t="s">
        <v>1486</v>
      </c>
      <c r="F748" s="10">
        <v>42036</v>
      </c>
      <c r="G748" s="10">
        <v>44958</v>
      </c>
      <c r="H748" s="11">
        <v>9</v>
      </c>
      <c r="I748" s="20" t="s">
        <v>253</v>
      </c>
      <c r="J748" s="11" t="s">
        <v>255</v>
      </c>
      <c r="K748" s="11" t="s">
        <v>5259</v>
      </c>
      <c r="L748" s="11">
        <v>2</v>
      </c>
    </row>
    <row r="749" spans="1:12">
      <c r="A749" s="11" t="s">
        <v>1237</v>
      </c>
      <c r="D749" s="11" t="s">
        <v>254</v>
      </c>
      <c r="E749" s="19" t="s">
        <v>1487</v>
      </c>
      <c r="F749" s="10">
        <v>42036</v>
      </c>
      <c r="G749" s="10">
        <v>44958</v>
      </c>
      <c r="H749" s="11">
        <v>9</v>
      </c>
      <c r="I749" s="20" t="s">
        <v>253</v>
      </c>
      <c r="J749" s="11" t="s">
        <v>255</v>
      </c>
      <c r="K749" s="11" t="s">
        <v>5259</v>
      </c>
      <c r="L749" s="11">
        <v>2</v>
      </c>
    </row>
    <row r="750" spans="1:12">
      <c r="A750" s="11" t="s">
        <v>1238</v>
      </c>
      <c r="D750" s="11" t="s">
        <v>254</v>
      </c>
      <c r="E750" s="19" t="s">
        <v>1488</v>
      </c>
      <c r="F750" s="10">
        <v>42036</v>
      </c>
      <c r="G750" s="10">
        <v>44958</v>
      </c>
      <c r="H750" s="11">
        <v>9</v>
      </c>
      <c r="I750" s="20" t="s">
        <v>253</v>
      </c>
      <c r="J750" s="11" t="s">
        <v>255</v>
      </c>
      <c r="K750" s="11" t="s">
        <v>5259</v>
      </c>
      <c r="L750" s="11">
        <v>2</v>
      </c>
    </row>
    <row r="751" spans="1:12">
      <c r="A751" s="11" t="s">
        <v>1239</v>
      </c>
      <c r="D751" s="11" t="s">
        <v>254</v>
      </c>
      <c r="E751" s="19" t="s">
        <v>1489</v>
      </c>
      <c r="F751" s="10">
        <v>42036</v>
      </c>
      <c r="G751" s="10">
        <v>44958</v>
      </c>
      <c r="H751" s="11">
        <v>9</v>
      </c>
      <c r="I751" s="20" t="s">
        <v>253</v>
      </c>
      <c r="J751" s="11" t="s">
        <v>255</v>
      </c>
      <c r="K751" s="11" t="s">
        <v>5259</v>
      </c>
      <c r="L751" s="11">
        <v>2</v>
      </c>
    </row>
    <row r="752" spans="1:12">
      <c r="A752" s="11" t="s">
        <v>1240</v>
      </c>
      <c r="D752" s="11" t="s">
        <v>254</v>
      </c>
      <c r="E752" s="19" t="s">
        <v>1490</v>
      </c>
      <c r="F752" s="10">
        <v>42036</v>
      </c>
      <c r="G752" s="10">
        <v>44958</v>
      </c>
      <c r="H752" s="11">
        <v>9</v>
      </c>
      <c r="I752" s="20" t="s">
        <v>253</v>
      </c>
      <c r="J752" s="11" t="s">
        <v>255</v>
      </c>
      <c r="K752" s="11" t="s">
        <v>5259</v>
      </c>
      <c r="L752" s="11">
        <v>2</v>
      </c>
    </row>
    <row r="753" spans="1:12">
      <c r="A753" s="11" t="s">
        <v>1241</v>
      </c>
      <c r="D753" s="11" t="s">
        <v>254</v>
      </c>
      <c r="E753" s="19" t="s">
        <v>1491</v>
      </c>
      <c r="F753" s="10">
        <v>42036</v>
      </c>
      <c r="G753" s="10">
        <v>44958</v>
      </c>
      <c r="H753" s="11">
        <v>9</v>
      </c>
      <c r="I753" s="20" t="s">
        <v>253</v>
      </c>
      <c r="J753" s="11" t="s">
        <v>255</v>
      </c>
      <c r="K753" s="11" t="s">
        <v>5259</v>
      </c>
      <c r="L753" s="11">
        <v>2</v>
      </c>
    </row>
    <row r="754" spans="1:12">
      <c r="A754" s="11" t="s">
        <v>1242</v>
      </c>
      <c r="D754" s="11" t="s">
        <v>254</v>
      </c>
      <c r="E754" s="19" t="s">
        <v>1492</v>
      </c>
      <c r="F754" s="10">
        <v>42036</v>
      </c>
      <c r="G754" s="10">
        <v>44958</v>
      </c>
      <c r="H754" s="11">
        <v>9</v>
      </c>
      <c r="I754" s="20" t="s">
        <v>253</v>
      </c>
      <c r="J754" s="11" t="s">
        <v>255</v>
      </c>
      <c r="K754" s="11" t="s">
        <v>5259</v>
      </c>
      <c r="L754" s="11">
        <v>2</v>
      </c>
    </row>
    <row r="755" spans="1:12">
      <c r="A755" s="11" t="s">
        <v>1243</v>
      </c>
      <c r="D755" s="11" t="s">
        <v>254</v>
      </c>
      <c r="E755" s="19" t="s">
        <v>1493</v>
      </c>
      <c r="F755" s="10">
        <v>42036</v>
      </c>
      <c r="G755" s="10">
        <v>44958</v>
      </c>
      <c r="H755" s="11">
        <v>9</v>
      </c>
      <c r="I755" s="20" t="s">
        <v>253</v>
      </c>
      <c r="J755" s="11" t="s">
        <v>255</v>
      </c>
      <c r="K755" s="11" t="s">
        <v>5259</v>
      </c>
      <c r="L755" s="11">
        <v>2</v>
      </c>
    </row>
    <row r="756" spans="1:12">
      <c r="A756" s="11" t="s">
        <v>1244</v>
      </c>
      <c r="D756" s="11" t="s">
        <v>254</v>
      </c>
      <c r="E756" s="19" t="s">
        <v>1494</v>
      </c>
      <c r="F756" s="10">
        <v>42036</v>
      </c>
      <c r="G756" s="10">
        <v>44958</v>
      </c>
      <c r="H756" s="11">
        <v>9</v>
      </c>
      <c r="I756" s="20" t="s">
        <v>253</v>
      </c>
      <c r="J756" s="11" t="s">
        <v>255</v>
      </c>
      <c r="K756" s="11" t="s">
        <v>5259</v>
      </c>
      <c r="L756" s="11">
        <v>2</v>
      </c>
    </row>
    <row r="757" spans="1:12">
      <c r="A757" s="11" t="s">
        <v>1245</v>
      </c>
      <c r="D757" s="11" t="s">
        <v>254</v>
      </c>
      <c r="E757" s="19" t="s">
        <v>1495</v>
      </c>
      <c r="F757" s="10">
        <v>42036</v>
      </c>
      <c r="G757" s="10">
        <v>44958</v>
      </c>
      <c r="H757" s="11">
        <v>9</v>
      </c>
      <c r="I757" s="20" t="s">
        <v>253</v>
      </c>
      <c r="J757" s="11" t="s">
        <v>255</v>
      </c>
      <c r="K757" s="11" t="s">
        <v>5259</v>
      </c>
      <c r="L757" s="11">
        <v>2</v>
      </c>
    </row>
    <row r="758" spans="1:12">
      <c r="A758" s="11" t="s">
        <v>1246</v>
      </c>
      <c r="D758" s="11" t="s">
        <v>254</v>
      </c>
      <c r="E758" s="19" t="s">
        <v>1496</v>
      </c>
      <c r="F758" s="10">
        <v>42036</v>
      </c>
      <c r="G758" s="10">
        <v>44958</v>
      </c>
      <c r="H758" s="11">
        <v>9</v>
      </c>
      <c r="I758" s="20" t="s">
        <v>253</v>
      </c>
      <c r="J758" s="11" t="s">
        <v>255</v>
      </c>
      <c r="K758" s="11" t="s">
        <v>5259</v>
      </c>
      <c r="L758" s="11">
        <v>2</v>
      </c>
    </row>
    <row r="759" spans="1:12">
      <c r="A759" s="11" t="s">
        <v>1247</v>
      </c>
      <c r="D759" s="11" t="s">
        <v>254</v>
      </c>
      <c r="E759" s="19" t="s">
        <v>1497</v>
      </c>
      <c r="F759" s="10">
        <v>42036</v>
      </c>
      <c r="G759" s="10">
        <v>44958</v>
      </c>
      <c r="H759" s="11">
        <v>9</v>
      </c>
      <c r="I759" s="20" t="s">
        <v>253</v>
      </c>
      <c r="J759" s="11" t="s">
        <v>255</v>
      </c>
      <c r="K759" s="11" t="s">
        <v>5259</v>
      </c>
      <c r="L759" s="11">
        <v>2</v>
      </c>
    </row>
    <row r="760" spans="1:12">
      <c r="A760" s="11" t="s">
        <v>1248</v>
      </c>
      <c r="D760" s="11" t="s">
        <v>254</v>
      </c>
      <c r="E760" s="19" t="s">
        <v>1498</v>
      </c>
      <c r="F760" s="10">
        <v>42036</v>
      </c>
      <c r="G760" s="10">
        <v>44958</v>
      </c>
      <c r="H760" s="11">
        <v>9</v>
      </c>
      <c r="I760" s="20" t="s">
        <v>253</v>
      </c>
      <c r="J760" s="11" t="s">
        <v>255</v>
      </c>
      <c r="K760" s="11" t="s">
        <v>5259</v>
      </c>
      <c r="L760" s="11">
        <v>2</v>
      </c>
    </row>
    <row r="761" spans="1:12">
      <c r="A761" s="11" t="s">
        <v>1249</v>
      </c>
      <c r="D761" s="11" t="s">
        <v>254</v>
      </c>
      <c r="E761" s="19" t="s">
        <v>1499</v>
      </c>
      <c r="F761" s="10">
        <v>42036</v>
      </c>
      <c r="G761" s="10">
        <v>44958</v>
      </c>
      <c r="H761" s="11">
        <v>9</v>
      </c>
      <c r="I761" s="20" t="s">
        <v>253</v>
      </c>
      <c r="J761" s="11" t="s">
        <v>255</v>
      </c>
      <c r="K761" s="11" t="s">
        <v>5259</v>
      </c>
      <c r="L761" s="11">
        <v>2</v>
      </c>
    </row>
    <row r="762" spans="1:12">
      <c r="A762" s="11" t="s">
        <v>1500</v>
      </c>
      <c r="D762" s="11" t="s">
        <v>254</v>
      </c>
      <c r="E762" s="19" t="s">
        <v>1744</v>
      </c>
      <c r="F762" s="10">
        <v>42036</v>
      </c>
      <c r="G762" s="10">
        <v>44958</v>
      </c>
      <c r="H762" s="11">
        <v>9</v>
      </c>
      <c r="I762" s="20" t="s">
        <v>253</v>
      </c>
      <c r="J762" s="11" t="s">
        <v>255</v>
      </c>
      <c r="K762" s="11" t="s">
        <v>5259</v>
      </c>
      <c r="L762" s="11">
        <v>2</v>
      </c>
    </row>
    <row r="763" spans="1:12">
      <c r="A763" s="11" t="s">
        <v>1501</v>
      </c>
      <c r="D763" s="11" t="s">
        <v>254</v>
      </c>
      <c r="E763" s="19" t="s">
        <v>1745</v>
      </c>
      <c r="F763" s="10">
        <v>42036</v>
      </c>
      <c r="G763" s="10">
        <v>44958</v>
      </c>
      <c r="H763" s="11">
        <v>9</v>
      </c>
      <c r="I763" s="20" t="s">
        <v>253</v>
      </c>
      <c r="J763" s="11" t="s">
        <v>255</v>
      </c>
      <c r="K763" s="11" t="s">
        <v>5259</v>
      </c>
      <c r="L763" s="11">
        <v>2</v>
      </c>
    </row>
    <row r="764" spans="1:12">
      <c r="A764" s="11" t="s">
        <v>1502</v>
      </c>
      <c r="D764" s="11" t="s">
        <v>254</v>
      </c>
      <c r="E764" s="19" t="s">
        <v>1746</v>
      </c>
      <c r="F764" s="10">
        <v>42036</v>
      </c>
      <c r="G764" s="10">
        <v>44958</v>
      </c>
      <c r="H764" s="11">
        <v>9</v>
      </c>
      <c r="I764" s="20" t="s">
        <v>253</v>
      </c>
      <c r="J764" s="11" t="s">
        <v>255</v>
      </c>
      <c r="K764" s="11" t="s">
        <v>5259</v>
      </c>
      <c r="L764" s="11">
        <v>2</v>
      </c>
    </row>
    <row r="765" spans="1:12">
      <c r="A765" s="11" t="s">
        <v>1503</v>
      </c>
      <c r="D765" s="11" t="s">
        <v>254</v>
      </c>
      <c r="E765" s="19" t="s">
        <v>1747</v>
      </c>
      <c r="F765" s="10">
        <v>42036</v>
      </c>
      <c r="G765" s="10">
        <v>44958</v>
      </c>
      <c r="H765" s="11">
        <v>9</v>
      </c>
      <c r="I765" s="20" t="s">
        <v>253</v>
      </c>
      <c r="J765" s="11" t="s">
        <v>255</v>
      </c>
      <c r="K765" s="11" t="s">
        <v>5259</v>
      </c>
      <c r="L765" s="11">
        <v>2</v>
      </c>
    </row>
    <row r="766" spans="1:12">
      <c r="A766" s="11" t="s">
        <v>1504</v>
      </c>
      <c r="D766" s="11" t="s">
        <v>254</v>
      </c>
      <c r="E766" s="19" t="s">
        <v>1748</v>
      </c>
      <c r="F766" s="10">
        <v>42036</v>
      </c>
      <c r="G766" s="10">
        <v>44958</v>
      </c>
      <c r="H766" s="11">
        <v>9</v>
      </c>
      <c r="I766" s="20" t="s">
        <v>253</v>
      </c>
      <c r="J766" s="11" t="s">
        <v>255</v>
      </c>
      <c r="K766" s="11" t="s">
        <v>5259</v>
      </c>
      <c r="L766" s="11">
        <v>2</v>
      </c>
    </row>
    <row r="767" spans="1:12">
      <c r="A767" s="11" t="s">
        <v>1505</v>
      </c>
      <c r="D767" s="11" t="s">
        <v>254</v>
      </c>
      <c r="E767" s="19" t="s">
        <v>1749</v>
      </c>
      <c r="F767" s="10">
        <v>42036</v>
      </c>
      <c r="G767" s="10">
        <v>44958</v>
      </c>
      <c r="H767" s="11">
        <v>9</v>
      </c>
      <c r="I767" s="20" t="s">
        <v>253</v>
      </c>
      <c r="J767" s="11" t="s">
        <v>255</v>
      </c>
      <c r="K767" s="11" t="s">
        <v>5259</v>
      </c>
      <c r="L767" s="11">
        <v>2</v>
      </c>
    </row>
    <row r="768" spans="1:12">
      <c r="A768" s="11" t="s">
        <v>1506</v>
      </c>
      <c r="D768" s="11" t="s">
        <v>254</v>
      </c>
      <c r="E768" s="19" t="s">
        <v>1750</v>
      </c>
      <c r="F768" s="10">
        <v>42036</v>
      </c>
      <c r="G768" s="10">
        <v>44958</v>
      </c>
      <c r="H768" s="11">
        <v>9</v>
      </c>
      <c r="I768" s="20" t="s">
        <v>253</v>
      </c>
      <c r="J768" s="11" t="s">
        <v>255</v>
      </c>
      <c r="K768" s="11" t="s">
        <v>5259</v>
      </c>
      <c r="L768" s="11">
        <v>2</v>
      </c>
    </row>
    <row r="769" spans="1:12">
      <c r="A769" s="11" t="s">
        <v>1507</v>
      </c>
      <c r="D769" s="11" t="s">
        <v>254</v>
      </c>
      <c r="E769" s="19" t="s">
        <v>1751</v>
      </c>
      <c r="F769" s="10">
        <v>42036</v>
      </c>
      <c r="G769" s="10">
        <v>44958</v>
      </c>
      <c r="H769" s="11">
        <v>9</v>
      </c>
      <c r="I769" s="20" t="s">
        <v>253</v>
      </c>
      <c r="J769" s="11" t="s">
        <v>255</v>
      </c>
      <c r="K769" s="11" t="s">
        <v>5259</v>
      </c>
      <c r="L769" s="11">
        <v>2</v>
      </c>
    </row>
    <row r="770" spans="1:12">
      <c r="A770" s="11" t="s">
        <v>1508</v>
      </c>
      <c r="D770" s="11" t="s">
        <v>254</v>
      </c>
      <c r="E770" s="19" t="s">
        <v>1752</v>
      </c>
      <c r="F770" s="10">
        <v>42036</v>
      </c>
      <c r="G770" s="10">
        <v>44958</v>
      </c>
      <c r="H770" s="11">
        <v>9</v>
      </c>
      <c r="I770" s="20" t="s">
        <v>253</v>
      </c>
      <c r="J770" s="11" t="s">
        <v>255</v>
      </c>
      <c r="K770" s="11" t="s">
        <v>5259</v>
      </c>
      <c r="L770" s="11">
        <v>2</v>
      </c>
    </row>
    <row r="771" spans="1:12">
      <c r="A771" s="11" t="s">
        <v>1509</v>
      </c>
      <c r="D771" s="11" t="s">
        <v>254</v>
      </c>
      <c r="E771" s="19" t="s">
        <v>1753</v>
      </c>
      <c r="F771" s="10">
        <v>42036</v>
      </c>
      <c r="G771" s="10">
        <v>44958</v>
      </c>
      <c r="H771" s="11">
        <v>9</v>
      </c>
      <c r="I771" s="20" t="s">
        <v>253</v>
      </c>
      <c r="J771" s="11" t="s">
        <v>255</v>
      </c>
      <c r="K771" s="11" t="s">
        <v>5259</v>
      </c>
      <c r="L771" s="11">
        <v>2</v>
      </c>
    </row>
    <row r="772" spans="1:12">
      <c r="A772" s="11" t="s">
        <v>1510</v>
      </c>
      <c r="D772" s="11" t="s">
        <v>254</v>
      </c>
      <c r="E772" s="19" t="s">
        <v>1754</v>
      </c>
      <c r="F772" s="10">
        <v>42036</v>
      </c>
      <c r="G772" s="10">
        <v>44958</v>
      </c>
      <c r="H772" s="11">
        <v>9</v>
      </c>
      <c r="I772" s="20" t="s">
        <v>253</v>
      </c>
      <c r="J772" s="11" t="s">
        <v>255</v>
      </c>
      <c r="K772" s="11" t="s">
        <v>5259</v>
      </c>
      <c r="L772" s="11">
        <v>2</v>
      </c>
    </row>
    <row r="773" spans="1:12">
      <c r="A773" s="11" t="s">
        <v>1511</v>
      </c>
      <c r="D773" s="11" t="s">
        <v>254</v>
      </c>
      <c r="E773" s="19" t="s">
        <v>1755</v>
      </c>
      <c r="F773" s="10">
        <v>42036</v>
      </c>
      <c r="G773" s="10">
        <v>44958</v>
      </c>
      <c r="H773" s="11">
        <v>9</v>
      </c>
      <c r="I773" s="20" t="s">
        <v>253</v>
      </c>
      <c r="J773" s="11" t="s">
        <v>255</v>
      </c>
      <c r="K773" s="11" t="s">
        <v>5259</v>
      </c>
      <c r="L773" s="11">
        <v>2</v>
      </c>
    </row>
    <row r="774" spans="1:12">
      <c r="A774" s="11" t="s">
        <v>1512</v>
      </c>
      <c r="D774" s="11" t="s">
        <v>254</v>
      </c>
      <c r="E774" s="19" t="s">
        <v>1756</v>
      </c>
      <c r="F774" s="10">
        <v>42036</v>
      </c>
      <c r="G774" s="10">
        <v>44958</v>
      </c>
      <c r="H774" s="11">
        <v>9</v>
      </c>
      <c r="I774" s="20" t="s">
        <v>253</v>
      </c>
      <c r="J774" s="11" t="s">
        <v>255</v>
      </c>
      <c r="K774" s="11" t="s">
        <v>5259</v>
      </c>
      <c r="L774" s="11">
        <v>2</v>
      </c>
    </row>
    <row r="775" spans="1:12">
      <c r="A775" s="11" t="s">
        <v>1513</v>
      </c>
      <c r="D775" s="11" t="s">
        <v>254</v>
      </c>
      <c r="E775" s="19" t="s">
        <v>1757</v>
      </c>
      <c r="F775" s="10">
        <v>42036</v>
      </c>
      <c r="G775" s="10">
        <v>44958</v>
      </c>
      <c r="H775" s="11">
        <v>9</v>
      </c>
      <c r="I775" s="20" t="s">
        <v>253</v>
      </c>
      <c r="J775" s="11" t="s">
        <v>255</v>
      </c>
      <c r="K775" s="11" t="s">
        <v>5259</v>
      </c>
      <c r="L775" s="11">
        <v>2</v>
      </c>
    </row>
    <row r="776" spans="1:12">
      <c r="A776" s="11" t="s">
        <v>1514</v>
      </c>
      <c r="D776" s="11" t="s">
        <v>254</v>
      </c>
      <c r="E776" s="19" t="s">
        <v>1758</v>
      </c>
      <c r="F776" s="10">
        <v>42036</v>
      </c>
      <c r="G776" s="10">
        <v>44958</v>
      </c>
      <c r="H776" s="11">
        <v>9</v>
      </c>
      <c r="I776" s="20" t="s">
        <v>253</v>
      </c>
      <c r="J776" s="11" t="s">
        <v>255</v>
      </c>
      <c r="K776" s="11" t="s">
        <v>5259</v>
      </c>
      <c r="L776" s="11">
        <v>2</v>
      </c>
    </row>
    <row r="777" spans="1:12">
      <c r="A777" s="11" t="s">
        <v>1515</v>
      </c>
      <c r="D777" s="11" t="s">
        <v>254</v>
      </c>
      <c r="E777" s="19" t="s">
        <v>1759</v>
      </c>
      <c r="F777" s="10">
        <v>42036</v>
      </c>
      <c r="G777" s="10">
        <v>44958</v>
      </c>
      <c r="H777" s="11">
        <v>9</v>
      </c>
      <c r="I777" s="20" t="s">
        <v>253</v>
      </c>
      <c r="J777" s="11" t="s">
        <v>255</v>
      </c>
      <c r="K777" s="11" t="s">
        <v>5259</v>
      </c>
      <c r="L777" s="11">
        <v>2</v>
      </c>
    </row>
    <row r="778" spans="1:12">
      <c r="A778" s="11" t="s">
        <v>1516</v>
      </c>
      <c r="D778" s="11" t="s">
        <v>254</v>
      </c>
      <c r="E778" s="19" t="s">
        <v>1760</v>
      </c>
      <c r="F778" s="10">
        <v>42036</v>
      </c>
      <c r="G778" s="10">
        <v>44958</v>
      </c>
      <c r="H778" s="11">
        <v>9</v>
      </c>
      <c r="I778" s="20" t="s">
        <v>253</v>
      </c>
      <c r="J778" s="11" t="s">
        <v>255</v>
      </c>
      <c r="K778" s="11" t="s">
        <v>5259</v>
      </c>
      <c r="L778" s="11">
        <v>2</v>
      </c>
    </row>
    <row r="779" spans="1:12">
      <c r="A779" s="11" t="s">
        <v>1517</v>
      </c>
      <c r="D779" s="11" t="s">
        <v>254</v>
      </c>
      <c r="E779" s="19" t="s">
        <v>1761</v>
      </c>
      <c r="F779" s="10">
        <v>42036</v>
      </c>
      <c r="G779" s="10">
        <v>44958</v>
      </c>
      <c r="H779" s="11">
        <v>9</v>
      </c>
      <c r="I779" s="20" t="s">
        <v>253</v>
      </c>
      <c r="J779" s="11" t="s">
        <v>255</v>
      </c>
      <c r="K779" s="11" t="s">
        <v>5259</v>
      </c>
      <c r="L779" s="11">
        <v>2</v>
      </c>
    </row>
    <row r="780" spans="1:12">
      <c r="A780" s="11" t="s">
        <v>1518</v>
      </c>
      <c r="D780" s="11" t="s">
        <v>254</v>
      </c>
      <c r="E780" s="19" t="s">
        <v>1762</v>
      </c>
      <c r="F780" s="10">
        <v>42036</v>
      </c>
      <c r="G780" s="10">
        <v>44958</v>
      </c>
      <c r="H780" s="11">
        <v>9</v>
      </c>
      <c r="I780" s="20" t="s">
        <v>253</v>
      </c>
      <c r="J780" s="11" t="s">
        <v>255</v>
      </c>
      <c r="K780" s="11" t="s">
        <v>5259</v>
      </c>
      <c r="L780" s="11">
        <v>2</v>
      </c>
    </row>
    <row r="781" spans="1:12">
      <c r="A781" s="11" t="s">
        <v>1519</v>
      </c>
      <c r="D781" s="11" t="s">
        <v>254</v>
      </c>
      <c r="E781" s="19" t="s">
        <v>1763</v>
      </c>
      <c r="F781" s="10">
        <v>42036</v>
      </c>
      <c r="G781" s="10">
        <v>44958</v>
      </c>
      <c r="H781" s="11">
        <v>9</v>
      </c>
      <c r="I781" s="20" t="s">
        <v>253</v>
      </c>
      <c r="J781" s="11" t="s">
        <v>255</v>
      </c>
      <c r="K781" s="11" t="s">
        <v>5259</v>
      </c>
      <c r="L781" s="11">
        <v>2</v>
      </c>
    </row>
    <row r="782" spans="1:12">
      <c r="A782" s="11" t="s">
        <v>1520</v>
      </c>
      <c r="D782" s="11" t="s">
        <v>254</v>
      </c>
      <c r="E782" s="19" t="s">
        <v>1764</v>
      </c>
      <c r="F782" s="10">
        <v>42036</v>
      </c>
      <c r="G782" s="10">
        <v>44958</v>
      </c>
      <c r="H782" s="11">
        <v>9</v>
      </c>
      <c r="I782" s="20" t="s">
        <v>253</v>
      </c>
      <c r="J782" s="11" t="s">
        <v>255</v>
      </c>
      <c r="K782" s="11" t="s">
        <v>5259</v>
      </c>
      <c r="L782" s="11">
        <v>2</v>
      </c>
    </row>
    <row r="783" spans="1:12">
      <c r="A783" s="11" t="s">
        <v>1521</v>
      </c>
      <c r="D783" s="11" t="s">
        <v>254</v>
      </c>
      <c r="E783" s="19" t="s">
        <v>1765</v>
      </c>
      <c r="F783" s="10">
        <v>42036</v>
      </c>
      <c r="G783" s="10">
        <v>44958</v>
      </c>
      <c r="H783" s="11">
        <v>9</v>
      </c>
      <c r="I783" s="20" t="s">
        <v>253</v>
      </c>
      <c r="J783" s="11" t="s">
        <v>255</v>
      </c>
      <c r="K783" s="11" t="s">
        <v>5259</v>
      </c>
      <c r="L783" s="11">
        <v>2</v>
      </c>
    </row>
    <row r="784" spans="1:12">
      <c r="A784" s="11" t="s">
        <v>1522</v>
      </c>
      <c r="D784" s="11" t="s">
        <v>254</v>
      </c>
      <c r="E784" s="19" t="s">
        <v>1766</v>
      </c>
      <c r="F784" s="10">
        <v>42036</v>
      </c>
      <c r="G784" s="10">
        <v>44958</v>
      </c>
      <c r="H784" s="11">
        <v>9</v>
      </c>
      <c r="I784" s="20" t="s">
        <v>253</v>
      </c>
      <c r="J784" s="11" t="s">
        <v>255</v>
      </c>
      <c r="K784" s="11" t="s">
        <v>5259</v>
      </c>
      <c r="L784" s="11">
        <v>2</v>
      </c>
    </row>
    <row r="785" spans="1:12">
      <c r="A785" s="11" t="s">
        <v>1523</v>
      </c>
      <c r="D785" s="11" t="s">
        <v>254</v>
      </c>
      <c r="E785" s="19" t="s">
        <v>1767</v>
      </c>
      <c r="F785" s="10">
        <v>42036</v>
      </c>
      <c r="G785" s="10">
        <v>44958</v>
      </c>
      <c r="H785" s="11">
        <v>9</v>
      </c>
      <c r="I785" s="20" t="s">
        <v>253</v>
      </c>
      <c r="J785" s="11" t="s">
        <v>255</v>
      </c>
      <c r="K785" s="11" t="s">
        <v>5259</v>
      </c>
      <c r="L785" s="11">
        <v>2</v>
      </c>
    </row>
    <row r="786" spans="1:12">
      <c r="A786" s="11" t="s">
        <v>1524</v>
      </c>
      <c r="D786" s="11" t="s">
        <v>254</v>
      </c>
      <c r="E786" s="19" t="s">
        <v>1768</v>
      </c>
      <c r="F786" s="10">
        <v>42036</v>
      </c>
      <c r="G786" s="10">
        <v>44958</v>
      </c>
      <c r="H786" s="11">
        <v>9</v>
      </c>
      <c r="I786" s="20" t="s">
        <v>253</v>
      </c>
      <c r="J786" s="11" t="s">
        <v>255</v>
      </c>
      <c r="K786" s="11" t="s">
        <v>5259</v>
      </c>
      <c r="L786" s="11">
        <v>2</v>
      </c>
    </row>
    <row r="787" spans="1:12">
      <c r="A787" s="11" t="s">
        <v>1525</v>
      </c>
      <c r="D787" s="11" t="s">
        <v>254</v>
      </c>
      <c r="E787" s="19" t="s">
        <v>1769</v>
      </c>
      <c r="F787" s="10">
        <v>42036</v>
      </c>
      <c r="G787" s="10">
        <v>44958</v>
      </c>
      <c r="H787" s="11">
        <v>9</v>
      </c>
      <c r="I787" s="20" t="s">
        <v>253</v>
      </c>
      <c r="J787" s="11" t="s">
        <v>255</v>
      </c>
      <c r="K787" s="11" t="s">
        <v>5259</v>
      </c>
      <c r="L787" s="11">
        <v>2</v>
      </c>
    </row>
    <row r="788" spans="1:12">
      <c r="A788" s="11" t="s">
        <v>1526</v>
      </c>
      <c r="D788" s="11" t="s">
        <v>254</v>
      </c>
      <c r="E788" s="19" t="s">
        <v>1770</v>
      </c>
      <c r="F788" s="10">
        <v>42036</v>
      </c>
      <c r="G788" s="10">
        <v>44958</v>
      </c>
      <c r="H788" s="11">
        <v>9</v>
      </c>
      <c r="I788" s="20" t="s">
        <v>253</v>
      </c>
      <c r="J788" s="11" t="s">
        <v>255</v>
      </c>
      <c r="K788" s="11" t="s">
        <v>5259</v>
      </c>
      <c r="L788" s="11">
        <v>2</v>
      </c>
    </row>
    <row r="789" spans="1:12">
      <c r="A789" s="11" t="s">
        <v>1527</v>
      </c>
      <c r="D789" s="11" t="s">
        <v>254</v>
      </c>
      <c r="E789" s="19" t="s">
        <v>1771</v>
      </c>
      <c r="F789" s="10">
        <v>42036</v>
      </c>
      <c r="G789" s="10">
        <v>44958</v>
      </c>
      <c r="H789" s="11">
        <v>9</v>
      </c>
      <c r="I789" s="20" t="s">
        <v>253</v>
      </c>
      <c r="J789" s="11" t="s">
        <v>255</v>
      </c>
      <c r="K789" s="11" t="s">
        <v>5259</v>
      </c>
      <c r="L789" s="11">
        <v>2</v>
      </c>
    </row>
    <row r="790" spans="1:12">
      <c r="A790" s="11" t="s">
        <v>1528</v>
      </c>
      <c r="D790" s="11" t="s">
        <v>254</v>
      </c>
      <c r="E790" s="19" t="s">
        <v>1772</v>
      </c>
      <c r="F790" s="10">
        <v>42036</v>
      </c>
      <c r="G790" s="10">
        <v>44958</v>
      </c>
      <c r="H790" s="11">
        <v>9</v>
      </c>
      <c r="I790" s="20" t="s">
        <v>253</v>
      </c>
      <c r="J790" s="11" t="s">
        <v>255</v>
      </c>
      <c r="K790" s="11" t="s">
        <v>5259</v>
      </c>
      <c r="L790" s="11">
        <v>2</v>
      </c>
    </row>
    <row r="791" spans="1:12">
      <c r="A791" s="11" t="s">
        <v>1529</v>
      </c>
      <c r="D791" s="11" t="s">
        <v>254</v>
      </c>
      <c r="E791" s="19" t="s">
        <v>1773</v>
      </c>
      <c r="F791" s="10">
        <v>42036</v>
      </c>
      <c r="G791" s="10">
        <v>44958</v>
      </c>
      <c r="H791" s="11">
        <v>9</v>
      </c>
      <c r="I791" s="20" t="s">
        <v>253</v>
      </c>
      <c r="J791" s="11" t="s">
        <v>255</v>
      </c>
      <c r="K791" s="11" t="s">
        <v>5259</v>
      </c>
      <c r="L791" s="11">
        <v>2</v>
      </c>
    </row>
    <row r="792" spans="1:12">
      <c r="A792" s="11" t="s">
        <v>1530</v>
      </c>
      <c r="D792" s="11" t="s">
        <v>254</v>
      </c>
      <c r="E792" s="19" t="s">
        <v>1774</v>
      </c>
      <c r="F792" s="10">
        <v>42036</v>
      </c>
      <c r="G792" s="10">
        <v>44958</v>
      </c>
      <c r="H792" s="11">
        <v>9</v>
      </c>
      <c r="I792" s="20" t="s">
        <v>253</v>
      </c>
      <c r="J792" s="11" t="s">
        <v>255</v>
      </c>
      <c r="K792" s="11" t="s">
        <v>5259</v>
      </c>
      <c r="L792" s="11">
        <v>2</v>
      </c>
    </row>
    <row r="793" spans="1:12">
      <c r="A793" s="11" t="s">
        <v>1531</v>
      </c>
      <c r="D793" s="11" t="s">
        <v>254</v>
      </c>
      <c r="E793" s="19" t="s">
        <v>1775</v>
      </c>
      <c r="F793" s="10">
        <v>42036</v>
      </c>
      <c r="G793" s="10">
        <v>44958</v>
      </c>
      <c r="H793" s="11">
        <v>9</v>
      </c>
      <c r="I793" s="20" t="s">
        <v>253</v>
      </c>
      <c r="J793" s="11" t="s">
        <v>255</v>
      </c>
      <c r="K793" s="11" t="s">
        <v>5259</v>
      </c>
      <c r="L793" s="11">
        <v>2</v>
      </c>
    </row>
    <row r="794" spans="1:12">
      <c r="A794" s="11" t="s">
        <v>1532</v>
      </c>
      <c r="D794" s="11" t="s">
        <v>254</v>
      </c>
      <c r="E794" s="19" t="s">
        <v>1776</v>
      </c>
      <c r="F794" s="10">
        <v>42036</v>
      </c>
      <c r="G794" s="10">
        <v>44958</v>
      </c>
      <c r="H794" s="11">
        <v>9</v>
      </c>
      <c r="I794" s="20" t="s">
        <v>253</v>
      </c>
      <c r="J794" s="11" t="s">
        <v>255</v>
      </c>
      <c r="K794" s="11" t="s">
        <v>5259</v>
      </c>
      <c r="L794" s="11">
        <v>2</v>
      </c>
    </row>
    <row r="795" spans="1:12">
      <c r="A795" s="11" t="s">
        <v>1533</v>
      </c>
      <c r="D795" s="11" t="s">
        <v>254</v>
      </c>
      <c r="E795" s="19" t="s">
        <v>1777</v>
      </c>
      <c r="F795" s="10">
        <v>42036</v>
      </c>
      <c r="G795" s="10">
        <v>44958</v>
      </c>
      <c r="H795" s="11">
        <v>9</v>
      </c>
      <c r="I795" s="20" t="s">
        <v>253</v>
      </c>
      <c r="J795" s="11" t="s">
        <v>255</v>
      </c>
      <c r="K795" s="11" t="s">
        <v>5259</v>
      </c>
      <c r="L795" s="11">
        <v>2</v>
      </c>
    </row>
    <row r="796" spans="1:12">
      <c r="A796" s="11" t="s">
        <v>1534</v>
      </c>
      <c r="D796" s="11" t="s">
        <v>254</v>
      </c>
      <c r="E796" s="19" t="s">
        <v>1778</v>
      </c>
      <c r="F796" s="10">
        <v>42036</v>
      </c>
      <c r="G796" s="10">
        <v>44958</v>
      </c>
      <c r="H796" s="11">
        <v>9</v>
      </c>
      <c r="I796" s="20" t="s">
        <v>253</v>
      </c>
      <c r="J796" s="11" t="s">
        <v>255</v>
      </c>
      <c r="K796" s="11" t="s">
        <v>5259</v>
      </c>
      <c r="L796" s="11">
        <v>2</v>
      </c>
    </row>
    <row r="797" spans="1:12">
      <c r="A797" s="11" t="s">
        <v>1535</v>
      </c>
      <c r="D797" s="11" t="s">
        <v>254</v>
      </c>
      <c r="E797" s="19" t="s">
        <v>1779</v>
      </c>
      <c r="F797" s="10">
        <v>42036</v>
      </c>
      <c r="G797" s="10">
        <v>44958</v>
      </c>
      <c r="H797" s="11">
        <v>9</v>
      </c>
      <c r="I797" s="20" t="s">
        <v>253</v>
      </c>
      <c r="J797" s="11" t="s">
        <v>255</v>
      </c>
      <c r="K797" s="11" t="s">
        <v>5259</v>
      </c>
      <c r="L797" s="11">
        <v>2</v>
      </c>
    </row>
    <row r="798" spans="1:12">
      <c r="A798" s="11" t="s">
        <v>5366</v>
      </c>
      <c r="D798" s="11" t="s">
        <v>254</v>
      </c>
      <c r="E798" s="19" t="s">
        <v>1780</v>
      </c>
      <c r="F798" s="10">
        <v>42036</v>
      </c>
      <c r="G798" s="10">
        <v>44958</v>
      </c>
      <c r="H798" s="11">
        <v>9</v>
      </c>
      <c r="I798" s="20" t="s">
        <v>253</v>
      </c>
      <c r="J798" s="11" t="s">
        <v>255</v>
      </c>
      <c r="K798" s="11" t="s">
        <v>5259</v>
      </c>
      <c r="L798" s="11">
        <v>2</v>
      </c>
    </row>
    <row r="799" spans="1:12">
      <c r="A799" s="11" t="s">
        <v>5367</v>
      </c>
      <c r="D799" s="11" t="s">
        <v>254</v>
      </c>
      <c r="E799" s="19" t="s">
        <v>1781</v>
      </c>
      <c r="F799" s="10">
        <v>42036</v>
      </c>
      <c r="G799" s="10">
        <v>44958</v>
      </c>
      <c r="H799" s="11">
        <v>9</v>
      </c>
      <c r="I799" s="20" t="s">
        <v>253</v>
      </c>
      <c r="J799" s="11" t="s">
        <v>255</v>
      </c>
      <c r="K799" s="11" t="s">
        <v>5259</v>
      </c>
      <c r="L799" s="11">
        <v>2</v>
      </c>
    </row>
    <row r="800" spans="1:12">
      <c r="A800" s="11" t="s">
        <v>5368</v>
      </c>
      <c r="D800" s="11" t="s">
        <v>254</v>
      </c>
      <c r="E800" s="19" t="s">
        <v>1782</v>
      </c>
      <c r="F800" s="10">
        <v>42036</v>
      </c>
      <c r="G800" s="10">
        <v>44958</v>
      </c>
      <c r="H800" s="11">
        <v>9</v>
      </c>
      <c r="I800" s="20" t="s">
        <v>253</v>
      </c>
      <c r="J800" s="11" t="s">
        <v>255</v>
      </c>
      <c r="K800" s="11" t="s">
        <v>5259</v>
      </c>
      <c r="L800" s="11">
        <v>2</v>
      </c>
    </row>
    <row r="801" spans="1:12">
      <c r="A801" s="11" t="s">
        <v>5369</v>
      </c>
      <c r="D801" s="11" t="s">
        <v>254</v>
      </c>
      <c r="E801" s="19" t="s">
        <v>1783</v>
      </c>
      <c r="F801" s="10">
        <v>42036</v>
      </c>
      <c r="G801" s="10">
        <v>44958</v>
      </c>
      <c r="H801" s="11">
        <v>9</v>
      </c>
      <c r="I801" s="20" t="s">
        <v>253</v>
      </c>
      <c r="J801" s="11" t="s">
        <v>255</v>
      </c>
      <c r="K801" s="11" t="s">
        <v>5259</v>
      </c>
      <c r="L801" s="11">
        <v>2</v>
      </c>
    </row>
    <row r="802" spans="1:12">
      <c r="A802" s="11" t="s">
        <v>5370</v>
      </c>
      <c r="D802" s="11" t="s">
        <v>254</v>
      </c>
      <c r="E802" s="19" t="s">
        <v>1784</v>
      </c>
      <c r="F802" s="10">
        <v>42036</v>
      </c>
      <c r="G802" s="10">
        <v>44958</v>
      </c>
      <c r="H802" s="11">
        <v>9</v>
      </c>
      <c r="I802" s="20" t="s">
        <v>253</v>
      </c>
      <c r="J802" s="11" t="s">
        <v>255</v>
      </c>
      <c r="K802" s="11" t="s">
        <v>5259</v>
      </c>
      <c r="L802" s="11">
        <v>2</v>
      </c>
    </row>
    <row r="803" spans="1:12">
      <c r="A803" s="11" t="s">
        <v>5371</v>
      </c>
      <c r="D803" s="11" t="s">
        <v>254</v>
      </c>
      <c r="E803" s="19" t="s">
        <v>1785</v>
      </c>
      <c r="F803" s="10">
        <v>42036</v>
      </c>
      <c r="G803" s="10">
        <v>44958</v>
      </c>
      <c r="H803" s="11">
        <v>9</v>
      </c>
      <c r="I803" s="20" t="s">
        <v>253</v>
      </c>
      <c r="J803" s="11" t="s">
        <v>255</v>
      </c>
      <c r="K803" s="11" t="s">
        <v>5259</v>
      </c>
      <c r="L803" s="11">
        <v>2</v>
      </c>
    </row>
    <row r="804" spans="1:12">
      <c r="A804" s="11" t="s">
        <v>1536</v>
      </c>
      <c r="D804" s="11" t="s">
        <v>254</v>
      </c>
      <c r="E804" s="19" t="s">
        <v>1786</v>
      </c>
      <c r="F804" s="10">
        <v>42036</v>
      </c>
      <c r="G804" s="10">
        <v>44958</v>
      </c>
      <c r="H804" s="11">
        <v>9</v>
      </c>
      <c r="I804" s="20" t="s">
        <v>253</v>
      </c>
      <c r="J804" s="11" t="s">
        <v>255</v>
      </c>
      <c r="K804" s="11" t="s">
        <v>5259</v>
      </c>
      <c r="L804" s="11">
        <v>2</v>
      </c>
    </row>
    <row r="805" spans="1:12">
      <c r="A805" s="11" t="s">
        <v>1537</v>
      </c>
      <c r="D805" s="11" t="s">
        <v>254</v>
      </c>
      <c r="E805" s="19" t="s">
        <v>1787</v>
      </c>
      <c r="F805" s="10">
        <v>42036</v>
      </c>
      <c r="G805" s="10">
        <v>44958</v>
      </c>
      <c r="H805" s="11">
        <v>9</v>
      </c>
      <c r="I805" s="20" t="s">
        <v>253</v>
      </c>
      <c r="J805" s="11" t="s">
        <v>255</v>
      </c>
      <c r="K805" s="11" t="s">
        <v>5259</v>
      </c>
      <c r="L805" s="11">
        <v>2</v>
      </c>
    </row>
    <row r="806" spans="1:12">
      <c r="A806" s="11" t="s">
        <v>1538</v>
      </c>
      <c r="D806" s="11" t="s">
        <v>254</v>
      </c>
      <c r="E806" s="19" t="s">
        <v>1788</v>
      </c>
      <c r="F806" s="10">
        <v>42036</v>
      </c>
      <c r="G806" s="10">
        <v>44958</v>
      </c>
      <c r="H806" s="11">
        <v>9</v>
      </c>
      <c r="I806" s="20" t="s">
        <v>253</v>
      </c>
      <c r="J806" s="11" t="s">
        <v>255</v>
      </c>
      <c r="K806" s="11" t="s">
        <v>5259</v>
      </c>
      <c r="L806" s="11">
        <v>2</v>
      </c>
    </row>
    <row r="807" spans="1:12">
      <c r="A807" s="11" t="s">
        <v>1539</v>
      </c>
      <c r="D807" s="11" t="s">
        <v>254</v>
      </c>
      <c r="E807" s="19" t="s">
        <v>1789</v>
      </c>
      <c r="F807" s="10">
        <v>42036</v>
      </c>
      <c r="G807" s="10">
        <v>44958</v>
      </c>
      <c r="H807" s="11">
        <v>9</v>
      </c>
      <c r="I807" s="20" t="s">
        <v>253</v>
      </c>
      <c r="J807" s="11" t="s">
        <v>255</v>
      </c>
      <c r="K807" s="11" t="s">
        <v>5259</v>
      </c>
      <c r="L807" s="11">
        <v>2</v>
      </c>
    </row>
    <row r="808" spans="1:12">
      <c r="A808" s="11" t="s">
        <v>1540</v>
      </c>
      <c r="D808" s="11" t="s">
        <v>254</v>
      </c>
      <c r="E808" s="19" t="s">
        <v>1790</v>
      </c>
      <c r="F808" s="10">
        <v>42036</v>
      </c>
      <c r="G808" s="10">
        <v>44958</v>
      </c>
      <c r="H808" s="11">
        <v>9</v>
      </c>
      <c r="I808" s="20" t="s">
        <v>253</v>
      </c>
      <c r="J808" s="11" t="s">
        <v>255</v>
      </c>
      <c r="K808" s="11" t="s">
        <v>5259</v>
      </c>
      <c r="L808" s="11">
        <v>2</v>
      </c>
    </row>
    <row r="809" spans="1:12">
      <c r="A809" s="11" t="s">
        <v>1541</v>
      </c>
      <c r="D809" s="11" t="s">
        <v>254</v>
      </c>
      <c r="E809" s="19" t="s">
        <v>1791</v>
      </c>
      <c r="F809" s="10">
        <v>42036</v>
      </c>
      <c r="G809" s="10">
        <v>44958</v>
      </c>
      <c r="H809" s="11">
        <v>9</v>
      </c>
      <c r="I809" s="20" t="s">
        <v>253</v>
      </c>
      <c r="J809" s="11" t="s">
        <v>255</v>
      </c>
      <c r="K809" s="11" t="s">
        <v>5259</v>
      </c>
      <c r="L809" s="11">
        <v>2</v>
      </c>
    </row>
    <row r="810" spans="1:12">
      <c r="A810" s="11" t="s">
        <v>1542</v>
      </c>
      <c r="D810" s="11" t="s">
        <v>254</v>
      </c>
      <c r="E810" s="19" t="s">
        <v>1792</v>
      </c>
      <c r="F810" s="10">
        <v>42036</v>
      </c>
      <c r="G810" s="10">
        <v>44958</v>
      </c>
      <c r="H810" s="11">
        <v>9</v>
      </c>
      <c r="I810" s="20" t="s">
        <v>253</v>
      </c>
      <c r="J810" s="11" t="s">
        <v>255</v>
      </c>
      <c r="K810" s="11" t="s">
        <v>5259</v>
      </c>
      <c r="L810" s="11">
        <v>2</v>
      </c>
    </row>
    <row r="811" spans="1:12">
      <c r="A811" s="11" t="s">
        <v>1543</v>
      </c>
      <c r="D811" s="11" t="s">
        <v>254</v>
      </c>
      <c r="E811" s="19" t="s">
        <v>1793</v>
      </c>
      <c r="F811" s="10">
        <v>42036</v>
      </c>
      <c r="G811" s="10">
        <v>44958</v>
      </c>
      <c r="H811" s="11">
        <v>9</v>
      </c>
      <c r="I811" s="20" t="s">
        <v>253</v>
      </c>
      <c r="J811" s="11" t="s">
        <v>255</v>
      </c>
      <c r="K811" s="11" t="s">
        <v>5259</v>
      </c>
      <c r="L811" s="11">
        <v>2</v>
      </c>
    </row>
    <row r="812" spans="1:12">
      <c r="A812" s="11" t="s">
        <v>1544</v>
      </c>
      <c r="D812" s="11" t="s">
        <v>254</v>
      </c>
      <c r="E812" s="19" t="s">
        <v>1794</v>
      </c>
      <c r="F812" s="10">
        <v>42036</v>
      </c>
      <c r="G812" s="10">
        <v>44958</v>
      </c>
      <c r="H812" s="11">
        <v>9</v>
      </c>
      <c r="I812" s="20" t="s">
        <v>253</v>
      </c>
      <c r="J812" s="11" t="s">
        <v>255</v>
      </c>
      <c r="K812" s="11" t="s">
        <v>5259</v>
      </c>
      <c r="L812" s="11">
        <v>2</v>
      </c>
    </row>
    <row r="813" spans="1:12">
      <c r="A813" s="11" t="s">
        <v>1545</v>
      </c>
      <c r="D813" s="11" t="s">
        <v>254</v>
      </c>
      <c r="E813" s="19" t="s">
        <v>1795</v>
      </c>
      <c r="F813" s="10">
        <v>42036</v>
      </c>
      <c r="G813" s="10">
        <v>44958</v>
      </c>
      <c r="H813" s="11">
        <v>9</v>
      </c>
      <c r="I813" s="20" t="s">
        <v>253</v>
      </c>
      <c r="J813" s="11" t="s">
        <v>255</v>
      </c>
      <c r="K813" s="11" t="s">
        <v>5259</v>
      </c>
      <c r="L813" s="11">
        <v>2</v>
      </c>
    </row>
    <row r="814" spans="1:12">
      <c r="A814" s="11" t="s">
        <v>1546</v>
      </c>
      <c r="D814" s="11" t="s">
        <v>254</v>
      </c>
      <c r="E814" s="19" t="s">
        <v>1796</v>
      </c>
      <c r="F814" s="10">
        <v>42036</v>
      </c>
      <c r="G814" s="10">
        <v>44958</v>
      </c>
      <c r="H814" s="11">
        <v>9</v>
      </c>
      <c r="I814" s="20" t="s">
        <v>253</v>
      </c>
      <c r="J814" s="11" t="s">
        <v>255</v>
      </c>
      <c r="K814" s="11" t="s">
        <v>5259</v>
      </c>
      <c r="L814" s="11">
        <v>2</v>
      </c>
    </row>
    <row r="815" spans="1:12">
      <c r="A815" s="11" t="s">
        <v>1547</v>
      </c>
      <c r="D815" s="11" t="s">
        <v>254</v>
      </c>
      <c r="E815" s="19" t="s">
        <v>1797</v>
      </c>
      <c r="F815" s="10">
        <v>42036</v>
      </c>
      <c r="G815" s="10">
        <v>44958</v>
      </c>
      <c r="H815" s="11">
        <v>9</v>
      </c>
      <c r="I815" s="20" t="s">
        <v>253</v>
      </c>
      <c r="J815" s="11" t="s">
        <v>255</v>
      </c>
      <c r="K815" s="11" t="s">
        <v>5259</v>
      </c>
      <c r="L815" s="11">
        <v>2</v>
      </c>
    </row>
    <row r="816" spans="1:12">
      <c r="A816" s="11" t="s">
        <v>1548</v>
      </c>
      <c r="D816" s="11" t="s">
        <v>254</v>
      </c>
      <c r="E816" s="19" t="s">
        <v>1798</v>
      </c>
      <c r="F816" s="10">
        <v>42036</v>
      </c>
      <c r="G816" s="10">
        <v>44958</v>
      </c>
      <c r="H816" s="11">
        <v>9</v>
      </c>
      <c r="I816" s="20" t="s">
        <v>253</v>
      </c>
      <c r="J816" s="11" t="s">
        <v>255</v>
      </c>
      <c r="K816" s="11" t="s">
        <v>5259</v>
      </c>
      <c r="L816" s="11">
        <v>2</v>
      </c>
    </row>
    <row r="817" spans="1:12">
      <c r="A817" s="11" t="s">
        <v>1549</v>
      </c>
      <c r="D817" s="11" t="s">
        <v>254</v>
      </c>
      <c r="E817" s="19" t="s">
        <v>1799</v>
      </c>
      <c r="F817" s="10">
        <v>42036</v>
      </c>
      <c r="G817" s="10">
        <v>44958</v>
      </c>
      <c r="H817" s="11">
        <v>9</v>
      </c>
      <c r="I817" s="20" t="s">
        <v>253</v>
      </c>
      <c r="J817" s="11" t="s">
        <v>255</v>
      </c>
      <c r="K817" s="11" t="s">
        <v>5259</v>
      </c>
      <c r="L817" s="11">
        <v>2</v>
      </c>
    </row>
    <row r="818" spans="1:12">
      <c r="A818" s="11" t="s">
        <v>1550</v>
      </c>
      <c r="D818" s="11" t="s">
        <v>254</v>
      </c>
      <c r="E818" s="19" t="s">
        <v>1800</v>
      </c>
      <c r="F818" s="10">
        <v>42036</v>
      </c>
      <c r="G818" s="10">
        <v>44958</v>
      </c>
      <c r="H818" s="11">
        <v>9</v>
      </c>
      <c r="I818" s="20" t="s">
        <v>253</v>
      </c>
      <c r="J818" s="11" t="s">
        <v>255</v>
      </c>
      <c r="K818" s="11" t="s">
        <v>5259</v>
      </c>
      <c r="L818" s="11">
        <v>2</v>
      </c>
    </row>
    <row r="819" spans="1:12">
      <c r="A819" s="11" t="s">
        <v>1551</v>
      </c>
      <c r="D819" s="11" t="s">
        <v>254</v>
      </c>
      <c r="E819" s="19" t="s">
        <v>1801</v>
      </c>
      <c r="F819" s="10">
        <v>42036</v>
      </c>
      <c r="G819" s="10">
        <v>44958</v>
      </c>
      <c r="H819" s="11">
        <v>9</v>
      </c>
      <c r="I819" s="20" t="s">
        <v>253</v>
      </c>
      <c r="J819" s="11" t="s">
        <v>255</v>
      </c>
      <c r="K819" s="11" t="s">
        <v>5259</v>
      </c>
      <c r="L819" s="11">
        <v>2</v>
      </c>
    </row>
    <row r="820" spans="1:12">
      <c r="A820" s="11" t="s">
        <v>1552</v>
      </c>
      <c r="D820" s="11" t="s">
        <v>254</v>
      </c>
      <c r="E820" s="19" t="s">
        <v>1802</v>
      </c>
      <c r="F820" s="10">
        <v>42036</v>
      </c>
      <c r="G820" s="10">
        <v>44958</v>
      </c>
      <c r="H820" s="11">
        <v>9</v>
      </c>
      <c r="I820" s="20" t="s">
        <v>253</v>
      </c>
      <c r="J820" s="11" t="s">
        <v>255</v>
      </c>
      <c r="K820" s="11" t="s">
        <v>5259</v>
      </c>
      <c r="L820" s="11">
        <v>2</v>
      </c>
    </row>
    <row r="821" spans="1:12">
      <c r="A821" s="11" t="s">
        <v>1553</v>
      </c>
      <c r="D821" s="11" t="s">
        <v>254</v>
      </c>
      <c r="E821" s="19" t="s">
        <v>1803</v>
      </c>
      <c r="F821" s="10">
        <v>42036</v>
      </c>
      <c r="G821" s="10">
        <v>44958</v>
      </c>
      <c r="H821" s="11">
        <v>9</v>
      </c>
      <c r="I821" s="20" t="s">
        <v>253</v>
      </c>
      <c r="J821" s="11" t="s">
        <v>255</v>
      </c>
      <c r="K821" s="11" t="s">
        <v>5259</v>
      </c>
      <c r="L821" s="11">
        <v>2</v>
      </c>
    </row>
    <row r="822" spans="1:12">
      <c r="A822" s="11" t="s">
        <v>1554</v>
      </c>
      <c r="D822" s="11" t="s">
        <v>254</v>
      </c>
      <c r="E822" s="19" t="s">
        <v>1804</v>
      </c>
      <c r="F822" s="10">
        <v>42036</v>
      </c>
      <c r="G822" s="10">
        <v>44958</v>
      </c>
      <c r="H822" s="11">
        <v>9</v>
      </c>
      <c r="I822" s="20" t="s">
        <v>253</v>
      </c>
      <c r="J822" s="11" t="s">
        <v>255</v>
      </c>
      <c r="K822" s="11" t="s">
        <v>5259</v>
      </c>
      <c r="L822" s="11">
        <v>2</v>
      </c>
    </row>
    <row r="823" spans="1:12">
      <c r="A823" s="11" t="s">
        <v>1555</v>
      </c>
      <c r="D823" s="11" t="s">
        <v>254</v>
      </c>
      <c r="E823" s="19" t="s">
        <v>1805</v>
      </c>
      <c r="F823" s="10">
        <v>42036</v>
      </c>
      <c r="G823" s="10">
        <v>44958</v>
      </c>
      <c r="H823" s="11">
        <v>9</v>
      </c>
      <c r="I823" s="20" t="s">
        <v>253</v>
      </c>
      <c r="J823" s="11" t="s">
        <v>255</v>
      </c>
      <c r="K823" s="11" t="s">
        <v>5259</v>
      </c>
      <c r="L823" s="11">
        <v>2</v>
      </c>
    </row>
    <row r="824" spans="1:12">
      <c r="A824" s="11" t="s">
        <v>1556</v>
      </c>
      <c r="D824" s="11" t="s">
        <v>254</v>
      </c>
      <c r="E824" s="19" t="s">
        <v>1806</v>
      </c>
      <c r="F824" s="10">
        <v>42036</v>
      </c>
      <c r="G824" s="10">
        <v>44958</v>
      </c>
      <c r="H824" s="11">
        <v>9</v>
      </c>
      <c r="I824" s="20" t="s">
        <v>253</v>
      </c>
      <c r="J824" s="11" t="s">
        <v>255</v>
      </c>
      <c r="K824" s="11" t="s">
        <v>5259</v>
      </c>
      <c r="L824" s="11">
        <v>2</v>
      </c>
    </row>
    <row r="825" spans="1:12">
      <c r="A825" s="11" t="s">
        <v>1557</v>
      </c>
      <c r="D825" s="11" t="s">
        <v>254</v>
      </c>
      <c r="E825" s="19" t="s">
        <v>1807</v>
      </c>
      <c r="F825" s="10">
        <v>42036</v>
      </c>
      <c r="G825" s="10">
        <v>44958</v>
      </c>
      <c r="H825" s="11">
        <v>9</v>
      </c>
      <c r="I825" s="20" t="s">
        <v>253</v>
      </c>
      <c r="J825" s="11" t="s">
        <v>255</v>
      </c>
      <c r="K825" s="11" t="s">
        <v>5259</v>
      </c>
      <c r="L825" s="11">
        <v>2</v>
      </c>
    </row>
    <row r="826" spans="1:12">
      <c r="A826" s="11" t="s">
        <v>1558</v>
      </c>
      <c r="D826" s="11" t="s">
        <v>254</v>
      </c>
      <c r="E826" s="19" t="s">
        <v>1808</v>
      </c>
      <c r="F826" s="10">
        <v>42036</v>
      </c>
      <c r="G826" s="10">
        <v>44958</v>
      </c>
      <c r="H826" s="11">
        <v>9</v>
      </c>
      <c r="I826" s="20" t="s">
        <v>253</v>
      </c>
      <c r="J826" s="11" t="s">
        <v>255</v>
      </c>
      <c r="K826" s="11" t="s">
        <v>5259</v>
      </c>
      <c r="L826" s="11">
        <v>2</v>
      </c>
    </row>
    <row r="827" spans="1:12">
      <c r="A827" s="11" t="s">
        <v>1559</v>
      </c>
      <c r="D827" s="11" t="s">
        <v>254</v>
      </c>
      <c r="E827" s="19" t="s">
        <v>1809</v>
      </c>
      <c r="F827" s="10">
        <v>42036</v>
      </c>
      <c r="G827" s="10">
        <v>44958</v>
      </c>
      <c r="H827" s="11">
        <v>9</v>
      </c>
      <c r="I827" s="20" t="s">
        <v>253</v>
      </c>
      <c r="J827" s="11" t="s">
        <v>255</v>
      </c>
      <c r="K827" s="11" t="s">
        <v>5259</v>
      </c>
      <c r="L827" s="11">
        <v>2</v>
      </c>
    </row>
    <row r="828" spans="1:12">
      <c r="A828" s="11" t="s">
        <v>1560</v>
      </c>
      <c r="D828" s="11" t="s">
        <v>254</v>
      </c>
      <c r="E828" s="19" t="s">
        <v>1810</v>
      </c>
      <c r="F828" s="10">
        <v>42036</v>
      </c>
      <c r="G828" s="10">
        <v>44958</v>
      </c>
      <c r="H828" s="11">
        <v>9</v>
      </c>
      <c r="I828" s="20" t="s">
        <v>253</v>
      </c>
      <c r="J828" s="11" t="s">
        <v>255</v>
      </c>
      <c r="K828" s="11" t="s">
        <v>5259</v>
      </c>
      <c r="L828" s="11">
        <v>2</v>
      </c>
    </row>
    <row r="829" spans="1:12">
      <c r="A829" s="11" t="s">
        <v>1561</v>
      </c>
      <c r="D829" s="11" t="s">
        <v>254</v>
      </c>
      <c r="E829" s="19" t="s">
        <v>1811</v>
      </c>
      <c r="F829" s="10">
        <v>42036</v>
      </c>
      <c r="G829" s="10">
        <v>44958</v>
      </c>
      <c r="H829" s="11">
        <v>9</v>
      </c>
      <c r="I829" s="20" t="s">
        <v>253</v>
      </c>
      <c r="J829" s="11" t="s">
        <v>255</v>
      </c>
      <c r="K829" s="11" t="s">
        <v>5259</v>
      </c>
      <c r="L829" s="11">
        <v>2</v>
      </c>
    </row>
    <row r="830" spans="1:12">
      <c r="A830" s="11" t="s">
        <v>1562</v>
      </c>
      <c r="D830" s="11" t="s">
        <v>254</v>
      </c>
      <c r="E830" s="19" t="s">
        <v>1812</v>
      </c>
      <c r="F830" s="10">
        <v>42036</v>
      </c>
      <c r="G830" s="10">
        <v>44958</v>
      </c>
      <c r="H830" s="11">
        <v>9</v>
      </c>
      <c r="I830" s="20" t="s">
        <v>253</v>
      </c>
      <c r="J830" s="11" t="s">
        <v>255</v>
      </c>
      <c r="K830" s="11" t="s">
        <v>5259</v>
      </c>
      <c r="L830" s="11">
        <v>2</v>
      </c>
    </row>
    <row r="831" spans="1:12">
      <c r="A831" s="11" t="s">
        <v>1563</v>
      </c>
      <c r="D831" s="11" t="s">
        <v>254</v>
      </c>
      <c r="E831" s="19" t="s">
        <v>1813</v>
      </c>
      <c r="F831" s="10">
        <v>42036</v>
      </c>
      <c r="G831" s="10">
        <v>44958</v>
      </c>
      <c r="H831" s="11">
        <v>9</v>
      </c>
      <c r="I831" s="20" t="s">
        <v>253</v>
      </c>
      <c r="J831" s="11" t="s">
        <v>255</v>
      </c>
      <c r="K831" s="11" t="s">
        <v>5259</v>
      </c>
      <c r="L831" s="11">
        <v>2</v>
      </c>
    </row>
    <row r="832" spans="1:12">
      <c r="A832" s="11" t="s">
        <v>1564</v>
      </c>
      <c r="D832" s="11" t="s">
        <v>254</v>
      </c>
      <c r="E832" s="19" t="s">
        <v>1814</v>
      </c>
      <c r="F832" s="10">
        <v>42036</v>
      </c>
      <c r="G832" s="10">
        <v>44958</v>
      </c>
      <c r="H832" s="11">
        <v>9</v>
      </c>
      <c r="I832" s="20" t="s">
        <v>253</v>
      </c>
      <c r="J832" s="11" t="s">
        <v>255</v>
      </c>
      <c r="K832" s="11" t="s">
        <v>5259</v>
      </c>
      <c r="L832" s="11">
        <v>2</v>
      </c>
    </row>
    <row r="833" spans="1:12">
      <c r="A833" s="11" t="s">
        <v>1565</v>
      </c>
      <c r="D833" s="11" t="s">
        <v>254</v>
      </c>
      <c r="E833" s="19" t="s">
        <v>1815</v>
      </c>
      <c r="F833" s="10">
        <v>42036</v>
      </c>
      <c r="G833" s="10">
        <v>44958</v>
      </c>
      <c r="H833" s="11">
        <v>9</v>
      </c>
      <c r="I833" s="20" t="s">
        <v>253</v>
      </c>
      <c r="J833" s="11" t="s">
        <v>255</v>
      </c>
      <c r="K833" s="11" t="s">
        <v>5259</v>
      </c>
      <c r="L833" s="11">
        <v>2</v>
      </c>
    </row>
    <row r="834" spans="1:12">
      <c r="A834" s="11" t="s">
        <v>1566</v>
      </c>
      <c r="D834" s="11" t="s">
        <v>254</v>
      </c>
      <c r="E834" s="19" t="s">
        <v>1816</v>
      </c>
      <c r="F834" s="10">
        <v>42036</v>
      </c>
      <c r="G834" s="10">
        <v>44958</v>
      </c>
      <c r="H834" s="11">
        <v>9</v>
      </c>
      <c r="I834" s="20" t="s">
        <v>253</v>
      </c>
      <c r="J834" s="11" t="s">
        <v>255</v>
      </c>
      <c r="K834" s="11" t="s">
        <v>5259</v>
      </c>
      <c r="L834" s="11">
        <v>2</v>
      </c>
    </row>
    <row r="835" spans="1:12">
      <c r="A835" s="11" t="s">
        <v>1567</v>
      </c>
      <c r="D835" s="11" t="s">
        <v>254</v>
      </c>
      <c r="E835" s="19" t="s">
        <v>1817</v>
      </c>
      <c r="F835" s="10">
        <v>42036</v>
      </c>
      <c r="G835" s="10">
        <v>44958</v>
      </c>
      <c r="H835" s="11">
        <v>9</v>
      </c>
      <c r="I835" s="20" t="s">
        <v>253</v>
      </c>
      <c r="J835" s="11" t="s">
        <v>255</v>
      </c>
      <c r="K835" s="11" t="s">
        <v>5259</v>
      </c>
      <c r="L835" s="11">
        <v>2</v>
      </c>
    </row>
    <row r="836" spans="1:12">
      <c r="A836" s="11" t="s">
        <v>1568</v>
      </c>
      <c r="D836" s="11" t="s">
        <v>254</v>
      </c>
      <c r="E836" s="19" t="s">
        <v>1818</v>
      </c>
      <c r="F836" s="10">
        <v>42036</v>
      </c>
      <c r="G836" s="10">
        <v>44958</v>
      </c>
      <c r="H836" s="11">
        <v>9</v>
      </c>
      <c r="I836" s="20" t="s">
        <v>253</v>
      </c>
      <c r="J836" s="11" t="s">
        <v>255</v>
      </c>
      <c r="K836" s="11" t="s">
        <v>5259</v>
      </c>
      <c r="L836" s="11">
        <v>2</v>
      </c>
    </row>
    <row r="837" spans="1:12">
      <c r="A837" s="11" t="s">
        <v>1569</v>
      </c>
      <c r="D837" s="11" t="s">
        <v>254</v>
      </c>
      <c r="E837" s="19" t="s">
        <v>1819</v>
      </c>
      <c r="F837" s="10">
        <v>42036</v>
      </c>
      <c r="G837" s="10">
        <v>44958</v>
      </c>
      <c r="H837" s="11">
        <v>9</v>
      </c>
      <c r="I837" s="20" t="s">
        <v>253</v>
      </c>
      <c r="J837" s="11" t="s">
        <v>255</v>
      </c>
      <c r="K837" s="11" t="s">
        <v>5259</v>
      </c>
      <c r="L837" s="11">
        <v>2</v>
      </c>
    </row>
    <row r="838" spans="1:12">
      <c r="A838" s="11" t="s">
        <v>1570</v>
      </c>
      <c r="D838" s="11" t="s">
        <v>254</v>
      </c>
      <c r="E838" s="19" t="s">
        <v>1820</v>
      </c>
      <c r="F838" s="10">
        <v>42036</v>
      </c>
      <c r="G838" s="10">
        <v>44958</v>
      </c>
      <c r="H838" s="11">
        <v>9</v>
      </c>
      <c r="I838" s="20" t="s">
        <v>253</v>
      </c>
      <c r="J838" s="11" t="s">
        <v>255</v>
      </c>
      <c r="K838" s="11" t="s">
        <v>5259</v>
      </c>
      <c r="L838" s="11">
        <v>2</v>
      </c>
    </row>
    <row r="839" spans="1:12">
      <c r="A839" s="11" t="s">
        <v>1571</v>
      </c>
      <c r="D839" s="11" t="s">
        <v>254</v>
      </c>
      <c r="E839" s="19" t="s">
        <v>1821</v>
      </c>
      <c r="F839" s="10">
        <v>42036</v>
      </c>
      <c r="G839" s="10">
        <v>44958</v>
      </c>
      <c r="H839" s="11">
        <v>9</v>
      </c>
      <c r="I839" s="20" t="s">
        <v>253</v>
      </c>
      <c r="J839" s="11" t="s">
        <v>255</v>
      </c>
      <c r="K839" s="11" t="s">
        <v>5259</v>
      </c>
      <c r="L839" s="11">
        <v>2</v>
      </c>
    </row>
    <row r="840" spans="1:12">
      <c r="A840" s="11" t="s">
        <v>1572</v>
      </c>
      <c r="D840" s="11" t="s">
        <v>254</v>
      </c>
      <c r="E840" s="19" t="s">
        <v>1822</v>
      </c>
      <c r="F840" s="10">
        <v>42036</v>
      </c>
      <c r="G840" s="10">
        <v>44958</v>
      </c>
      <c r="H840" s="11">
        <v>9</v>
      </c>
      <c r="I840" s="20" t="s">
        <v>253</v>
      </c>
      <c r="J840" s="11" t="s">
        <v>255</v>
      </c>
      <c r="K840" s="11" t="s">
        <v>5259</v>
      </c>
      <c r="L840" s="11">
        <v>2</v>
      </c>
    </row>
    <row r="841" spans="1:12">
      <c r="A841" s="11" t="s">
        <v>1573</v>
      </c>
      <c r="D841" s="11" t="s">
        <v>254</v>
      </c>
      <c r="E841" s="19" t="s">
        <v>1823</v>
      </c>
      <c r="F841" s="10">
        <v>42036</v>
      </c>
      <c r="G841" s="10">
        <v>44958</v>
      </c>
      <c r="H841" s="11">
        <v>9</v>
      </c>
      <c r="I841" s="20" t="s">
        <v>253</v>
      </c>
      <c r="J841" s="11" t="s">
        <v>255</v>
      </c>
      <c r="K841" s="11" t="s">
        <v>5259</v>
      </c>
      <c r="L841" s="11">
        <v>2</v>
      </c>
    </row>
    <row r="842" spans="1:12">
      <c r="A842" s="11" t="s">
        <v>1574</v>
      </c>
      <c r="D842" s="11" t="s">
        <v>254</v>
      </c>
      <c r="E842" s="19" t="s">
        <v>1824</v>
      </c>
      <c r="F842" s="10">
        <v>42036</v>
      </c>
      <c r="G842" s="10">
        <v>44958</v>
      </c>
      <c r="H842" s="11">
        <v>9</v>
      </c>
      <c r="I842" s="20" t="s">
        <v>253</v>
      </c>
      <c r="J842" s="11" t="s">
        <v>255</v>
      </c>
      <c r="K842" s="11" t="s">
        <v>5259</v>
      </c>
      <c r="L842" s="11">
        <v>2</v>
      </c>
    </row>
    <row r="843" spans="1:12">
      <c r="A843" s="11" t="s">
        <v>1575</v>
      </c>
      <c r="D843" s="11" t="s">
        <v>254</v>
      </c>
      <c r="E843" s="19" t="s">
        <v>1825</v>
      </c>
      <c r="F843" s="10">
        <v>42036</v>
      </c>
      <c r="G843" s="10">
        <v>44958</v>
      </c>
      <c r="H843" s="11">
        <v>9</v>
      </c>
      <c r="I843" s="20" t="s">
        <v>253</v>
      </c>
      <c r="J843" s="11" t="s">
        <v>255</v>
      </c>
      <c r="K843" s="11" t="s">
        <v>5259</v>
      </c>
      <c r="L843" s="11">
        <v>2</v>
      </c>
    </row>
    <row r="844" spans="1:12">
      <c r="A844" s="11" t="s">
        <v>1576</v>
      </c>
      <c r="D844" s="11" t="s">
        <v>254</v>
      </c>
      <c r="E844" s="19" t="s">
        <v>1826</v>
      </c>
      <c r="F844" s="10">
        <v>42036</v>
      </c>
      <c r="G844" s="10">
        <v>44958</v>
      </c>
      <c r="H844" s="11">
        <v>9</v>
      </c>
      <c r="I844" s="20" t="s">
        <v>253</v>
      </c>
      <c r="J844" s="11" t="s">
        <v>255</v>
      </c>
      <c r="K844" s="11" t="s">
        <v>5259</v>
      </c>
      <c r="L844" s="11">
        <v>2</v>
      </c>
    </row>
    <row r="845" spans="1:12">
      <c r="A845" s="11" t="s">
        <v>1577</v>
      </c>
      <c r="D845" s="11" t="s">
        <v>254</v>
      </c>
      <c r="E845" s="19" t="s">
        <v>1827</v>
      </c>
      <c r="F845" s="10">
        <v>42036</v>
      </c>
      <c r="G845" s="10">
        <v>44958</v>
      </c>
      <c r="H845" s="11">
        <v>9</v>
      </c>
      <c r="I845" s="20" t="s">
        <v>253</v>
      </c>
      <c r="J845" s="11" t="s">
        <v>255</v>
      </c>
      <c r="K845" s="11" t="s">
        <v>5259</v>
      </c>
      <c r="L845" s="11">
        <v>2</v>
      </c>
    </row>
    <row r="846" spans="1:12">
      <c r="A846" s="11" t="s">
        <v>1578</v>
      </c>
      <c r="D846" s="11" t="s">
        <v>254</v>
      </c>
      <c r="E846" s="19" t="s">
        <v>1828</v>
      </c>
      <c r="F846" s="10">
        <v>42036</v>
      </c>
      <c r="G846" s="10">
        <v>44958</v>
      </c>
      <c r="H846" s="11">
        <v>9</v>
      </c>
      <c r="I846" s="20" t="s">
        <v>253</v>
      </c>
      <c r="J846" s="11" t="s">
        <v>255</v>
      </c>
      <c r="K846" s="11" t="s">
        <v>5259</v>
      </c>
      <c r="L846" s="11">
        <v>2</v>
      </c>
    </row>
    <row r="847" spans="1:12">
      <c r="A847" s="11" t="s">
        <v>1579</v>
      </c>
      <c r="D847" s="11" t="s">
        <v>254</v>
      </c>
      <c r="E847" s="19" t="s">
        <v>1829</v>
      </c>
      <c r="F847" s="10">
        <v>42036</v>
      </c>
      <c r="G847" s="10">
        <v>44958</v>
      </c>
      <c r="H847" s="11">
        <v>9</v>
      </c>
      <c r="I847" s="20" t="s">
        <v>253</v>
      </c>
      <c r="J847" s="11" t="s">
        <v>255</v>
      </c>
      <c r="K847" s="11" t="s">
        <v>5259</v>
      </c>
      <c r="L847" s="11">
        <v>2</v>
      </c>
    </row>
    <row r="848" spans="1:12">
      <c r="A848" s="11" t="s">
        <v>1580</v>
      </c>
      <c r="D848" s="11" t="s">
        <v>254</v>
      </c>
      <c r="E848" s="19" t="s">
        <v>1830</v>
      </c>
      <c r="F848" s="10">
        <v>42036</v>
      </c>
      <c r="G848" s="10">
        <v>44958</v>
      </c>
      <c r="H848" s="11">
        <v>9</v>
      </c>
      <c r="I848" s="20" t="s">
        <v>253</v>
      </c>
      <c r="J848" s="11" t="s">
        <v>255</v>
      </c>
      <c r="K848" s="11" t="s">
        <v>5259</v>
      </c>
      <c r="L848" s="11">
        <v>2</v>
      </c>
    </row>
    <row r="849" spans="1:12">
      <c r="A849" s="11" t="s">
        <v>1581</v>
      </c>
      <c r="D849" s="11" t="s">
        <v>254</v>
      </c>
      <c r="E849" s="19" t="s">
        <v>1831</v>
      </c>
      <c r="F849" s="10">
        <v>42036</v>
      </c>
      <c r="G849" s="10">
        <v>44958</v>
      </c>
      <c r="H849" s="11">
        <v>9</v>
      </c>
      <c r="I849" s="20" t="s">
        <v>253</v>
      </c>
      <c r="J849" s="11" t="s">
        <v>255</v>
      </c>
      <c r="K849" s="11" t="s">
        <v>5259</v>
      </c>
      <c r="L849" s="11">
        <v>2</v>
      </c>
    </row>
    <row r="850" spans="1:12">
      <c r="A850" s="11" t="s">
        <v>1582</v>
      </c>
      <c r="D850" s="11" t="s">
        <v>254</v>
      </c>
      <c r="E850" s="19" t="s">
        <v>1832</v>
      </c>
      <c r="F850" s="10">
        <v>42036</v>
      </c>
      <c r="G850" s="10">
        <v>44958</v>
      </c>
      <c r="H850" s="11">
        <v>9</v>
      </c>
      <c r="I850" s="20" t="s">
        <v>253</v>
      </c>
      <c r="J850" s="11" t="s">
        <v>255</v>
      </c>
      <c r="K850" s="11" t="s">
        <v>5259</v>
      </c>
      <c r="L850" s="11">
        <v>2</v>
      </c>
    </row>
    <row r="851" spans="1:12">
      <c r="A851" s="11" t="s">
        <v>1583</v>
      </c>
      <c r="D851" s="11" t="s">
        <v>254</v>
      </c>
      <c r="E851" s="19" t="s">
        <v>1833</v>
      </c>
      <c r="F851" s="10">
        <v>42036</v>
      </c>
      <c r="G851" s="10">
        <v>44958</v>
      </c>
      <c r="H851" s="11">
        <v>9</v>
      </c>
      <c r="I851" s="20" t="s">
        <v>253</v>
      </c>
      <c r="J851" s="11" t="s">
        <v>255</v>
      </c>
      <c r="K851" s="11" t="s">
        <v>5259</v>
      </c>
      <c r="L851" s="11">
        <v>2</v>
      </c>
    </row>
    <row r="852" spans="1:12">
      <c r="A852" s="11" t="s">
        <v>1584</v>
      </c>
      <c r="D852" s="11" t="s">
        <v>254</v>
      </c>
      <c r="E852" s="19" t="s">
        <v>1834</v>
      </c>
      <c r="F852" s="10">
        <v>42036</v>
      </c>
      <c r="G852" s="10">
        <v>44958</v>
      </c>
      <c r="H852" s="11">
        <v>9</v>
      </c>
      <c r="I852" s="20" t="s">
        <v>253</v>
      </c>
      <c r="J852" s="11" t="s">
        <v>255</v>
      </c>
      <c r="K852" s="11" t="s">
        <v>5259</v>
      </c>
      <c r="L852" s="11">
        <v>2</v>
      </c>
    </row>
    <row r="853" spans="1:12">
      <c r="A853" s="11" t="s">
        <v>1585</v>
      </c>
      <c r="D853" s="11" t="s">
        <v>254</v>
      </c>
      <c r="E853" s="19" t="s">
        <v>1835</v>
      </c>
      <c r="F853" s="10">
        <v>42036</v>
      </c>
      <c r="G853" s="10">
        <v>44958</v>
      </c>
      <c r="H853" s="11">
        <v>9</v>
      </c>
      <c r="I853" s="20" t="s">
        <v>253</v>
      </c>
      <c r="J853" s="11" t="s">
        <v>255</v>
      </c>
      <c r="K853" s="11" t="s">
        <v>5259</v>
      </c>
      <c r="L853" s="11">
        <v>2</v>
      </c>
    </row>
    <row r="854" spans="1:12">
      <c r="A854" s="11" t="s">
        <v>1586</v>
      </c>
      <c r="D854" s="11" t="s">
        <v>254</v>
      </c>
      <c r="E854" s="19" t="s">
        <v>1836</v>
      </c>
      <c r="F854" s="10">
        <v>42036</v>
      </c>
      <c r="G854" s="10">
        <v>44958</v>
      </c>
      <c r="H854" s="11">
        <v>9</v>
      </c>
      <c r="I854" s="20" t="s">
        <v>253</v>
      </c>
      <c r="J854" s="11" t="s">
        <v>255</v>
      </c>
      <c r="K854" s="11" t="s">
        <v>5259</v>
      </c>
      <c r="L854" s="11">
        <v>2</v>
      </c>
    </row>
    <row r="855" spans="1:12">
      <c r="A855" s="11" t="s">
        <v>1587</v>
      </c>
      <c r="D855" s="11" t="s">
        <v>254</v>
      </c>
      <c r="E855" s="19" t="s">
        <v>1837</v>
      </c>
      <c r="F855" s="10">
        <v>42036</v>
      </c>
      <c r="G855" s="10">
        <v>44958</v>
      </c>
      <c r="H855" s="11">
        <v>9</v>
      </c>
      <c r="I855" s="20" t="s">
        <v>253</v>
      </c>
      <c r="J855" s="11" t="s">
        <v>255</v>
      </c>
      <c r="K855" s="11" t="s">
        <v>5259</v>
      </c>
      <c r="L855" s="11">
        <v>2</v>
      </c>
    </row>
    <row r="856" spans="1:12">
      <c r="A856" s="11" t="s">
        <v>1588</v>
      </c>
      <c r="D856" s="11" t="s">
        <v>254</v>
      </c>
      <c r="E856" s="19" t="s">
        <v>1838</v>
      </c>
      <c r="F856" s="10">
        <v>42036</v>
      </c>
      <c r="G856" s="10">
        <v>44958</v>
      </c>
      <c r="H856" s="11">
        <v>9</v>
      </c>
      <c r="I856" s="20" t="s">
        <v>253</v>
      </c>
      <c r="J856" s="11" t="s">
        <v>255</v>
      </c>
      <c r="K856" s="11" t="s">
        <v>5259</v>
      </c>
      <c r="L856" s="11">
        <v>2</v>
      </c>
    </row>
    <row r="857" spans="1:12">
      <c r="A857" s="11" t="s">
        <v>1589</v>
      </c>
      <c r="D857" s="11" t="s">
        <v>254</v>
      </c>
      <c r="E857" s="19" t="s">
        <v>1839</v>
      </c>
      <c r="F857" s="10">
        <v>42036</v>
      </c>
      <c r="G857" s="10">
        <v>44958</v>
      </c>
      <c r="H857" s="11">
        <v>9</v>
      </c>
      <c r="I857" s="20" t="s">
        <v>253</v>
      </c>
      <c r="J857" s="11" t="s">
        <v>255</v>
      </c>
      <c r="K857" s="11" t="s">
        <v>5259</v>
      </c>
      <c r="L857" s="11">
        <v>2</v>
      </c>
    </row>
    <row r="858" spans="1:12">
      <c r="A858" s="11" t="s">
        <v>1590</v>
      </c>
      <c r="D858" s="11" t="s">
        <v>254</v>
      </c>
      <c r="E858" s="19" t="s">
        <v>1840</v>
      </c>
      <c r="F858" s="10">
        <v>42036</v>
      </c>
      <c r="G858" s="10">
        <v>44958</v>
      </c>
      <c r="H858" s="11">
        <v>9</v>
      </c>
      <c r="I858" s="20" t="s">
        <v>253</v>
      </c>
      <c r="J858" s="11" t="s">
        <v>255</v>
      </c>
      <c r="K858" s="11" t="s">
        <v>5259</v>
      </c>
      <c r="L858" s="11">
        <v>2</v>
      </c>
    </row>
    <row r="859" spans="1:12">
      <c r="A859" s="11" t="s">
        <v>1591</v>
      </c>
      <c r="D859" s="11" t="s">
        <v>254</v>
      </c>
      <c r="E859" s="19" t="s">
        <v>1841</v>
      </c>
      <c r="F859" s="10">
        <v>42036</v>
      </c>
      <c r="G859" s="10">
        <v>44958</v>
      </c>
      <c r="H859" s="11">
        <v>9</v>
      </c>
      <c r="I859" s="20" t="s">
        <v>253</v>
      </c>
      <c r="J859" s="11" t="s">
        <v>255</v>
      </c>
      <c r="K859" s="11" t="s">
        <v>5259</v>
      </c>
      <c r="L859" s="11">
        <v>2</v>
      </c>
    </row>
    <row r="860" spans="1:12">
      <c r="A860" s="11" t="s">
        <v>1592</v>
      </c>
      <c r="D860" s="11" t="s">
        <v>254</v>
      </c>
      <c r="E860" s="19" t="s">
        <v>1842</v>
      </c>
      <c r="F860" s="10">
        <v>42036</v>
      </c>
      <c r="G860" s="10">
        <v>44958</v>
      </c>
      <c r="H860" s="11">
        <v>9</v>
      </c>
      <c r="I860" s="20" t="s">
        <v>253</v>
      </c>
      <c r="J860" s="11" t="s">
        <v>255</v>
      </c>
      <c r="K860" s="11" t="s">
        <v>5259</v>
      </c>
      <c r="L860" s="11">
        <v>2</v>
      </c>
    </row>
    <row r="861" spans="1:12">
      <c r="A861" s="11" t="s">
        <v>1593</v>
      </c>
      <c r="D861" s="11" t="s">
        <v>254</v>
      </c>
      <c r="E861" s="19" t="s">
        <v>1843</v>
      </c>
      <c r="F861" s="10">
        <v>42036</v>
      </c>
      <c r="G861" s="10">
        <v>44958</v>
      </c>
      <c r="H861" s="11">
        <v>9</v>
      </c>
      <c r="I861" s="20" t="s">
        <v>253</v>
      </c>
      <c r="J861" s="11" t="s">
        <v>255</v>
      </c>
      <c r="K861" s="11" t="s">
        <v>5259</v>
      </c>
      <c r="L861" s="11">
        <v>2</v>
      </c>
    </row>
    <row r="862" spans="1:12">
      <c r="A862" s="11" t="s">
        <v>1594</v>
      </c>
      <c r="D862" s="11" t="s">
        <v>254</v>
      </c>
      <c r="E862" s="19" t="s">
        <v>1844</v>
      </c>
      <c r="F862" s="10">
        <v>42036</v>
      </c>
      <c r="G862" s="10">
        <v>44958</v>
      </c>
      <c r="H862" s="11">
        <v>9</v>
      </c>
      <c r="I862" s="20" t="s">
        <v>253</v>
      </c>
      <c r="J862" s="11" t="s">
        <v>255</v>
      </c>
      <c r="K862" s="11" t="s">
        <v>5259</v>
      </c>
      <c r="L862" s="11">
        <v>2</v>
      </c>
    </row>
    <row r="863" spans="1:12">
      <c r="A863" s="11" t="s">
        <v>1595</v>
      </c>
      <c r="D863" s="11" t="s">
        <v>254</v>
      </c>
      <c r="E863" s="19" t="s">
        <v>1845</v>
      </c>
      <c r="F863" s="10">
        <v>42036</v>
      </c>
      <c r="G863" s="10">
        <v>44958</v>
      </c>
      <c r="H863" s="11">
        <v>9</v>
      </c>
      <c r="I863" s="20" t="s">
        <v>253</v>
      </c>
      <c r="J863" s="11" t="s">
        <v>255</v>
      </c>
      <c r="K863" s="11" t="s">
        <v>5259</v>
      </c>
      <c r="L863" s="11">
        <v>2</v>
      </c>
    </row>
    <row r="864" spans="1:12">
      <c r="A864" s="11" t="s">
        <v>1596</v>
      </c>
      <c r="D864" s="11" t="s">
        <v>254</v>
      </c>
      <c r="E864" s="19" t="s">
        <v>1846</v>
      </c>
      <c r="F864" s="10">
        <v>42036</v>
      </c>
      <c r="G864" s="10">
        <v>44958</v>
      </c>
      <c r="H864" s="11">
        <v>9</v>
      </c>
      <c r="I864" s="20" t="s">
        <v>253</v>
      </c>
      <c r="J864" s="11" t="s">
        <v>255</v>
      </c>
      <c r="K864" s="11" t="s">
        <v>5259</v>
      </c>
      <c r="L864" s="11">
        <v>2</v>
      </c>
    </row>
    <row r="865" spans="1:12">
      <c r="A865" s="11" t="s">
        <v>1597</v>
      </c>
      <c r="D865" s="11" t="s">
        <v>254</v>
      </c>
      <c r="E865" s="19" t="s">
        <v>1847</v>
      </c>
      <c r="F865" s="10">
        <v>42036</v>
      </c>
      <c r="G865" s="10">
        <v>44958</v>
      </c>
      <c r="H865" s="11">
        <v>9</v>
      </c>
      <c r="I865" s="20" t="s">
        <v>253</v>
      </c>
      <c r="J865" s="11" t="s">
        <v>255</v>
      </c>
      <c r="K865" s="11" t="s">
        <v>5259</v>
      </c>
      <c r="L865" s="11">
        <v>2</v>
      </c>
    </row>
    <row r="866" spans="1:12">
      <c r="A866" s="11" t="s">
        <v>1598</v>
      </c>
      <c r="D866" s="11" t="s">
        <v>254</v>
      </c>
      <c r="E866" s="19" t="s">
        <v>1848</v>
      </c>
      <c r="F866" s="10">
        <v>42036</v>
      </c>
      <c r="G866" s="10">
        <v>44958</v>
      </c>
      <c r="H866" s="11">
        <v>9</v>
      </c>
      <c r="I866" s="20" t="s">
        <v>253</v>
      </c>
      <c r="J866" s="11" t="s">
        <v>255</v>
      </c>
      <c r="K866" s="11" t="s">
        <v>5259</v>
      </c>
      <c r="L866" s="11">
        <v>2</v>
      </c>
    </row>
    <row r="867" spans="1:12">
      <c r="A867" s="11" t="s">
        <v>1599</v>
      </c>
      <c r="D867" s="11" t="s">
        <v>254</v>
      </c>
      <c r="E867" s="19" t="s">
        <v>1849</v>
      </c>
      <c r="F867" s="10">
        <v>42036</v>
      </c>
      <c r="G867" s="10">
        <v>44958</v>
      </c>
      <c r="H867" s="11">
        <v>9</v>
      </c>
      <c r="I867" s="20" t="s">
        <v>253</v>
      </c>
      <c r="J867" s="11" t="s">
        <v>255</v>
      </c>
      <c r="K867" s="11" t="s">
        <v>5259</v>
      </c>
      <c r="L867" s="11">
        <v>2</v>
      </c>
    </row>
    <row r="868" spans="1:12">
      <c r="A868" s="11" t="s">
        <v>1600</v>
      </c>
      <c r="D868" s="11" t="s">
        <v>254</v>
      </c>
      <c r="E868" s="19" t="s">
        <v>1850</v>
      </c>
      <c r="F868" s="10">
        <v>42036</v>
      </c>
      <c r="G868" s="10">
        <v>44958</v>
      </c>
      <c r="H868" s="11">
        <v>9</v>
      </c>
      <c r="I868" s="20" t="s">
        <v>253</v>
      </c>
      <c r="J868" s="11" t="s">
        <v>255</v>
      </c>
      <c r="K868" s="11" t="s">
        <v>5259</v>
      </c>
      <c r="L868" s="11">
        <v>2</v>
      </c>
    </row>
    <row r="869" spans="1:12">
      <c r="A869" s="11" t="s">
        <v>1601</v>
      </c>
      <c r="D869" s="11" t="s">
        <v>254</v>
      </c>
      <c r="E869" s="19" t="s">
        <v>1851</v>
      </c>
      <c r="F869" s="10">
        <v>42036</v>
      </c>
      <c r="G869" s="10">
        <v>44958</v>
      </c>
      <c r="H869" s="11">
        <v>9</v>
      </c>
      <c r="I869" s="20" t="s">
        <v>253</v>
      </c>
      <c r="J869" s="11" t="s">
        <v>255</v>
      </c>
      <c r="K869" s="11" t="s">
        <v>5259</v>
      </c>
      <c r="L869" s="11">
        <v>2</v>
      </c>
    </row>
    <row r="870" spans="1:12">
      <c r="A870" s="11" t="s">
        <v>1602</v>
      </c>
      <c r="D870" s="11" t="s">
        <v>254</v>
      </c>
      <c r="E870" s="19" t="s">
        <v>1852</v>
      </c>
      <c r="F870" s="10">
        <v>42036</v>
      </c>
      <c r="G870" s="10">
        <v>44958</v>
      </c>
      <c r="H870" s="11">
        <v>9</v>
      </c>
      <c r="I870" s="20" t="s">
        <v>253</v>
      </c>
      <c r="J870" s="11" t="s">
        <v>255</v>
      </c>
      <c r="K870" s="11" t="s">
        <v>5259</v>
      </c>
      <c r="L870" s="11">
        <v>2</v>
      </c>
    </row>
    <row r="871" spans="1:12">
      <c r="A871" s="11" t="s">
        <v>1603</v>
      </c>
      <c r="D871" s="11" t="s">
        <v>254</v>
      </c>
      <c r="E871" s="19" t="s">
        <v>1853</v>
      </c>
      <c r="F871" s="10">
        <v>42036</v>
      </c>
      <c r="G871" s="10">
        <v>44958</v>
      </c>
      <c r="H871" s="11">
        <v>9</v>
      </c>
      <c r="I871" s="20" t="s">
        <v>253</v>
      </c>
      <c r="J871" s="11" t="s">
        <v>255</v>
      </c>
      <c r="K871" s="11" t="s">
        <v>5259</v>
      </c>
      <c r="L871" s="11">
        <v>2</v>
      </c>
    </row>
    <row r="872" spans="1:12">
      <c r="A872" s="11" t="s">
        <v>1604</v>
      </c>
      <c r="D872" s="11" t="s">
        <v>254</v>
      </c>
      <c r="E872" s="19" t="s">
        <v>1854</v>
      </c>
      <c r="F872" s="10">
        <v>42036</v>
      </c>
      <c r="G872" s="10">
        <v>44958</v>
      </c>
      <c r="H872" s="11">
        <v>9</v>
      </c>
      <c r="I872" s="20" t="s">
        <v>253</v>
      </c>
      <c r="J872" s="11" t="s">
        <v>255</v>
      </c>
      <c r="K872" s="11" t="s">
        <v>5259</v>
      </c>
      <c r="L872" s="11">
        <v>2</v>
      </c>
    </row>
    <row r="873" spans="1:12">
      <c r="A873" s="11" t="s">
        <v>1605</v>
      </c>
      <c r="D873" s="11" t="s">
        <v>254</v>
      </c>
      <c r="E873" s="19" t="s">
        <v>1855</v>
      </c>
      <c r="F873" s="10">
        <v>42036</v>
      </c>
      <c r="G873" s="10">
        <v>44958</v>
      </c>
      <c r="H873" s="11">
        <v>9</v>
      </c>
      <c r="I873" s="20" t="s">
        <v>253</v>
      </c>
      <c r="J873" s="11" t="s">
        <v>255</v>
      </c>
      <c r="K873" s="11" t="s">
        <v>5259</v>
      </c>
      <c r="L873" s="11">
        <v>2</v>
      </c>
    </row>
    <row r="874" spans="1:12">
      <c r="A874" s="11" t="s">
        <v>1606</v>
      </c>
      <c r="D874" s="11" t="s">
        <v>254</v>
      </c>
      <c r="E874" s="19" t="s">
        <v>1856</v>
      </c>
      <c r="F874" s="10">
        <v>42036</v>
      </c>
      <c r="G874" s="10">
        <v>44958</v>
      </c>
      <c r="H874" s="11">
        <v>9</v>
      </c>
      <c r="I874" s="20" t="s">
        <v>253</v>
      </c>
      <c r="J874" s="11" t="s">
        <v>255</v>
      </c>
      <c r="K874" s="11" t="s">
        <v>5259</v>
      </c>
      <c r="L874" s="11">
        <v>2</v>
      </c>
    </row>
    <row r="875" spans="1:12">
      <c r="A875" s="11" t="s">
        <v>1607</v>
      </c>
      <c r="D875" s="11" t="s">
        <v>254</v>
      </c>
      <c r="E875" s="19" t="s">
        <v>1857</v>
      </c>
      <c r="F875" s="10">
        <v>42036</v>
      </c>
      <c r="G875" s="10">
        <v>44958</v>
      </c>
      <c r="H875" s="11">
        <v>9</v>
      </c>
      <c r="I875" s="20" t="s">
        <v>253</v>
      </c>
      <c r="J875" s="11" t="s">
        <v>255</v>
      </c>
      <c r="K875" s="11" t="s">
        <v>5259</v>
      </c>
      <c r="L875" s="11">
        <v>2</v>
      </c>
    </row>
    <row r="876" spans="1:12">
      <c r="A876" s="11" t="s">
        <v>1608</v>
      </c>
      <c r="D876" s="11" t="s">
        <v>254</v>
      </c>
      <c r="E876" s="19" t="s">
        <v>1858</v>
      </c>
      <c r="F876" s="10">
        <v>42036</v>
      </c>
      <c r="G876" s="10">
        <v>44958</v>
      </c>
      <c r="H876" s="11">
        <v>9</v>
      </c>
      <c r="I876" s="20" t="s">
        <v>253</v>
      </c>
      <c r="J876" s="11" t="s">
        <v>255</v>
      </c>
      <c r="K876" s="11" t="s">
        <v>5259</v>
      </c>
      <c r="L876" s="11">
        <v>2</v>
      </c>
    </row>
    <row r="877" spans="1:12">
      <c r="A877" s="11" t="s">
        <v>1609</v>
      </c>
      <c r="D877" s="11" t="s">
        <v>254</v>
      </c>
      <c r="E877" s="19" t="s">
        <v>1859</v>
      </c>
      <c r="F877" s="10">
        <v>42036</v>
      </c>
      <c r="G877" s="10">
        <v>44958</v>
      </c>
      <c r="H877" s="11">
        <v>9</v>
      </c>
      <c r="I877" s="20" t="s">
        <v>253</v>
      </c>
      <c r="J877" s="11" t="s">
        <v>255</v>
      </c>
      <c r="K877" s="11" t="s">
        <v>5259</v>
      </c>
      <c r="L877" s="11">
        <v>2</v>
      </c>
    </row>
    <row r="878" spans="1:12">
      <c r="A878" s="11" t="s">
        <v>1610</v>
      </c>
      <c r="D878" s="11" t="s">
        <v>254</v>
      </c>
      <c r="E878" s="19" t="s">
        <v>1860</v>
      </c>
      <c r="F878" s="10">
        <v>42036</v>
      </c>
      <c r="G878" s="10">
        <v>44958</v>
      </c>
      <c r="H878" s="11">
        <v>9</v>
      </c>
      <c r="I878" s="20" t="s">
        <v>253</v>
      </c>
      <c r="J878" s="11" t="s">
        <v>255</v>
      </c>
      <c r="K878" s="11" t="s">
        <v>5259</v>
      </c>
      <c r="L878" s="11">
        <v>2</v>
      </c>
    </row>
    <row r="879" spans="1:12">
      <c r="A879" s="11" t="s">
        <v>1611</v>
      </c>
      <c r="D879" s="11" t="s">
        <v>254</v>
      </c>
      <c r="E879" s="19" t="s">
        <v>1861</v>
      </c>
      <c r="F879" s="10">
        <v>42036</v>
      </c>
      <c r="G879" s="10">
        <v>44958</v>
      </c>
      <c r="H879" s="11">
        <v>9</v>
      </c>
      <c r="I879" s="20" t="s">
        <v>253</v>
      </c>
      <c r="J879" s="11" t="s">
        <v>255</v>
      </c>
      <c r="K879" s="11" t="s">
        <v>5259</v>
      </c>
      <c r="L879" s="11">
        <v>2</v>
      </c>
    </row>
    <row r="880" spans="1:12">
      <c r="A880" s="11" t="s">
        <v>1612</v>
      </c>
      <c r="D880" s="11" t="s">
        <v>254</v>
      </c>
      <c r="E880" s="19" t="s">
        <v>1862</v>
      </c>
      <c r="F880" s="10">
        <v>42036</v>
      </c>
      <c r="G880" s="10">
        <v>44958</v>
      </c>
      <c r="H880" s="11">
        <v>9</v>
      </c>
      <c r="I880" s="20" t="s">
        <v>253</v>
      </c>
      <c r="J880" s="11" t="s">
        <v>255</v>
      </c>
      <c r="K880" s="11" t="s">
        <v>5259</v>
      </c>
      <c r="L880" s="11">
        <v>2</v>
      </c>
    </row>
    <row r="881" spans="1:12">
      <c r="A881" s="11" t="s">
        <v>1613</v>
      </c>
      <c r="D881" s="11" t="s">
        <v>254</v>
      </c>
      <c r="E881" s="19" t="s">
        <v>1863</v>
      </c>
      <c r="F881" s="10">
        <v>42036</v>
      </c>
      <c r="G881" s="10">
        <v>44958</v>
      </c>
      <c r="H881" s="11">
        <v>9</v>
      </c>
      <c r="I881" s="20" t="s">
        <v>253</v>
      </c>
      <c r="J881" s="11" t="s">
        <v>255</v>
      </c>
      <c r="K881" s="11" t="s">
        <v>5259</v>
      </c>
      <c r="L881" s="11">
        <v>2</v>
      </c>
    </row>
    <row r="882" spans="1:12">
      <c r="A882" s="11" t="s">
        <v>1614</v>
      </c>
      <c r="D882" s="11" t="s">
        <v>254</v>
      </c>
      <c r="E882" s="19" t="s">
        <v>1864</v>
      </c>
      <c r="F882" s="10">
        <v>42036</v>
      </c>
      <c r="G882" s="10">
        <v>44958</v>
      </c>
      <c r="H882" s="11">
        <v>9</v>
      </c>
      <c r="I882" s="20" t="s">
        <v>253</v>
      </c>
      <c r="J882" s="11" t="s">
        <v>255</v>
      </c>
      <c r="K882" s="11" t="s">
        <v>5259</v>
      </c>
      <c r="L882" s="11">
        <v>2</v>
      </c>
    </row>
    <row r="883" spans="1:12">
      <c r="A883" s="11" t="s">
        <v>1615</v>
      </c>
      <c r="D883" s="11" t="s">
        <v>254</v>
      </c>
      <c r="E883" s="19" t="s">
        <v>1865</v>
      </c>
      <c r="F883" s="10">
        <v>42036</v>
      </c>
      <c r="G883" s="10">
        <v>44958</v>
      </c>
      <c r="H883" s="11">
        <v>9</v>
      </c>
      <c r="I883" s="20" t="s">
        <v>253</v>
      </c>
      <c r="J883" s="11" t="s">
        <v>255</v>
      </c>
      <c r="K883" s="11" t="s">
        <v>5259</v>
      </c>
      <c r="L883" s="11">
        <v>2</v>
      </c>
    </row>
    <row r="884" spans="1:12">
      <c r="A884" s="11" t="s">
        <v>1616</v>
      </c>
      <c r="D884" s="11" t="s">
        <v>254</v>
      </c>
      <c r="E884" s="19" t="s">
        <v>1866</v>
      </c>
      <c r="F884" s="10">
        <v>42036</v>
      </c>
      <c r="G884" s="10">
        <v>44958</v>
      </c>
      <c r="H884" s="11">
        <v>9</v>
      </c>
      <c r="I884" s="20" t="s">
        <v>253</v>
      </c>
      <c r="J884" s="11" t="s">
        <v>255</v>
      </c>
      <c r="K884" s="11" t="s">
        <v>5259</v>
      </c>
      <c r="L884" s="11">
        <v>2</v>
      </c>
    </row>
    <row r="885" spans="1:12">
      <c r="A885" s="11" t="s">
        <v>1617</v>
      </c>
      <c r="D885" s="11" t="s">
        <v>254</v>
      </c>
      <c r="E885" s="19" t="s">
        <v>1867</v>
      </c>
      <c r="F885" s="10">
        <v>42036</v>
      </c>
      <c r="G885" s="10">
        <v>44958</v>
      </c>
      <c r="H885" s="11">
        <v>9</v>
      </c>
      <c r="I885" s="20" t="s">
        <v>253</v>
      </c>
      <c r="J885" s="11" t="s">
        <v>255</v>
      </c>
      <c r="K885" s="11" t="s">
        <v>5259</v>
      </c>
      <c r="L885" s="11">
        <v>2</v>
      </c>
    </row>
    <row r="886" spans="1:12">
      <c r="A886" s="11" t="s">
        <v>1618</v>
      </c>
      <c r="D886" s="11" t="s">
        <v>254</v>
      </c>
      <c r="E886" s="19" t="s">
        <v>1868</v>
      </c>
      <c r="F886" s="10">
        <v>42036</v>
      </c>
      <c r="G886" s="10">
        <v>44958</v>
      </c>
      <c r="H886" s="11">
        <v>9</v>
      </c>
      <c r="I886" s="20" t="s">
        <v>253</v>
      </c>
      <c r="J886" s="11" t="s">
        <v>255</v>
      </c>
      <c r="K886" s="11" t="s">
        <v>5259</v>
      </c>
      <c r="L886" s="11">
        <v>2</v>
      </c>
    </row>
    <row r="887" spans="1:12">
      <c r="A887" s="11" t="s">
        <v>1619</v>
      </c>
      <c r="D887" s="11" t="s">
        <v>254</v>
      </c>
      <c r="E887" s="19" t="s">
        <v>1869</v>
      </c>
      <c r="F887" s="10">
        <v>42036</v>
      </c>
      <c r="G887" s="10">
        <v>44958</v>
      </c>
      <c r="H887" s="11">
        <v>9</v>
      </c>
      <c r="I887" s="20" t="s">
        <v>253</v>
      </c>
      <c r="J887" s="11" t="s">
        <v>255</v>
      </c>
      <c r="K887" s="11" t="s">
        <v>5259</v>
      </c>
      <c r="L887" s="11">
        <v>2</v>
      </c>
    </row>
    <row r="888" spans="1:12">
      <c r="A888" s="11" t="s">
        <v>1620</v>
      </c>
      <c r="D888" s="11" t="s">
        <v>254</v>
      </c>
      <c r="E888" s="19" t="s">
        <v>1870</v>
      </c>
      <c r="F888" s="10">
        <v>42036</v>
      </c>
      <c r="G888" s="10">
        <v>44958</v>
      </c>
      <c r="H888" s="11">
        <v>9</v>
      </c>
      <c r="I888" s="20" t="s">
        <v>253</v>
      </c>
      <c r="J888" s="11" t="s">
        <v>255</v>
      </c>
      <c r="K888" s="11" t="s">
        <v>5259</v>
      </c>
      <c r="L888" s="11">
        <v>2</v>
      </c>
    </row>
    <row r="889" spans="1:12">
      <c r="A889" s="11" t="s">
        <v>1621</v>
      </c>
      <c r="D889" s="11" t="s">
        <v>254</v>
      </c>
      <c r="E889" s="19" t="s">
        <v>1871</v>
      </c>
      <c r="F889" s="10">
        <v>42036</v>
      </c>
      <c r="G889" s="10">
        <v>44958</v>
      </c>
      <c r="H889" s="11">
        <v>9</v>
      </c>
      <c r="I889" s="20" t="s">
        <v>253</v>
      </c>
      <c r="J889" s="11" t="s">
        <v>255</v>
      </c>
      <c r="K889" s="11" t="s">
        <v>5259</v>
      </c>
      <c r="L889" s="11">
        <v>2</v>
      </c>
    </row>
    <row r="890" spans="1:12">
      <c r="A890" s="11" t="s">
        <v>1622</v>
      </c>
      <c r="D890" s="11" t="s">
        <v>254</v>
      </c>
      <c r="E890" s="19" t="s">
        <v>1872</v>
      </c>
      <c r="F890" s="10">
        <v>42036</v>
      </c>
      <c r="G890" s="10">
        <v>44958</v>
      </c>
      <c r="H890" s="11">
        <v>9</v>
      </c>
      <c r="I890" s="20" t="s">
        <v>253</v>
      </c>
      <c r="J890" s="11" t="s">
        <v>255</v>
      </c>
      <c r="K890" s="11" t="s">
        <v>5259</v>
      </c>
      <c r="L890" s="11">
        <v>2</v>
      </c>
    </row>
    <row r="891" spans="1:12">
      <c r="A891" s="11" t="s">
        <v>1623</v>
      </c>
      <c r="D891" s="11" t="s">
        <v>254</v>
      </c>
      <c r="E891" s="19" t="s">
        <v>1873</v>
      </c>
      <c r="F891" s="10">
        <v>42036</v>
      </c>
      <c r="G891" s="10">
        <v>44958</v>
      </c>
      <c r="H891" s="11">
        <v>9</v>
      </c>
      <c r="I891" s="20" t="s">
        <v>253</v>
      </c>
      <c r="J891" s="11" t="s">
        <v>255</v>
      </c>
      <c r="K891" s="11" t="s">
        <v>5259</v>
      </c>
      <c r="L891" s="11">
        <v>2</v>
      </c>
    </row>
    <row r="892" spans="1:12">
      <c r="A892" s="11" t="s">
        <v>1624</v>
      </c>
      <c r="D892" s="11" t="s">
        <v>254</v>
      </c>
      <c r="E892" s="19" t="s">
        <v>1874</v>
      </c>
      <c r="F892" s="10">
        <v>42036</v>
      </c>
      <c r="G892" s="10">
        <v>44958</v>
      </c>
      <c r="H892" s="11">
        <v>9</v>
      </c>
      <c r="I892" s="20" t="s">
        <v>253</v>
      </c>
      <c r="J892" s="11" t="s">
        <v>255</v>
      </c>
      <c r="K892" s="11" t="s">
        <v>5259</v>
      </c>
      <c r="L892" s="11">
        <v>2</v>
      </c>
    </row>
    <row r="893" spans="1:12">
      <c r="A893" s="11" t="s">
        <v>1625</v>
      </c>
      <c r="D893" s="11" t="s">
        <v>254</v>
      </c>
      <c r="E893" s="19" t="s">
        <v>1875</v>
      </c>
      <c r="F893" s="10">
        <v>42036</v>
      </c>
      <c r="G893" s="10">
        <v>44958</v>
      </c>
      <c r="H893" s="11">
        <v>9</v>
      </c>
      <c r="I893" s="20" t="s">
        <v>253</v>
      </c>
      <c r="J893" s="11" t="s">
        <v>255</v>
      </c>
      <c r="K893" s="11" t="s">
        <v>5259</v>
      </c>
      <c r="L893" s="11">
        <v>2</v>
      </c>
    </row>
    <row r="894" spans="1:12">
      <c r="A894" s="11" t="s">
        <v>1626</v>
      </c>
      <c r="D894" s="11" t="s">
        <v>254</v>
      </c>
      <c r="E894" s="19" t="s">
        <v>1876</v>
      </c>
      <c r="F894" s="10">
        <v>42036</v>
      </c>
      <c r="G894" s="10">
        <v>44958</v>
      </c>
      <c r="H894" s="11">
        <v>9</v>
      </c>
      <c r="I894" s="20" t="s">
        <v>253</v>
      </c>
      <c r="J894" s="11" t="s">
        <v>255</v>
      </c>
      <c r="K894" s="11" t="s">
        <v>5259</v>
      </c>
      <c r="L894" s="11">
        <v>2</v>
      </c>
    </row>
    <row r="895" spans="1:12">
      <c r="A895" s="11" t="s">
        <v>1627</v>
      </c>
      <c r="D895" s="11" t="s">
        <v>254</v>
      </c>
      <c r="E895" s="19" t="s">
        <v>1877</v>
      </c>
      <c r="F895" s="10">
        <v>42036</v>
      </c>
      <c r="G895" s="10">
        <v>44958</v>
      </c>
      <c r="H895" s="11">
        <v>9</v>
      </c>
      <c r="I895" s="20" t="s">
        <v>253</v>
      </c>
      <c r="J895" s="11" t="s">
        <v>255</v>
      </c>
      <c r="K895" s="11" t="s">
        <v>5259</v>
      </c>
      <c r="L895" s="11">
        <v>2</v>
      </c>
    </row>
    <row r="896" spans="1:12">
      <c r="A896" s="11" t="s">
        <v>1628</v>
      </c>
      <c r="D896" s="11" t="s">
        <v>254</v>
      </c>
      <c r="E896" s="19" t="s">
        <v>1878</v>
      </c>
      <c r="F896" s="10">
        <v>42036</v>
      </c>
      <c r="G896" s="10">
        <v>44958</v>
      </c>
      <c r="H896" s="11">
        <v>9</v>
      </c>
      <c r="I896" s="20" t="s">
        <v>253</v>
      </c>
      <c r="J896" s="11" t="s">
        <v>255</v>
      </c>
      <c r="K896" s="11" t="s">
        <v>5259</v>
      </c>
      <c r="L896" s="11">
        <v>2</v>
      </c>
    </row>
    <row r="897" spans="1:12">
      <c r="A897" s="11" t="s">
        <v>1629</v>
      </c>
      <c r="D897" s="11" t="s">
        <v>254</v>
      </c>
      <c r="E897" s="19" t="s">
        <v>1879</v>
      </c>
      <c r="F897" s="10">
        <v>42036</v>
      </c>
      <c r="G897" s="10">
        <v>44958</v>
      </c>
      <c r="H897" s="11">
        <v>9</v>
      </c>
      <c r="I897" s="20" t="s">
        <v>253</v>
      </c>
      <c r="J897" s="11" t="s">
        <v>255</v>
      </c>
      <c r="K897" s="11" t="s">
        <v>5259</v>
      </c>
      <c r="L897" s="11">
        <v>2</v>
      </c>
    </row>
    <row r="898" spans="1:12">
      <c r="A898" s="11" t="s">
        <v>1630</v>
      </c>
      <c r="D898" s="11" t="s">
        <v>254</v>
      </c>
      <c r="E898" s="19" t="s">
        <v>1880</v>
      </c>
      <c r="F898" s="10">
        <v>42036</v>
      </c>
      <c r="G898" s="10">
        <v>44958</v>
      </c>
      <c r="H898" s="11">
        <v>9</v>
      </c>
      <c r="I898" s="20" t="s">
        <v>253</v>
      </c>
      <c r="J898" s="11" t="s">
        <v>255</v>
      </c>
      <c r="K898" s="11" t="s">
        <v>5259</v>
      </c>
      <c r="L898" s="11">
        <v>2</v>
      </c>
    </row>
    <row r="899" spans="1:12">
      <c r="A899" s="11" t="s">
        <v>1631</v>
      </c>
      <c r="D899" s="11" t="s">
        <v>254</v>
      </c>
      <c r="E899" s="19" t="s">
        <v>1881</v>
      </c>
      <c r="F899" s="10">
        <v>42036</v>
      </c>
      <c r="G899" s="10">
        <v>44958</v>
      </c>
      <c r="H899" s="11">
        <v>9</v>
      </c>
      <c r="I899" s="20" t="s">
        <v>253</v>
      </c>
      <c r="J899" s="11" t="s">
        <v>255</v>
      </c>
      <c r="K899" s="11" t="s">
        <v>5259</v>
      </c>
      <c r="L899" s="11">
        <v>2</v>
      </c>
    </row>
    <row r="900" spans="1:12">
      <c r="A900" s="11" t="s">
        <v>1632</v>
      </c>
      <c r="D900" s="11" t="s">
        <v>254</v>
      </c>
      <c r="E900" s="19" t="s">
        <v>1882</v>
      </c>
      <c r="F900" s="10">
        <v>42036</v>
      </c>
      <c r="G900" s="10">
        <v>44958</v>
      </c>
      <c r="H900" s="11">
        <v>9</v>
      </c>
      <c r="I900" s="20" t="s">
        <v>253</v>
      </c>
      <c r="J900" s="11" t="s">
        <v>255</v>
      </c>
      <c r="K900" s="11" t="s">
        <v>5259</v>
      </c>
      <c r="L900" s="11">
        <v>2</v>
      </c>
    </row>
    <row r="901" spans="1:12">
      <c r="A901" s="11" t="s">
        <v>1633</v>
      </c>
      <c r="D901" s="11" t="s">
        <v>254</v>
      </c>
      <c r="E901" s="19" t="s">
        <v>1883</v>
      </c>
      <c r="F901" s="10">
        <v>42036</v>
      </c>
      <c r="G901" s="10">
        <v>44958</v>
      </c>
      <c r="H901" s="11">
        <v>9</v>
      </c>
      <c r="I901" s="20" t="s">
        <v>253</v>
      </c>
      <c r="J901" s="11" t="s">
        <v>255</v>
      </c>
      <c r="K901" s="11" t="s">
        <v>5259</v>
      </c>
      <c r="L901" s="11">
        <v>2</v>
      </c>
    </row>
    <row r="902" spans="1:12">
      <c r="A902" s="11" t="s">
        <v>1634</v>
      </c>
      <c r="D902" s="11" t="s">
        <v>254</v>
      </c>
      <c r="E902" s="19" t="s">
        <v>1884</v>
      </c>
      <c r="F902" s="10">
        <v>42036</v>
      </c>
      <c r="G902" s="10">
        <v>44958</v>
      </c>
      <c r="H902" s="11">
        <v>9</v>
      </c>
      <c r="I902" s="20" t="s">
        <v>253</v>
      </c>
      <c r="J902" s="11" t="s">
        <v>255</v>
      </c>
      <c r="K902" s="11" t="s">
        <v>5259</v>
      </c>
      <c r="L902" s="11">
        <v>2</v>
      </c>
    </row>
    <row r="903" spans="1:12">
      <c r="A903" s="11" t="s">
        <v>1635</v>
      </c>
      <c r="D903" s="11" t="s">
        <v>254</v>
      </c>
      <c r="E903" s="19" t="s">
        <v>1885</v>
      </c>
      <c r="F903" s="10">
        <v>42036</v>
      </c>
      <c r="G903" s="10">
        <v>44958</v>
      </c>
      <c r="H903" s="11">
        <v>9</v>
      </c>
      <c r="I903" s="20" t="s">
        <v>253</v>
      </c>
      <c r="J903" s="11" t="s">
        <v>255</v>
      </c>
      <c r="K903" s="11" t="s">
        <v>5259</v>
      </c>
      <c r="L903" s="11">
        <v>2</v>
      </c>
    </row>
    <row r="904" spans="1:12">
      <c r="A904" s="11" t="s">
        <v>1636</v>
      </c>
      <c r="D904" s="11" t="s">
        <v>254</v>
      </c>
      <c r="E904" s="19" t="s">
        <v>1886</v>
      </c>
      <c r="F904" s="10">
        <v>42036</v>
      </c>
      <c r="G904" s="10">
        <v>44958</v>
      </c>
      <c r="H904" s="11">
        <v>9</v>
      </c>
      <c r="I904" s="20" t="s">
        <v>253</v>
      </c>
      <c r="J904" s="11" t="s">
        <v>255</v>
      </c>
      <c r="K904" s="11" t="s">
        <v>5259</v>
      </c>
      <c r="L904" s="11">
        <v>2</v>
      </c>
    </row>
    <row r="905" spans="1:12">
      <c r="A905" s="11" t="s">
        <v>1637</v>
      </c>
      <c r="D905" s="11" t="s">
        <v>254</v>
      </c>
      <c r="E905" s="19" t="s">
        <v>1887</v>
      </c>
      <c r="F905" s="10">
        <v>42036</v>
      </c>
      <c r="G905" s="10">
        <v>44958</v>
      </c>
      <c r="H905" s="11">
        <v>9</v>
      </c>
      <c r="I905" s="20" t="s">
        <v>253</v>
      </c>
      <c r="J905" s="11" t="s">
        <v>255</v>
      </c>
      <c r="K905" s="11" t="s">
        <v>5259</v>
      </c>
      <c r="L905" s="11">
        <v>2</v>
      </c>
    </row>
    <row r="906" spans="1:12">
      <c r="A906" s="11" t="s">
        <v>1638</v>
      </c>
      <c r="D906" s="11" t="s">
        <v>254</v>
      </c>
      <c r="E906" s="19" t="s">
        <v>1888</v>
      </c>
      <c r="F906" s="10">
        <v>42036</v>
      </c>
      <c r="G906" s="10">
        <v>44958</v>
      </c>
      <c r="H906" s="11">
        <v>9</v>
      </c>
      <c r="I906" s="20" t="s">
        <v>253</v>
      </c>
      <c r="J906" s="11" t="s">
        <v>255</v>
      </c>
      <c r="K906" s="11" t="s">
        <v>5259</v>
      </c>
      <c r="L906" s="11">
        <v>2</v>
      </c>
    </row>
    <row r="907" spans="1:12">
      <c r="A907" s="11" t="s">
        <v>1639</v>
      </c>
      <c r="D907" s="11" t="s">
        <v>254</v>
      </c>
      <c r="E907" s="19" t="s">
        <v>1889</v>
      </c>
      <c r="F907" s="10">
        <v>42036</v>
      </c>
      <c r="G907" s="10">
        <v>44958</v>
      </c>
      <c r="H907" s="11">
        <v>9</v>
      </c>
      <c r="I907" s="20" t="s">
        <v>253</v>
      </c>
      <c r="J907" s="11" t="s">
        <v>255</v>
      </c>
      <c r="K907" s="11" t="s">
        <v>5259</v>
      </c>
      <c r="L907" s="11">
        <v>2</v>
      </c>
    </row>
    <row r="908" spans="1:12">
      <c r="A908" s="11" t="s">
        <v>1640</v>
      </c>
      <c r="D908" s="11" t="s">
        <v>254</v>
      </c>
      <c r="E908" s="19" t="s">
        <v>1890</v>
      </c>
      <c r="F908" s="10">
        <v>42036</v>
      </c>
      <c r="G908" s="10">
        <v>44958</v>
      </c>
      <c r="H908" s="11">
        <v>9</v>
      </c>
      <c r="I908" s="20" t="s">
        <v>253</v>
      </c>
      <c r="J908" s="11" t="s">
        <v>255</v>
      </c>
      <c r="K908" s="11" t="s">
        <v>5259</v>
      </c>
      <c r="L908" s="11">
        <v>2</v>
      </c>
    </row>
    <row r="909" spans="1:12">
      <c r="A909" s="11" t="s">
        <v>1641</v>
      </c>
      <c r="D909" s="11" t="s">
        <v>254</v>
      </c>
      <c r="E909" s="19" t="s">
        <v>1891</v>
      </c>
      <c r="F909" s="10">
        <v>42036</v>
      </c>
      <c r="G909" s="10">
        <v>44958</v>
      </c>
      <c r="H909" s="11">
        <v>9</v>
      </c>
      <c r="I909" s="20" t="s">
        <v>253</v>
      </c>
      <c r="J909" s="11" t="s">
        <v>255</v>
      </c>
      <c r="K909" s="11" t="s">
        <v>5259</v>
      </c>
      <c r="L909" s="11">
        <v>2</v>
      </c>
    </row>
    <row r="910" spans="1:12">
      <c r="A910" s="11" t="s">
        <v>1642</v>
      </c>
      <c r="D910" s="11" t="s">
        <v>254</v>
      </c>
      <c r="E910" s="19" t="s">
        <v>1892</v>
      </c>
      <c r="F910" s="10">
        <v>42036</v>
      </c>
      <c r="G910" s="10">
        <v>44958</v>
      </c>
      <c r="H910" s="11">
        <v>9</v>
      </c>
      <c r="I910" s="20" t="s">
        <v>253</v>
      </c>
      <c r="J910" s="11" t="s">
        <v>255</v>
      </c>
      <c r="K910" s="11" t="s">
        <v>5259</v>
      </c>
      <c r="L910" s="11">
        <v>2</v>
      </c>
    </row>
    <row r="911" spans="1:12">
      <c r="A911" s="11" t="s">
        <v>1643</v>
      </c>
      <c r="D911" s="11" t="s">
        <v>254</v>
      </c>
      <c r="E911" s="19" t="s">
        <v>1893</v>
      </c>
      <c r="F911" s="10">
        <v>42036</v>
      </c>
      <c r="G911" s="10">
        <v>44958</v>
      </c>
      <c r="H911" s="11">
        <v>9</v>
      </c>
      <c r="I911" s="20" t="s">
        <v>253</v>
      </c>
      <c r="J911" s="11" t="s">
        <v>255</v>
      </c>
      <c r="K911" s="11" t="s">
        <v>5259</v>
      </c>
      <c r="L911" s="11">
        <v>2</v>
      </c>
    </row>
    <row r="912" spans="1:12">
      <c r="A912" s="11" t="s">
        <v>1644</v>
      </c>
      <c r="D912" s="11" t="s">
        <v>254</v>
      </c>
      <c r="E912" s="19" t="s">
        <v>1894</v>
      </c>
      <c r="F912" s="10">
        <v>42036</v>
      </c>
      <c r="G912" s="10">
        <v>44958</v>
      </c>
      <c r="H912" s="11">
        <v>9</v>
      </c>
      <c r="I912" s="20" t="s">
        <v>253</v>
      </c>
      <c r="J912" s="11" t="s">
        <v>255</v>
      </c>
      <c r="K912" s="11" t="s">
        <v>5259</v>
      </c>
      <c r="L912" s="11">
        <v>2</v>
      </c>
    </row>
    <row r="913" spans="1:12">
      <c r="A913" s="11" t="s">
        <v>1645</v>
      </c>
      <c r="D913" s="11" t="s">
        <v>254</v>
      </c>
      <c r="E913" s="19" t="s">
        <v>1895</v>
      </c>
      <c r="F913" s="10">
        <v>42036</v>
      </c>
      <c r="G913" s="10">
        <v>44958</v>
      </c>
      <c r="H913" s="11">
        <v>9</v>
      </c>
      <c r="I913" s="20" t="s">
        <v>253</v>
      </c>
      <c r="J913" s="11" t="s">
        <v>255</v>
      </c>
      <c r="K913" s="11" t="s">
        <v>5259</v>
      </c>
      <c r="L913" s="11">
        <v>2</v>
      </c>
    </row>
    <row r="914" spans="1:12">
      <c r="A914" s="11" t="s">
        <v>1646</v>
      </c>
      <c r="D914" s="11" t="s">
        <v>254</v>
      </c>
      <c r="E914" s="19" t="s">
        <v>1896</v>
      </c>
      <c r="F914" s="10">
        <v>42036</v>
      </c>
      <c r="G914" s="10">
        <v>44958</v>
      </c>
      <c r="H914" s="11">
        <v>9</v>
      </c>
      <c r="I914" s="20" t="s">
        <v>253</v>
      </c>
      <c r="J914" s="11" t="s">
        <v>255</v>
      </c>
      <c r="K914" s="11" t="s">
        <v>5259</v>
      </c>
      <c r="L914" s="11">
        <v>2</v>
      </c>
    </row>
    <row r="915" spans="1:12">
      <c r="A915" s="11" t="s">
        <v>1647</v>
      </c>
      <c r="D915" s="11" t="s">
        <v>254</v>
      </c>
      <c r="E915" s="19" t="s">
        <v>1897</v>
      </c>
      <c r="F915" s="10">
        <v>42036</v>
      </c>
      <c r="G915" s="10">
        <v>44958</v>
      </c>
      <c r="H915" s="11">
        <v>9</v>
      </c>
      <c r="I915" s="20" t="s">
        <v>253</v>
      </c>
      <c r="J915" s="11" t="s">
        <v>255</v>
      </c>
      <c r="K915" s="11" t="s">
        <v>5259</v>
      </c>
      <c r="L915" s="11">
        <v>2</v>
      </c>
    </row>
    <row r="916" spans="1:12">
      <c r="A916" s="11" t="s">
        <v>1648</v>
      </c>
      <c r="D916" s="11" t="s">
        <v>254</v>
      </c>
      <c r="E916" s="19" t="s">
        <v>1898</v>
      </c>
      <c r="F916" s="10">
        <v>42036</v>
      </c>
      <c r="G916" s="10">
        <v>44958</v>
      </c>
      <c r="H916" s="11">
        <v>9</v>
      </c>
      <c r="I916" s="20" t="s">
        <v>253</v>
      </c>
      <c r="J916" s="11" t="s">
        <v>255</v>
      </c>
      <c r="K916" s="11" t="s">
        <v>5259</v>
      </c>
      <c r="L916" s="11">
        <v>2</v>
      </c>
    </row>
    <row r="917" spans="1:12">
      <c r="A917" s="11" t="s">
        <v>1649</v>
      </c>
      <c r="D917" s="11" t="s">
        <v>254</v>
      </c>
      <c r="E917" s="19" t="s">
        <v>1899</v>
      </c>
      <c r="F917" s="10">
        <v>42036</v>
      </c>
      <c r="G917" s="10">
        <v>44958</v>
      </c>
      <c r="H917" s="11">
        <v>9</v>
      </c>
      <c r="I917" s="20" t="s">
        <v>253</v>
      </c>
      <c r="J917" s="11" t="s">
        <v>255</v>
      </c>
      <c r="K917" s="11" t="s">
        <v>5259</v>
      </c>
      <c r="L917" s="11">
        <v>2</v>
      </c>
    </row>
    <row r="918" spans="1:12">
      <c r="A918" s="11" t="s">
        <v>1650</v>
      </c>
      <c r="D918" s="11" t="s">
        <v>254</v>
      </c>
      <c r="E918" s="19" t="s">
        <v>1900</v>
      </c>
      <c r="F918" s="10">
        <v>42036</v>
      </c>
      <c r="G918" s="10">
        <v>44958</v>
      </c>
      <c r="H918" s="11">
        <v>9</v>
      </c>
      <c r="I918" s="20" t="s">
        <v>253</v>
      </c>
      <c r="J918" s="11" t="s">
        <v>255</v>
      </c>
      <c r="K918" s="11" t="s">
        <v>5259</v>
      </c>
      <c r="L918" s="11">
        <v>2</v>
      </c>
    </row>
    <row r="919" spans="1:12">
      <c r="A919" s="11" t="s">
        <v>1651</v>
      </c>
      <c r="D919" s="11" t="s">
        <v>254</v>
      </c>
      <c r="E919" s="19" t="s">
        <v>1901</v>
      </c>
      <c r="F919" s="10">
        <v>42036</v>
      </c>
      <c r="G919" s="10">
        <v>44958</v>
      </c>
      <c r="H919" s="11">
        <v>9</v>
      </c>
      <c r="I919" s="20" t="s">
        <v>253</v>
      </c>
      <c r="J919" s="11" t="s">
        <v>255</v>
      </c>
      <c r="K919" s="11" t="s">
        <v>5259</v>
      </c>
      <c r="L919" s="11">
        <v>2</v>
      </c>
    </row>
    <row r="920" spans="1:12">
      <c r="A920" s="11" t="s">
        <v>1652</v>
      </c>
      <c r="D920" s="11" t="s">
        <v>254</v>
      </c>
      <c r="E920" s="19" t="s">
        <v>1902</v>
      </c>
      <c r="F920" s="10">
        <v>42036</v>
      </c>
      <c r="G920" s="10">
        <v>44958</v>
      </c>
      <c r="H920" s="11">
        <v>9</v>
      </c>
      <c r="I920" s="20" t="s">
        <v>253</v>
      </c>
      <c r="J920" s="11" t="s">
        <v>255</v>
      </c>
      <c r="K920" s="11" t="s">
        <v>5259</v>
      </c>
      <c r="L920" s="11">
        <v>2</v>
      </c>
    </row>
    <row r="921" spans="1:12">
      <c r="A921" s="11" t="s">
        <v>1653</v>
      </c>
      <c r="D921" s="11" t="s">
        <v>254</v>
      </c>
      <c r="E921" s="19" t="s">
        <v>1903</v>
      </c>
      <c r="F921" s="10">
        <v>42036</v>
      </c>
      <c r="G921" s="10">
        <v>44958</v>
      </c>
      <c r="H921" s="11">
        <v>9</v>
      </c>
      <c r="I921" s="20" t="s">
        <v>253</v>
      </c>
      <c r="J921" s="11" t="s">
        <v>255</v>
      </c>
      <c r="K921" s="11" t="s">
        <v>5259</v>
      </c>
      <c r="L921" s="11">
        <v>2</v>
      </c>
    </row>
    <row r="922" spans="1:12">
      <c r="A922" s="11" t="s">
        <v>1654</v>
      </c>
      <c r="D922" s="11" t="s">
        <v>254</v>
      </c>
      <c r="E922" s="19" t="s">
        <v>1904</v>
      </c>
      <c r="F922" s="10">
        <v>42036</v>
      </c>
      <c r="G922" s="10">
        <v>44958</v>
      </c>
      <c r="H922" s="11">
        <v>9</v>
      </c>
      <c r="I922" s="20" t="s">
        <v>253</v>
      </c>
      <c r="J922" s="11" t="s">
        <v>255</v>
      </c>
      <c r="K922" s="11" t="s">
        <v>5259</v>
      </c>
      <c r="L922" s="11">
        <v>2</v>
      </c>
    </row>
    <row r="923" spans="1:12">
      <c r="A923" s="11" t="s">
        <v>1655</v>
      </c>
      <c r="D923" s="11" t="s">
        <v>254</v>
      </c>
      <c r="E923" s="19" t="s">
        <v>1905</v>
      </c>
      <c r="F923" s="10">
        <v>42036</v>
      </c>
      <c r="G923" s="10">
        <v>44958</v>
      </c>
      <c r="H923" s="11">
        <v>9</v>
      </c>
      <c r="I923" s="20" t="s">
        <v>253</v>
      </c>
      <c r="J923" s="11" t="s">
        <v>255</v>
      </c>
      <c r="K923" s="11" t="s">
        <v>5259</v>
      </c>
      <c r="L923" s="11">
        <v>2</v>
      </c>
    </row>
    <row r="924" spans="1:12">
      <c r="A924" s="11" t="s">
        <v>1656</v>
      </c>
      <c r="D924" s="11" t="s">
        <v>254</v>
      </c>
      <c r="E924" s="19" t="s">
        <v>1906</v>
      </c>
      <c r="F924" s="10">
        <v>42036</v>
      </c>
      <c r="G924" s="10">
        <v>44958</v>
      </c>
      <c r="H924" s="11">
        <v>9</v>
      </c>
      <c r="I924" s="20" t="s">
        <v>253</v>
      </c>
      <c r="J924" s="11" t="s">
        <v>255</v>
      </c>
      <c r="K924" s="11" t="s">
        <v>5259</v>
      </c>
      <c r="L924" s="11">
        <v>2</v>
      </c>
    </row>
    <row r="925" spans="1:12">
      <c r="A925" s="11" t="s">
        <v>1657</v>
      </c>
      <c r="D925" s="11" t="s">
        <v>254</v>
      </c>
      <c r="E925" s="19" t="s">
        <v>1907</v>
      </c>
      <c r="F925" s="10">
        <v>42036</v>
      </c>
      <c r="G925" s="10">
        <v>44958</v>
      </c>
      <c r="H925" s="11">
        <v>9</v>
      </c>
      <c r="I925" s="20" t="s">
        <v>253</v>
      </c>
      <c r="J925" s="11" t="s">
        <v>255</v>
      </c>
      <c r="K925" s="11" t="s">
        <v>5259</v>
      </c>
      <c r="L925" s="11">
        <v>2</v>
      </c>
    </row>
    <row r="926" spans="1:12">
      <c r="A926" s="11" t="s">
        <v>1658</v>
      </c>
      <c r="D926" s="11" t="s">
        <v>254</v>
      </c>
      <c r="E926" s="19" t="s">
        <v>1908</v>
      </c>
      <c r="F926" s="10">
        <v>42036</v>
      </c>
      <c r="G926" s="10">
        <v>44958</v>
      </c>
      <c r="H926" s="11">
        <v>9</v>
      </c>
      <c r="I926" s="20" t="s">
        <v>253</v>
      </c>
      <c r="J926" s="11" t="s">
        <v>255</v>
      </c>
      <c r="K926" s="11" t="s">
        <v>5259</v>
      </c>
      <c r="L926" s="11">
        <v>2</v>
      </c>
    </row>
    <row r="927" spans="1:12">
      <c r="A927" s="11" t="s">
        <v>1659</v>
      </c>
      <c r="D927" s="11" t="s">
        <v>254</v>
      </c>
      <c r="E927" s="19" t="s">
        <v>1909</v>
      </c>
      <c r="F927" s="10">
        <v>42036</v>
      </c>
      <c r="G927" s="10">
        <v>44958</v>
      </c>
      <c r="H927" s="11">
        <v>9</v>
      </c>
      <c r="I927" s="20" t="s">
        <v>253</v>
      </c>
      <c r="J927" s="11" t="s">
        <v>255</v>
      </c>
      <c r="K927" s="11" t="s">
        <v>5259</v>
      </c>
      <c r="L927" s="11">
        <v>2</v>
      </c>
    </row>
    <row r="928" spans="1:12">
      <c r="A928" s="11" t="s">
        <v>1660</v>
      </c>
      <c r="D928" s="11" t="s">
        <v>254</v>
      </c>
      <c r="E928" s="19" t="s">
        <v>1910</v>
      </c>
      <c r="F928" s="10">
        <v>42036</v>
      </c>
      <c r="G928" s="10">
        <v>44958</v>
      </c>
      <c r="H928" s="11">
        <v>9</v>
      </c>
      <c r="I928" s="20" t="s">
        <v>253</v>
      </c>
      <c r="J928" s="11" t="s">
        <v>255</v>
      </c>
      <c r="K928" s="11" t="s">
        <v>5259</v>
      </c>
      <c r="L928" s="11">
        <v>2</v>
      </c>
    </row>
    <row r="929" spans="1:12">
      <c r="A929" s="11" t="s">
        <v>1661</v>
      </c>
      <c r="D929" s="11" t="s">
        <v>254</v>
      </c>
      <c r="E929" s="19" t="s">
        <v>1911</v>
      </c>
      <c r="F929" s="10">
        <v>42036</v>
      </c>
      <c r="G929" s="10">
        <v>44958</v>
      </c>
      <c r="H929" s="11">
        <v>9</v>
      </c>
      <c r="I929" s="20" t="s">
        <v>253</v>
      </c>
      <c r="J929" s="11" t="s">
        <v>255</v>
      </c>
      <c r="K929" s="11" t="s">
        <v>5259</v>
      </c>
      <c r="L929" s="11">
        <v>2</v>
      </c>
    </row>
    <row r="930" spans="1:12">
      <c r="A930" s="11" t="s">
        <v>1662</v>
      </c>
      <c r="D930" s="11" t="s">
        <v>254</v>
      </c>
      <c r="E930" s="19" t="s">
        <v>1912</v>
      </c>
      <c r="F930" s="10">
        <v>42036</v>
      </c>
      <c r="G930" s="10">
        <v>44958</v>
      </c>
      <c r="H930" s="11">
        <v>9</v>
      </c>
      <c r="I930" s="20" t="s">
        <v>253</v>
      </c>
      <c r="J930" s="11" t="s">
        <v>255</v>
      </c>
      <c r="K930" s="11" t="s">
        <v>5259</v>
      </c>
      <c r="L930" s="11">
        <v>2</v>
      </c>
    </row>
    <row r="931" spans="1:12">
      <c r="A931" s="11" t="s">
        <v>1663</v>
      </c>
      <c r="D931" s="11" t="s">
        <v>254</v>
      </c>
      <c r="E931" s="19" t="s">
        <v>1913</v>
      </c>
      <c r="F931" s="10">
        <v>42036</v>
      </c>
      <c r="G931" s="10">
        <v>44958</v>
      </c>
      <c r="H931" s="11">
        <v>9</v>
      </c>
      <c r="I931" s="20" t="s">
        <v>253</v>
      </c>
      <c r="J931" s="11" t="s">
        <v>255</v>
      </c>
      <c r="K931" s="11" t="s">
        <v>5259</v>
      </c>
      <c r="L931" s="11">
        <v>2</v>
      </c>
    </row>
    <row r="932" spans="1:12">
      <c r="A932" s="11" t="s">
        <v>1664</v>
      </c>
      <c r="D932" s="11" t="s">
        <v>254</v>
      </c>
      <c r="E932" s="19" t="s">
        <v>1914</v>
      </c>
      <c r="F932" s="10">
        <v>42036</v>
      </c>
      <c r="G932" s="10">
        <v>44958</v>
      </c>
      <c r="H932" s="11">
        <v>9</v>
      </c>
      <c r="I932" s="20" t="s">
        <v>253</v>
      </c>
      <c r="J932" s="11" t="s">
        <v>255</v>
      </c>
      <c r="K932" s="11" t="s">
        <v>5259</v>
      </c>
      <c r="L932" s="11">
        <v>2</v>
      </c>
    </row>
    <row r="933" spans="1:12">
      <c r="A933" s="11" t="s">
        <v>1665</v>
      </c>
      <c r="D933" s="11" t="s">
        <v>254</v>
      </c>
      <c r="E933" s="19" t="s">
        <v>1915</v>
      </c>
      <c r="F933" s="10">
        <v>42036</v>
      </c>
      <c r="G933" s="10">
        <v>44958</v>
      </c>
      <c r="H933" s="11">
        <v>9</v>
      </c>
      <c r="I933" s="20" t="s">
        <v>253</v>
      </c>
      <c r="J933" s="11" t="s">
        <v>255</v>
      </c>
      <c r="K933" s="11" t="s">
        <v>5259</v>
      </c>
      <c r="L933" s="11">
        <v>2</v>
      </c>
    </row>
    <row r="934" spans="1:12">
      <c r="A934" s="11" t="s">
        <v>1666</v>
      </c>
      <c r="D934" s="11" t="s">
        <v>254</v>
      </c>
      <c r="E934" s="19" t="s">
        <v>1916</v>
      </c>
      <c r="F934" s="10">
        <v>42036</v>
      </c>
      <c r="G934" s="10">
        <v>44958</v>
      </c>
      <c r="H934" s="11">
        <v>9</v>
      </c>
      <c r="I934" s="20" t="s">
        <v>253</v>
      </c>
      <c r="J934" s="11" t="s">
        <v>255</v>
      </c>
      <c r="K934" s="11" t="s">
        <v>5259</v>
      </c>
      <c r="L934" s="11">
        <v>2</v>
      </c>
    </row>
    <row r="935" spans="1:12">
      <c r="A935" s="11" t="s">
        <v>1667</v>
      </c>
      <c r="D935" s="11" t="s">
        <v>254</v>
      </c>
      <c r="E935" s="19" t="s">
        <v>1917</v>
      </c>
      <c r="F935" s="10">
        <v>42036</v>
      </c>
      <c r="G935" s="10">
        <v>44958</v>
      </c>
      <c r="H935" s="11">
        <v>9</v>
      </c>
      <c r="I935" s="20" t="s">
        <v>253</v>
      </c>
      <c r="J935" s="11" t="s">
        <v>255</v>
      </c>
      <c r="K935" s="11" t="s">
        <v>5259</v>
      </c>
      <c r="L935" s="11">
        <v>2</v>
      </c>
    </row>
    <row r="936" spans="1:12">
      <c r="A936" s="11" t="s">
        <v>1668</v>
      </c>
      <c r="D936" s="11" t="s">
        <v>254</v>
      </c>
      <c r="E936" s="19" t="s">
        <v>1918</v>
      </c>
      <c r="F936" s="10">
        <v>42036</v>
      </c>
      <c r="G936" s="10">
        <v>44958</v>
      </c>
      <c r="H936" s="11">
        <v>9</v>
      </c>
      <c r="I936" s="20" t="s">
        <v>253</v>
      </c>
      <c r="J936" s="11" t="s">
        <v>255</v>
      </c>
      <c r="K936" s="11" t="s">
        <v>5259</v>
      </c>
      <c r="L936" s="11">
        <v>2</v>
      </c>
    </row>
    <row r="937" spans="1:12">
      <c r="A937" s="11" t="s">
        <v>1669</v>
      </c>
      <c r="D937" s="11" t="s">
        <v>254</v>
      </c>
      <c r="E937" s="19" t="s">
        <v>1919</v>
      </c>
      <c r="F937" s="10">
        <v>42036</v>
      </c>
      <c r="G937" s="10">
        <v>44958</v>
      </c>
      <c r="H937" s="11">
        <v>9</v>
      </c>
      <c r="I937" s="20" t="s">
        <v>253</v>
      </c>
      <c r="J937" s="11" t="s">
        <v>255</v>
      </c>
      <c r="K937" s="11" t="s">
        <v>5259</v>
      </c>
      <c r="L937" s="11">
        <v>2</v>
      </c>
    </row>
    <row r="938" spans="1:12">
      <c r="A938" s="11" t="s">
        <v>1670</v>
      </c>
      <c r="D938" s="11" t="s">
        <v>254</v>
      </c>
      <c r="E938" s="19" t="s">
        <v>1920</v>
      </c>
      <c r="F938" s="10">
        <v>42036</v>
      </c>
      <c r="G938" s="10">
        <v>44958</v>
      </c>
      <c r="H938" s="11">
        <v>9</v>
      </c>
      <c r="I938" s="20" t="s">
        <v>253</v>
      </c>
      <c r="J938" s="11" t="s">
        <v>255</v>
      </c>
      <c r="K938" s="11" t="s">
        <v>5259</v>
      </c>
      <c r="L938" s="11">
        <v>2</v>
      </c>
    </row>
    <row r="939" spans="1:12">
      <c r="A939" s="11" t="s">
        <v>1671</v>
      </c>
      <c r="D939" s="11" t="s">
        <v>254</v>
      </c>
      <c r="E939" s="19" t="s">
        <v>1921</v>
      </c>
      <c r="F939" s="10">
        <v>42036</v>
      </c>
      <c r="G939" s="10">
        <v>44958</v>
      </c>
      <c r="H939" s="11">
        <v>9</v>
      </c>
      <c r="I939" s="20" t="s">
        <v>253</v>
      </c>
      <c r="J939" s="11" t="s">
        <v>255</v>
      </c>
      <c r="K939" s="11" t="s">
        <v>5259</v>
      </c>
      <c r="L939" s="11">
        <v>2</v>
      </c>
    </row>
    <row r="940" spans="1:12">
      <c r="A940" s="11" t="s">
        <v>1672</v>
      </c>
      <c r="D940" s="11" t="s">
        <v>254</v>
      </c>
      <c r="E940" s="19" t="s">
        <v>1922</v>
      </c>
      <c r="F940" s="10">
        <v>42036</v>
      </c>
      <c r="G940" s="10">
        <v>44958</v>
      </c>
      <c r="H940" s="11">
        <v>9</v>
      </c>
      <c r="I940" s="20" t="s">
        <v>253</v>
      </c>
      <c r="J940" s="11" t="s">
        <v>255</v>
      </c>
      <c r="K940" s="11" t="s">
        <v>5259</v>
      </c>
      <c r="L940" s="11">
        <v>2</v>
      </c>
    </row>
    <row r="941" spans="1:12">
      <c r="A941" s="11" t="s">
        <v>1673</v>
      </c>
      <c r="D941" s="11" t="s">
        <v>254</v>
      </c>
      <c r="E941" s="19" t="s">
        <v>1923</v>
      </c>
      <c r="F941" s="10">
        <v>42036</v>
      </c>
      <c r="G941" s="10">
        <v>44958</v>
      </c>
      <c r="H941" s="11">
        <v>9</v>
      </c>
      <c r="I941" s="20" t="s">
        <v>253</v>
      </c>
      <c r="J941" s="11" t="s">
        <v>255</v>
      </c>
      <c r="K941" s="11" t="s">
        <v>5259</v>
      </c>
      <c r="L941" s="11">
        <v>2</v>
      </c>
    </row>
    <row r="942" spans="1:12">
      <c r="A942" s="11" t="s">
        <v>1674</v>
      </c>
      <c r="D942" s="11" t="s">
        <v>254</v>
      </c>
      <c r="E942" s="19" t="s">
        <v>1924</v>
      </c>
      <c r="F942" s="10">
        <v>42036</v>
      </c>
      <c r="G942" s="10">
        <v>44958</v>
      </c>
      <c r="H942" s="11">
        <v>9</v>
      </c>
      <c r="I942" s="20" t="s">
        <v>253</v>
      </c>
      <c r="J942" s="11" t="s">
        <v>255</v>
      </c>
      <c r="K942" s="11" t="s">
        <v>5259</v>
      </c>
      <c r="L942" s="11">
        <v>2</v>
      </c>
    </row>
    <row r="943" spans="1:12">
      <c r="A943" s="11" t="s">
        <v>1675</v>
      </c>
      <c r="D943" s="11" t="s">
        <v>254</v>
      </c>
      <c r="E943" s="19" t="s">
        <v>1925</v>
      </c>
      <c r="F943" s="10">
        <v>42036</v>
      </c>
      <c r="G943" s="10">
        <v>44958</v>
      </c>
      <c r="H943" s="11">
        <v>9</v>
      </c>
      <c r="I943" s="20" t="s">
        <v>253</v>
      </c>
      <c r="J943" s="11" t="s">
        <v>255</v>
      </c>
      <c r="K943" s="11" t="s">
        <v>5259</v>
      </c>
      <c r="L943" s="11">
        <v>2</v>
      </c>
    </row>
    <row r="944" spans="1:12">
      <c r="A944" s="11" t="s">
        <v>1676</v>
      </c>
      <c r="D944" s="11" t="s">
        <v>254</v>
      </c>
      <c r="E944" s="19" t="s">
        <v>1926</v>
      </c>
      <c r="F944" s="10">
        <v>42036</v>
      </c>
      <c r="G944" s="10">
        <v>44958</v>
      </c>
      <c r="H944" s="11">
        <v>9</v>
      </c>
      <c r="I944" s="20" t="s">
        <v>253</v>
      </c>
      <c r="J944" s="11" t="s">
        <v>255</v>
      </c>
      <c r="K944" s="11" t="s">
        <v>5259</v>
      </c>
      <c r="L944" s="11">
        <v>2</v>
      </c>
    </row>
    <row r="945" spans="1:12">
      <c r="A945" s="11" t="s">
        <v>1677</v>
      </c>
      <c r="D945" s="11" t="s">
        <v>254</v>
      </c>
      <c r="E945" s="19" t="s">
        <v>1927</v>
      </c>
      <c r="F945" s="10">
        <v>42036</v>
      </c>
      <c r="G945" s="10">
        <v>44958</v>
      </c>
      <c r="H945" s="11">
        <v>9</v>
      </c>
      <c r="I945" s="20" t="s">
        <v>253</v>
      </c>
      <c r="J945" s="11" t="s">
        <v>255</v>
      </c>
      <c r="K945" s="11" t="s">
        <v>5259</v>
      </c>
      <c r="L945" s="11">
        <v>2</v>
      </c>
    </row>
    <row r="946" spans="1:12">
      <c r="A946" s="11" t="s">
        <v>1678</v>
      </c>
      <c r="D946" s="11" t="s">
        <v>254</v>
      </c>
      <c r="E946" s="19" t="s">
        <v>1928</v>
      </c>
      <c r="F946" s="10">
        <v>42036</v>
      </c>
      <c r="G946" s="10">
        <v>44958</v>
      </c>
      <c r="H946" s="11">
        <v>9</v>
      </c>
      <c r="I946" s="20" t="s">
        <v>253</v>
      </c>
      <c r="J946" s="11" t="s">
        <v>255</v>
      </c>
      <c r="K946" s="11" t="s">
        <v>5259</v>
      </c>
      <c r="L946" s="11">
        <v>2</v>
      </c>
    </row>
    <row r="947" spans="1:12">
      <c r="A947" s="11" t="s">
        <v>1679</v>
      </c>
      <c r="D947" s="11" t="s">
        <v>254</v>
      </c>
      <c r="E947" s="19" t="s">
        <v>1929</v>
      </c>
      <c r="F947" s="10">
        <v>42036</v>
      </c>
      <c r="G947" s="10">
        <v>44958</v>
      </c>
      <c r="H947" s="11">
        <v>9</v>
      </c>
      <c r="I947" s="20" t="s">
        <v>253</v>
      </c>
      <c r="J947" s="11" t="s">
        <v>255</v>
      </c>
      <c r="K947" s="11" t="s">
        <v>5259</v>
      </c>
      <c r="L947" s="11">
        <v>2</v>
      </c>
    </row>
    <row r="948" spans="1:12">
      <c r="A948" s="11" t="s">
        <v>1680</v>
      </c>
      <c r="D948" s="11" t="s">
        <v>254</v>
      </c>
      <c r="E948" s="19" t="s">
        <v>1930</v>
      </c>
      <c r="F948" s="10">
        <v>42036</v>
      </c>
      <c r="G948" s="10">
        <v>44958</v>
      </c>
      <c r="H948" s="11">
        <v>9</v>
      </c>
      <c r="I948" s="20" t="s">
        <v>253</v>
      </c>
      <c r="J948" s="11" t="s">
        <v>255</v>
      </c>
      <c r="K948" s="11" t="s">
        <v>5259</v>
      </c>
      <c r="L948" s="11">
        <v>2</v>
      </c>
    </row>
    <row r="949" spans="1:12">
      <c r="A949" s="11" t="s">
        <v>1681</v>
      </c>
      <c r="D949" s="11" t="s">
        <v>254</v>
      </c>
      <c r="E949" s="19" t="s">
        <v>1931</v>
      </c>
      <c r="F949" s="10">
        <v>42036</v>
      </c>
      <c r="G949" s="10">
        <v>44958</v>
      </c>
      <c r="H949" s="11">
        <v>9</v>
      </c>
      <c r="I949" s="20" t="s">
        <v>253</v>
      </c>
      <c r="J949" s="11" t="s">
        <v>255</v>
      </c>
      <c r="K949" s="11" t="s">
        <v>5259</v>
      </c>
      <c r="L949" s="11">
        <v>2</v>
      </c>
    </row>
    <row r="950" spans="1:12">
      <c r="A950" s="11" t="s">
        <v>1682</v>
      </c>
      <c r="D950" s="11" t="s">
        <v>254</v>
      </c>
      <c r="E950" s="19" t="s">
        <v>1932</v>
      </c>
      <c r="F950" s="10">
        <v>42036</v>
      </c>
      <c r="G950" s="10">
        <v>44958</v>
      </c>
      <c r="H950" s="11">
        <v>9</v>
      </c>
      <c r="I950" s="20" t="s">
        <v>253</v>
      </c>
      <c r="J950" s="11" t="s">
        <v>255</v>
      </c>
      <c r="K950" s="11" t="s">
        <v>5259</v>
      </c>
      <c r="L950" s="11">
        <v>2</v>
      </c>
    </row>
    <row r="951" spans="1:12">
      <c r="A951" s="11" t="s">
        <v>1683</v>
      </c>
      <c r="D951" s="11" t="s">
        <v>254</v>
      </c>
      <c r="E951" s="19" t="s">
        <v>1933</v>
      </c>
      <c r="F951" s="10">
        <v>42036</v>
      </c>
      <c r="G951" s="10">
        <v>44958</v>
      </c>
      <c r="H951" s="11">
        <v>9</v>
      </c>
      <c r="I951" s="20" t="s">
        <v>253</v>
      </c>
      <c r="J951" s="11" t="s">
        <v>255</v>
      </c>
      <c r="K951" s="11" t="s">
        <v>5259</v>
      </c>
      <c r="L951" s="11">
        <v>2</v>
      </c>
    </row>
    <row r="952" spans="1:12">
      <c r="A952" s="11" t="s">
        <v>1684</v>
      </c>
      <c r="D952" s="11" t="s">
        <v>254</v>
      </c>
      <c r="E952" s="19" t="s">
        <v>1934</v>
      </c>
      <c r="F952" s="10">
        <v>42036</v>
      </c>
      <c r="G952" s="10">
        <v>44958</v>
      </c>
      <c r="H952" s="11">
        <v>9</v>
      </c>
      <c r="I952" s="20" t="s">
        <v>253</v>
      </c>
      <c r="J952" s="11" t="s">
        <v>255</v>
      </c>
      <c r="K952" s="11" t="s">
        <v>5259</v>
      </c>
      <c r="L952" s="11">
        <v>2</v>
      </c>
    </row>
    <row r="953" spans="1:12">
      <c r="A953" s="11" t="s">
        <v>1685</v>
      </c>
      <c r="D953" s="11" t="s">
        <v>254</v>
      </c>
      <c r="E953" s="19" t="s">
        <v>1935</v>
      </c>
      <c r="F953" s="10">
        <v>42036</v>
      </c>
      <c r="G953" s="10">
        <v>44958</v>
      </c>
      <c r="H953" s="11">
        <v>9</v>
      </c>
      <c r="I953" s="20" t="s">
        <v>253</v>
      </c>
      <c r="J953" s="11" t="s">
        <v>255</v>
      </c>
      <c r="K953" s="11" t="s">
        <v>5259</v>
      </c>
      <c r="L953" s="11">
        <v>2</v>
      </c>
    </row>
    <row r="954" spans="1:12">
      <c r="A954" s="11" t="s">
        <v>1686</v>
      </c>
      <c r="D954" s="11" t="s">
        <v>254</v>
      </c>
      <c r="E954" s="19" t="s">
        <v>1936</v>
      </c>
      <c r="F954" s="10">
        <v>42036</v>
      </c>
      <c r="G954" s="10">
        <v>44958</v>
      </c>
      <c r="H954" s="11">
        <v>9</v>
      </c>
      <c r="I954" s="20" t="s">
        <v>253</v>
      </c>
      <c r="J954" s="11" t="s">
        <v>255</v>
      </c>
      <c r="K954" s="11" t="s">
        <v>5259</v>
      </c>
      <c r="L954" s="11">
        <v>2</v>
      </c>
    </row>
    <row r="955" spans="1:12">
      <c r="A955" s="11" t="s">
        <v>1687</v>
      </c>
      <c r="D955" s="11" t="s">
        <v>254</v>
      </c>
      <c r="E955" s="19" t="s">
        <v>1937</v>
      </c>
      <c r="F955" s="10">
        <v>42036</v>
      </c>
      <c r="G955" s="10">
        <v>44958</v>
      </c>
      <c r="H955" s="11">
        <v>9</v>
      </c>
      <c r="I955" s="20" t="s">
        <v>253</v>
      </c>
      <c r="J955" s="11" t="s">
        <v>255</v>
      </c>
      <c r="K955" s="11" t="s">
        <v>5259</v>
      </c>
      <c r="L955" s="11">
        <v>2</v>
      </c>
    </row>
    <row r="956" spans="1:12">
      <c r="A956" s="11" t="s">
        <v>1688</v>
      </c>
      <c r="D956" s="11" t="s">
        <v>254</v>
      </c>
      <c r="E956" s="19" t="s">
        <v>1938</v>
      </c>
      <c r="F956" s="10">
        <v>42036</v>
      </c>
      <c r="G956" s="10">
        <v>44958</v>
      </c>
      <c r="H956" s="11">
        <v>9</v>
      </c>
      <c r="I956" s="20" t="s">
        <v>253</v>
      </c>
      <c r="J956" s="11" t="s">
        <v>255</v>
      </c>
      <c r="K956" s="11" t="s">
        <v>5259</v>
      </c>
      <c r="L956" s="11">
        <v>2</v>
      </c>
    </row>
    <row r="957" spans="1:12">
      <c r="A957" s="11" t="s">
        <v>1689</v>
      </c>
      <c r="D957" s="11" t="s">
        <v>254</v>
      </c>
      <c r="E957" s="19" t="s">
        <v>1939</v>
      </c>
      <c r="F957" s="10">
        <v>42036</v>
      </c>
      <c r="G957" s="10">
        <v>44958</v>
      </c>
      <c r="H957" s="11">
        <v>9</v>
      </c>
      <c r="I957" s="20" t="s">
        <v>253</v>
      </c>
      <c r="J957" s="11" t="s">
        <v>255</v>
      </c>
      <c r="K957" s="11" t="s">
        <v>5259</v>
      </c>
      <c r="L957" s="11">
        <v>2</v>
      </c>
    </row>
    <row r="958" spans="1:12">
      <c r="A958" s="11" t="s">
        <v>1690</v>
      </c>
      <c r="D958" s="11" t="s">
        <v>254</v>
      </c>
      <c r="E958" s="19" t="s">
        <v>1940</v>
      </c>
      <c r="F958" s="10">
        <v>42036</v>
      </c>
      <c r="G958" s="10">
        <v>44958</v>
      </c>
      <c r="H958" s="11">
        <v>9</v>
      </c>
      <c r="I958" s="20" t="s">
        <v>253</v>
      </c>
      <c r="J958" s="11" t="s">
        <v>255</v>
      </c>
      <c r="K958" s="11" t="s">
        <v>5259</v>
      </c>
      <c r="L958" s="11">
        <v>2</v>
      </c>
    </row>
    <row r="959" spans="1:12">
      <c r="A959" s="11" t="s">
        <v>1691</v>
      </c>
      <c r="D959" s="11" t="s">
        <v>254</v>
      </c>
      <c r="E959" s="19" t="s">
        <v>1941</v>
      </c>
      <c r="F959" s="10">
        <v>42036</v>
      </c>
      <c r="G959" s="10">
        <v>44958</v>
      </c>
      <c r="H959" s="11">
        <v>9</v>
      </c>
      <c r="I959" s="20" t="s">
        <v>253</v>
      </c>
      <c r="J959" s="11" t="s">
        <v>255</v>
      </c>
      <c r="K959" s="11" t="s">
        <v>5259</v>
      </c>
      <c r="L959" s="11">
        <v>2</v>
      </c>
    </row>
    <row r="960" spans="1:12">
      <c r="A960" s="11" t="s">
        <v>1692</v>
      </c>
      <c r="D960" s="11" t="s">
        <v>254</v>
      </c>
      <c r="E960" s="19" t="s">
        <v>1942</v>
      </c>
      <c r="F960" s="10">
        <v>42036</v>
      </c>
      <c r="G960" s="10">
        <v>44958</v>
      </c>
      <c r="H960" s="11">
        <v>9</v>
      </c>
      <c r="I960" s="20" t="s">
        <v>253</v>
      </c>
      <c r="J960" s="11" t="s">
        <v>255</v>
      </c>
      <c r="K960" s="11" t="s">
        <v>5259</v>
      </c>
      <c r="L960" s="11">
        <v>2</v>
      </c>
    </row>
    <row r="961" spans="1:12">
      <c r="A961" s="11" t="s">
        <v>1693</v>
      </c>
      <c r="D961" s="11" t="s">
        <v>254</v>
      </c>
      <c r="E961" s="19" t="s">
        <v>1943</v>
      </c>
      <c r="F961" s="10">
        <v>42036</v>
      </c>
      <c r="G961" s="10">
        <v>44958</v>
      </c>
      <c r="H961" s="11">
        <v>9</v>
      </c>
      <c r="I961" s="20" t="s">
        <v>253</v>
      </c>
      <c r="J961" s="11" t="s">
        <v>255</v>
      </c>
      <c r="K961" s="11" t="s">
        <v>5259</v>
      </c>
      <c r="L961" s="11">
        <v>2</v>
      </c>
    </row>
    <row r="962" spans="1:12">
      <c r="A962" s="11" t="s">
        <v>1694</v>
      </c>
      <c r="D962" s="11" t="s">
        <v>254</v>
      </c>
      <c r="E962" s="19" t="s">
        <v>1944</v>
      </c>
      <c r="F962" s="10">
        <v>42036</v>
      </c>
      <c r="G962" s="10">
        <v>44958</v>
      </c>
      <c r="H962" s="11">
        <v>9</v>
      </c>
      <c r="I962" s="20" t="s">
        <v>253</v>
      </c>
      <c r="J962" s="11" t="s">
        <v>255</v>
      </c>
      <c r="K962" s="11" t="s">
        <v>5259</v>
      </c>
      <c r="L962" s="11">
        <v>2</v>
      </c>
    </row>
    <row r="963" spans="1:12">
      <c r="A963" s="11" t="s">
        <v>1695</v>
      </c>
      <c r="D963" s="11" t="s">
        <v>254</v>
      </c>
      <c r="E963" s="19" t="s">
        <v>1945</v>
      </c>
      <c r="F963" s="10">
        <v>42036</v>
      </c>
      <c r="G963" s="10">
        <v>44958</v>
      </c>
      <c r="H963" s="11">
        <v>9</v>
      </c>
      <c r="I963" s="20" t="s">
        <v>253</v>
      </c>
      <c r="J963" s="11" t="s">
        <v>255</v>
      </c>
      <c r="K963" s="11" t="s">
        <v>5259</v>
      </c>
      <c r="L963" s="11">
        <v>2</v>
      </c>
    </row>
    <row r="964" spans="1:12">
      <c r="A964" s="11" t="s">
        <v>1696</v>
      </c>
      <c r="D964" s="11" t="s">
        <v>254</v>
      </c>
      <c r="E964" s="19" t="s">
        <v>1946</v>
      </c>
      <c r="F964" s="10">
        <v>42036</v>
      </c>
      <c r="G964" s="10">
        <v>44958</v>
      </c>
      <c r="H964" s="11">
        <v>9</v>
      </c>
      <c r="I964" s="20" t="s">
        <v>253</v>
      </c>
      <c r="J964" s="11" t="s">
        <v>255</v>
      </c>
      <c r="K964" s="11" t="s">
        <v>5259</v>
      </c>
      <c r="L964" s="11">
        <v>2</v>
      </c>
    </row>
    <row r="965" spans="1:12">
      <c r="A965" s="11" t="s">
        <v>1697</v>
      </c>
      <c r="D965" s="11" t="s">
        <v>254</v>
      </c>
      <c r="E965" s="19" t="s">
        <v>1947</v>
      </c>
      <c r="F965" s="10">
        <v>42036</v>
      </c>
      <c r="G965" s="10">
        <v>44958</v>
      </c>
      <c r="H965" s="11">
        <v>9</v>
      </c>
      <c r="I965" s="20" t="s">
        <v>253</v>
      </c>
      <c r="J965" s="11" t="s">
        <v>255</v>
      </c>
      <c r="K965" s="11" t="s">
        <v>5259</v>
      </c>
      <c r="L965" s="11">
        <v>2</v>
      </c>
    </row>
    <row r="966" spans="1:12">
      <c r="A966" s="11" t="s">
        <v>1698</v>
      </c>
      <c r="D966" s="11" t="s">
        <v>254</v>
      </c>
      <c r="E966" s="19" t="s">
        <v>1948</v>
      </c>
      <c r="F966" s="10">
        <v>42036</v>
      </c>
      <c r="G966" s="10">
        <v>44958</v>
      </c>
      <c r="H966" s="11">
        <v>9</v>
      </c>
      <c r="I966" s="20" t="s">
        <v>253</v>
      </c>
      <c r="J966" s="11" t="s">
        <v>255</v>
      </c>
      <c r="K966" s="11" t="s">
        <v>5259</v>
      </c>
      <c r="L966" s="11">
        <v>2</v>
      </c>
    </row>
    <row r="967" spans="1:12">
      <c r="A967" s="11" t="s">
        <v>1699</v>
      </c>
      <c r="D967" s="11" t="s">
        <v>254</v>
      </c>
      <c r="E967" s="19" t="s">
        <v>1949</v>
      </c>
      <c r="F967" s="10">
        <v>42036</v>
      </c>
      <c r="G967" s="10">
        <v>44958</v>
      </c>
      <c r="H967" s="11">
        <v>9</v>
      </c>
      <c r="I967" s="20" t="s">
        <v>253</v>
      </c>
      <c r="J967" s="11" t="s">
        <v>255</v>
      </c>
      <c r="K967" s="11" t="s">
        <v>5259</v>
      </c>
      <c r="L967" s="11">
        <v>2</v>
      </c>
    </row>
    <row r="968" spans="1:12">
      <c r="A968" s="11" t="s">
        <v>1700</v>
      </c>
      <c r="D968" s="11" t="s">
        <v>254</v>
      </c>
      <c r="E968" s="19" t="s">
        <v>1950</v>
      </c>
      <c r="F968" s="10">
        <v>42036</v>
      </c>
      <c r="G968" s="10">
        <v>44958</v>
      </c>
      <c r="H968" s="11">
        <v>9</v>
      </c>
      <c r="I968" s="20" t="s">
        <v>253</v>
      </c>
      <c r="J968" s="11" t="s">
        <v>255</v>
      </c>
      <c r="K968" s="11" t="s">
        <v>5259</v>
      </c>
      <c r="L968" s="11">
        <v>2</v>
      </c>
    </row>
    <row r="969" spans="1:12">
      <c r="A969" s="11" t="s">
        <v>1701</v>
      </c>
      <c r="D969" s="11" t="s">
        <v>254</v>
      </c>
      <c r="E969" s="19" t="s">
        <v>1951</v>
      </c>
      <c r="F969" s="10">
        <v>42036</v>
      </c>
      <c r="G969" s="10">
        <v>44958</v>
      </c>
      <c r="H969" s="11">
        <v>9</v>
      </c>
      <c r="I969" s="20" t="s">
        <v>253</v>
      </c>
      <c r="J969" s="11" t="s">
        <v>255</v>
      </c>
      <c r="K969" s="11" t="s">
        <v>5259</v>
      </c>
      <c r="L969" s="11">
        <v>2</v>
      </c>
    </row>
    <row r="970" spans="1:12">
      <c r="A970" s="11" t="s">
        <v>1702</v>
      </c>
      <c r="D970" s="11" t="s">
        <v>254</v>
      </c>
      <c r="E970" s="19" t="s">
        <v>1952</v>
      </c>
      <c r="F970" s="10">
        <v>42036</v>
      </c>
      <c r="G970" s="10">
        <v>44958</v>
      </c>
      <c r="H970" s="11">
        <v>9</v>
      </c>
      <c r="I970" s="20" t="s">
        <v>253</v>
      </c>
      <c r="J970" s="11" t="s">
        <v>255</v>
      </c>
      <c r="K970" s="11" t="s">
        <v>5259</v>
      </c>
      <c r="L970" s="11">
        <v>2</v>
      </c>
    </row>
    <row r="971" spans="1:12">
      <c r="A971" s="11" t="s">
        <v>1703</v>
      </c>
      <c r="D971" s="11" t="s">
        <v>254</v>
      </c>
      <c r="E971" s="19" t="s">
        <v>1953</v>
      </c>
      <c r="F971" s="10">
        <v>42036</v>
      </c>
      <c r="G971" s="10">
        <v>44958</v>
      </c>
      <c r="H971" s="11">
        <v>9</v>
      </c>
      <c r="I971" s="20" t="s">
        <v>253</v>
      </c>
      <c r="J971" s="11" t="s">
        <v>255</v>
      </c>
      <c r="K971" s="11" t="s">
        <v>5259</v>
      </c>
      <c r="L971" s="11">
        <v>2</v>
      </c>
    </row>
    <row r="972" spans="1:12">
      <c r="A972" s="11" t="s">
        <v>1704</v>
      </c>
      <c r="D972" s="11" t="s">
        <v>254</v>
      </c>
      <c r="E972" s="19" t="s">
        <v>1954</v>
      </c>
      <c r="F972" s="10">
        <v>42036</v>
      </c>
      <c r="G972" s="10">
        <v>44958</v>
      </c>
      <c r="H972" s="11">
        <v>9</v>
      </c>
      <c r="I972" s="20" t="s">
        <v>253</v>
      </c>
      <c r="J972" s="11" t="s">
        <v>255</v>
      </c>
      <c r="K972" s="11" t="s">
        <v>5259</v>
      </c>
      <c r="L972" s="11">
        <v>2</v>
      </c>
    </row>
    <row r="973" spans="1:12">
      <c r="A973" s="11" t="s">
        <v>1705</v>
      </c>
      <c r="D973" s="11" t="s">
        <v>254</v>
      </c>
      <c r="E973" s="19" t="s">
        <v>1955</v>
      </c>
      <c r="F973" s="10">
        <v>42036</v>
      </c>
      <c r="G973" s="10">
        <v>44958</v>
      </c>
      <c r="H973" s="11">
        <v>9</v>
      </c>
      <c r="I973" s="20" t="s">
        <v>253</v>
      </c>
      <c r="J973" s="11" t="s">
        <v>255</v>
      </c>
      <c r="K973" s="11" t="s">
        <v>5259</v>
      </c>
      <c r="L973" s="11">
        <v>2</v>
      </c>
    </row>
    <row r="974" spans="1:12">
      <c r="A974" s="11" t="s">
        <v>1706</v>
      </c>
      <c r="D974" s="11" t="s">
        <v>254</v>
      </c>
      <c r="E974" s="19" t="s">
        <v>1956</v>
      </c>
      <c r="F974" s="10">
        <v>42036</v>
      </c>
      <c r="G974" s="10">
        <v>44958</v>
      </c>
      <c r="H974" s="11">
        <v>9</v>
      </c>
      <c r="I974" s="20" t="s">
        <v>253</v>
      </c>
      <c r="J974" s="11" t="s">
        <v>255</v>
      </c>
      <c r="K974" s="11" t="s">
        <v>5259</v>
      </c>
      <c r="L974" s="11">
        <v>2</v>
      </c>
    </row>
    <row r="975" spans="1:12">
      <c r="A975" s="11" t="s">
        <v>1707</v>
      </c>
      <c r="D975" s="11" t="s">
        <v>254</v>
      </c>
      <c r="E975" s="19" t="s">
        <v>1957</v>
      </c>
      <c r="F975" s="10">
        <v>42036</v>
      </c>
      <c r="G975" s="10">
        <v>44958</v>
      </c>
      <c r="H975" s="11">
        <v>9</v>
      </c>
      <c r="I975" s="20" t="s">
        <v>253</v>
      </c>
      <c r="J975" s="11" t="s">
        <v>255</v>
      </c>
      <c r="K975" s="11" t="s">
        <v>5259</v>
      </c>
      <c r="L975" s="11">
        <v>2</v>
      </c>
    </row>
    <row r="976" spans="1:12">
      <c r="A976" s="11" t="s">
        <v>1708</v>
      </c>
      <c r="D976" s="11" t="s">
        <v>254</v>
      </c>
      <c r="E976" s="19" t="s">
        <v>1958</v>
      </c>
      <c r="F976" s="10">
        <v>42036</v>
      </c>
      <c r="G976" s="10">
        <v>44958</v>
      </c>
      <c r="H976" s="11">
        <v>9</v>
      </c>
      <c r="I976" s="20" t="s">
        <v>253</v>
      </c>
      <c r="J976" s="11" t="s">
        <v>255</v>
      </c>
      <c r="K976" s="11" t="s">
        <v>5259</v>
      </c>
      <c r="L976" s="11">
        <v>2</v>
      </c>
    </row>
    <row r="977" spans="1:12">
      <c r="A977" s="11" t="s">
        <v>1709</v>
      </c>
      <c r="D977" s="11" t="s">
        <v>254</v>
      </c>
      <c r="E977" s="19" t="s">
        <v>1959</v>
      </c>
      <c r="F977" s="10">
        <v>42036</v>
      </c>
      <c r="G977" s="10">
        <v>44958</v>
      </c>
      <c r="H977" s="11">
        <v>9</v>
      </c>
      <c r="I977" s="20" t="s">
        <v>253</v>
      </c>
      <c r="J977" s="11" t="s">
        <v>255</v>
      </c>
      <c r="K977" s="11" t="s">
        <v>5259</v>
      </c>
      <c r="L977" s="11">
        <v>2</v>
      </c>
    </row>
    <row r="978" spans="1:12">
      <c r="A978" s="11" t="s">
        <v>1710</v>
      </c>
      <c r="D978" s="11" t="s">
        <v>254</v>
      </c>
      <c r="E978" s="19" t="s">
        <v>1960</v>
      </c>
      <c r="F978" s="10">
        <v>42036</v>
      </c>
      <c r="G978" s="10">
        <v>44958</v>
      </c>
      <c r="H978" s="11">
        <v>9</v>
      </c>
      <c r="I978" s="20" t="s">
        <v>253</v>
      </c>
      <c r="J978" s="11" t="s">
        <v>255</v>
      </c>
      <c r="K978" s="11" t="s">
        <v>5259</v>
      </c>
      <c r="L978" s="11">
        <v>2</v>
      </c>
    </row>
    <row r="979" spans="1:12">
      <c r="A979" s="11" t="s">
        <v>1711</v>
      </c>
      <c r="D979" s="11" t="s">
        <v>254</v>
      </c>
      <c r="E979" s="19" t="s">
        <v>1961</v>
      </c>
      <c r="F979" s="10">
        <v>42036</v>
      </c>
      <c r="G979" s="10">
        <v>44958</v>
      </c>
      <c r="H979" s="11">
        <v>9</v>
      </c>
      <c r="I979" s="20" t="s">
        <v>253</v>
      </c>
      <c r="J979" s="11" t="s">
        <v>255</v>
      </c>
      <c r="K979" s="11" t="s">
        <v>5259</v>
      </c>
      <c r="L979" s="11">
        <v>2</v>
      </c>
    </row>
    <row r="980" spans="1:12">
      <c r="A980" s="11" t="s">
        <v>1712</v>
      </c>
      <c r="D980" s="11" t="s">
        <v>254</v>
      </c>
      <c r="E980" s="19" t="s">
        <v>1962</v>
      </c>
      <c r="F980" s="10">
        <v>42036</v>
      </c>
      <c r="G980" s="10">
        <v>44958</v>
      </c>
      <c r="H980" s="11">
        <v>9</v>
      </c>
      <c r="I980" s="20" t="s">
        <v>253</v>
      </c>
      <c r="J980" s="11" t="s">
        <v>255</v>
      </c>
      <c r="K980" s="11" t="s">
        <v>5259</v>
      </c>
      <c r="L980" s="11">
        <v>2</v>
      </c>
    </row>
    <row r="981" spans="1:12">
      <c r="A981" s="11" t="s">
        <v>1713</v>
      </c>
      <c r="D981" s="11" t="s">
        <v>254</v>
      </c>
      <c r="E981" s="19" t="s">
        <v>1963</v>
      </c>
      <c r="F981" s="10">
        <v>42036</v>
      </c>
      <c r="G981" s="10">
        <v>44958</v>
      </c>
      <c r="H981" s="11">
        <v>9</v>
      </c>
      <c r="I981" s="20" t="s">
        <v>253</v>
      </c>
      <c r="J981" s="11" t="s">
        <v>255</v>
      </c>
      <c r="K981" s="11" t="s">
        <v>5259</v>
      </c>
      <c r="L981" s="11">
        <v>2</v>
      </c>
    </row>
    <row r="982" spans="1:12">
      <c r="A982" s="11" t="s">
        <v>1714</v>
      </c>
      <c r="D982" s="11" t="s">
        <v>254</v>
      </c>
      <c r="E982" s="19" t="s">
        <v>1964</v>
      </c>
      <c r="F982" s="10">
        <v>42036</v>
      </c>
      <c r="G982" s="10">
        <v>44958</v>
      </c>
      <c r="H982" s="11">
        <v>9</v>
      </c>
      <c r="I982" s="20" t="s">
        <v>253</v>
      </c>
      <c r="J982" s="11" t="s">
        <v>255</v>
      </c>
      <c r="K982" s="11" t="s">
        <v>5259</v>
      </c>
      <c r="L982" s="11">
        <v>2</v>
      </c>
    </row>
    <row r="983" spans="1:12">
      <c r="A983" s="11" t="s">
        <v>1715</v>
      </c>
      <c r="D983" s="11" t="s">
        <v>254</v>
      </c>
      <c r="E983" s="19" t="s">
        <v>1965</v>
      </c>
      <c r="F983" s="10">
        <v>42036</v>
      </c>
      <c r="G983" s="10">
        <v>44958</v>
      </c>
      <c r="H983" s="11">
        <v>9</v>
      </c>
      <c r="I983" s="20" t="s">
        <v>253</v>
      </c>
      <c r="J983" s="11" t="s">
        <v>255</v>
      </c>
      <c r="K983" s="11" t="s">
        <v>5259</v>
      </c>
      <c r="L983" s="11">
        <v>2</v>
      </c>
    </row>
    <row r="984" spans="1:12">
      <c r="A984" s="11" t="s">
        <v>1716</v>
      </c>
      <c r="D984" s="11" t="s">
        <v>254</v>
      </c>
      <c r="E984" s="19" t="s">
        <v>1966</v>
      </c>
      <c r="F984" s="10">
        <v>42036</v>
      </c>
      <c r="G984" s="10">
        <v>44958</v>
      </c>
      <c r="H984" s="11">
        <v>9</v>
      </c>
      <c r="I984" s="20" t="s">
        <v>253</v>
      </c>
      <c r="J984" s="11" t="s">
        <v>255</v>
      </c>
      <c r="K984" s="11" t="s">
        <v>5259</v>
      </c>
      <c r="L984" s="11">
        <v>2</v>
      </c>
    </row>
    <row r="985" spans="1:12">
      <c r="A985" s="11" t="s">
        <v>1717</v>
      </c>
      <c r="D985" s="11" t="s">
        <v>254</v>
      </c>
      <c r="E985" s="19" t="s">
        <v>1967</v>
      </c>
      <c r="F985" s="10">
        <v>42036</v>
      </c>
      <c r="G985" s="10">
        <v>44958</v>
      </c>
      <c r="H985" s="11">
        <v>9</v>
      </c>
      <c r="I985" s="20" t="s">
        <v>253</v>
      </c>
      <c r="J985" s="11" t="s">
        <v>255</v>
      </c>
      <c r="K985" s="11" t="s">
        <v>5259</v>
      </c>
      <c r="L985" s="11">
        <v>2</v>
      </c>
    </row>
    <row r="986" spans="1:12">
      <c r="A986" s="11" t="s">
        <v>1718</v>
      </c>
      <c r="D986" s="11" t="s">
        <v>254</v>
      </c>
      <c r="E986" s="19" t="s">
        <v>1968</v>
      </c>
      <c r="F986" s="10">
        <v>42036</v>
      </c>
      <c r="G986" s="10">
        <v>44958</v>
      </c>
      <c r="H986" s="11">
        <v>9</v>
      </c>
      <c r="I986" s="20" t="s">
        <v>253</v>
      </c>
      <c r="J986" s="11" t="s">
        <v>255</v>
      </c>
      <c r="K986" s="11" t="s">
        <v>5259</v>
      </c>
      <c r="L986" s="11">
        <v>2</v>
      </c>
    </row>
    <row r="987" spans="1:12">
      <c r="A987" s="11" t="s">
        <v>1719</v>
      </c>
      <c r="D987" s="11" t="s">
        <v>254</v>
      </c>
      <c r="E987" s="19" t="s">
        <v>1969</v>
      </c>
      <c r="F987" s="10">
        <v>42036</v>
      </c>
      <c r="G987" s="10">
        <v>44958</v>
      </c>
      <c r="H987" s="11">
        <v>9</v>
      </c>
      <c r="I987" s="20" t="s">
        <v>253</v>
      </c>
      <c r="J987" s="11" t="s">
        <v>255</v>
      </c>
      <c r="K987" s="11" t="s">
        <v>5259</v>
      </c>
      <c r="L987" s="11">
        <v>2</v>
      </c>
    </row>
    <row r="988" spans="1:12">
      <c r="A988" s="11" t="s">
        <v>1720</v>
      </c>
      <c r="D988" s="11" t="s">
        <v>254</v>
      </c>
      <c r="E988" s="19" t="s">
        <v>1970</v>
      </c>
      <c r="F988" s="10">
        <v>42036</v>
      </c>
      <c r="G988" s="10">
        <v>44958</v>
      </c>
      <c r="H988" s="11">
        <v>9</v>
      </c>
      <c r="I988" s="20" t="s">
        <v>253</v>
      </c>
      <c r="J988" s="11" t="s">
        <v>255</v>
      </c>
      <c r="K988" s="11" t="s">
        <v>5259</v>
      </c>
      <c r="L988" s="11">
        <v>2</v>
      </c>
    </row>
    <row r="989" spans="1:12">
      <c r="A989" s="11" t="s">
        <v>1721</v>
      </c>
      <c r="D989" s="11" t="s">
        <v>254</v>
      </c>
      <c r="E989" s="19" t="s">
        <v>1971</v>
      </c>
      <c r="F989" s="10">
        <v>42036</v>
      </c>
      <c r="G989" s="10">
        <v>44958</v>
      </c>
      <c r="H989" s="11">
        <v>9</v>
      </c>
      <c r="I989" s="20" t="s">
        <v>253</v>
      </c>
      <c r="J989" s="11" t="s">
        <v>255</v>
      </c>
      <c r="K989" s="11" t="s">
        <v>5259</v>
      </c>
      <c r="L989" s="11">
        <v>2</v>
      </c>
    </row>
    <row r="990" spans="1:12">
      <c r="A990" s="11" t="s">
        <v>1722</v>
      </c>
      <c r="D990" s="11" t="s">
        <v>254</v>
      </c>
      <c r="E990" s="19" t="s">
        <v>1972</v>
      </c>
      <c r="F990" s="10">
        <v>42036</v>
      </c>
      <c r="G990" s="10">
        <v>44958</v>
      </c>
      <c r="H990" s="11">
        <v>9</v>
      </c>
      <c r="I990" s="20" t="s">
        <v>253</v>
      </c>
      <c r="J990" s="11" t="s">
        <v>255</v>
      </c>
      <c r="K990" s="11" t="s">
        <v>5259</v>
      </c>
      <c r="L990" s="11">
        <v>2</v>
      </c>
    </row>
    <row r="991" spans="1:12">
      <c r="A991" s="11" t="s">
        <v>1723</v>
      </c>
      <c r="D991" s="11" t="s">
        <v>254</v>
      </c>
      <c r="E991" s="19" t="s">
        <v>1973</v>
      </c>
      <c r="F991" s="10">
        <v>42036</v>
      </c>
      <c r="G991" s="10">
        <v>44958</v>
      </c>
      <c r="H991" s="11">
        <v>9</v>
      </c>
      <c r="I991" s="20" t="s">
        <v>253</v>
      </c>
      <c r="J991" s="11" t="s">
        <v>255</v>
      </c>
      <c r="K991" s="11" t="s">
        <v>5259</v>
      </c>
      <c r="L991" s="11">
        <v>2</v>
      </c>
    </row>
    <row r="992" spans="1:12">
      <c r="A992" s="11" t="s">
        <v>1724</v>
      </c>
      <c r="D992" s="11" t="s">
        <v>254</v>
      </c>
      <c r="E992" s="19" t="s">
        <v>1974</v>
      </c>
      <c r="F992" s="10">
        <v>42036</v>
      </c>
      <c r="G992" s="10">
        <v>44958</v>
      </c>
      <c r="H992" s="11">
        <v>9</v>
      </c>
      <c r="I992" s="20" t="s">
        <v>253</v>
      </c>
      <c r="J992" s="11" t="s">
        <v>255</v>
      </c>
      <c r="K992" s="11" t="s">
        <v>5259</v>
      </c>
      <c r="L992" s="11">
        <v>2</v>
      </c>
    </row>
    <row r="993" spans="1:12">
      <c r="A993" s="11" t="s">
        <v>1725</v>
      </c>
      <c r="D993" s="11" t="s">
        <v>254</v>
      </c>
      <c r="E993" s="19" t="s">
        <v>1975</v>
      </c>
      <c r="F993" s="10">
        <v>42036</v>
      </c>
      <c r="G993" s="10">
        <v>44958</v>
      </c>
      <c r="H993" s="11">
        <v>9</v>
      </c>
      <c r="I993" s="20" t="s">
        <v>253</v>
      </c>
      <c r="J993" s="11" t="s">
        <v>255</v>
      </c>
      <c r="K993" s="11" t="s">
        <v>5259</v>
      </c>
      <c r="L993" s="11">
        <v>2</v>
      </c>
    </row>
    <row r="994" spans="1:12">
      <c r="A994" s="11" t="s">
        <v>1726</v>
      </c>
      <c r="D994" s="11" t="s">
        <v>254</v>
      </c>
      <c r="E994" s="19" t="s">
        <v>1976</v>
      </c>
      <c r="F994" s="10">
        <v>42036</v>
      </c>
      <c r="G994" s="10">
        <v>44958</v>
      </c>
      <c r="H994" s="11">
        <v>9</v>
      </c>
      <c r="I994" s="20" t="s">
        <v>253</v>
      </c>
      <c r="J994" s="11" t="s">
        <v>255</v>
      </c>
      <c r="K994" s="11" t="s">
        <v>5259</v>
      </c>
      <c r="L994" s="11">
        <v>2</v>
      </c>
    </row>
    <row r="995" spans="1:12">
      <c r="A995" s="11" t="s">
        <v>1727</v>
      </c>
      <c r="D995" s="11" t="s">
        <v>254</v>
      </c>
      <c r="E995" s="19" t="s">
        <v>1977</v>
      </c>
      <c r="F995" s="10">
        <v>42036</v>
      </c>
      <c r="G995" s="10">
        <v>44958</v>
      </c>
      <c r="H995" s="11">
        <v>9</v>
      </c>
      <c r="I995" s="20" t="s">
        <v>253</v>
      </c>
      <c r="J995" s="11" t="s">
        <v>255</v>
      </c>
      <c r="K995" s="11" t="s">
        <v>5259</v>
      </c>
      <c r="L995" s="11">
        <v>2</v>
      </c>
    </row>
    <row r="996" spans="1:12">
      <c r="A996" s="11" t="s">
        <v>1728</v>
      </c>
      <c r="D996" s="11" t="s">
        <v>254</v>
      </c>
      <c r="E996" s="19" t="s">
        <v>1978</v>
      </c>
      <c r="F996" s="10">
        <v>42036</v>
      </c>
      <c r="G996" s="10">
        <v>44958</v>
      </c>
      <c r="H996" s="11">
        <v>9</v>
      </c>
      <c r="I996" s="20" t="s">
        <v>253</v>
      </c>
      <c r="J996" s="11" t="s">
        <v>255</v>
      </c>
      <c r="K996" s="11" t="s">
        <v>5259</v>
      </c>
      <c r="L996" s="11">
        <v>2</v>
      </c>
    </row>
    <row r="997" spans="1:12">
      <c r="A997" s="11" t="s">
        <v>1729</v>
      </c>
      <c r="D997" s="11" t="s">
        <v>254</v>
      </c>
      <c r="E997" s="19" t="s">
        <v>1979</v>
      </c>
      <c r="F997" s="10">
        <v>42036</v>
      </c>
      <c r="G997" s="10">
        <v>44958</v>
      </c>
      <c r="H997" s="11">
        <v>9</v>
      </c>
      <c r="I997" s="20" t="s">
        <v>253</v>
      </c>
      <c r="J997" s="11" t="s">
        <v>255</v>
      </c>
      <c r="K997" s="11" t="s">
        <v>5259</v>
      </c>
      <c r="L997" s="11">
        <v>2</v>
      </c>
    </row>
    <row r="998" spans="1:12">
      <c r="A998" s="11" t="s">
        <v>1730</v>
      </c>
      <c r="D998" s="11" t="s">
        <v>254</v>
      </c>
      <c r="E998" s="19" t="s">
        <v>1980</v>
      </c>
      <c r="F998" s="10">
        <v>42036</v>
      </c>
      <c r="G998" s="10">
        <v>44958</v>
      </c>
      <c r="H998" s="11">
        <v>9</v>
      </c>
      <c r="I998" s="20" t="s">
        <v>253</v>
      </c>
      <c r="J998" s="11" t="s">
        <v>255</v>
      </c>
      <c r="K998" s="11" t="s">
        <v>5259</v>
      </c>
      <c r="L998" s="11">
        <v>2</v>
      </c>
    </row>
    <row r="999" spans="1:12">
      <c r="A999" s="11" t="s">
        <v>1731</v>
      </c>
      <c r="D999" s="11" t="s">
        <v>254</v>
      </c>
      <c r="E999" s="19" t="s">
        <v>1981</v>
      </c>
      <c r="F999" s="10">
        <v>42036</v>
      </c>
      <c r="G999" s="10">
        <v>44958</v>
      </c>
      <c r="H999" s="11">
        <v>9</v>
      </c>
      <c r="I999" s="20" t="s">
        <v>253</v>
      </c>
      <c r="J999" s="11" t="s">
        <v>255</v>
      </c>
      <c r="K999" s="11" t="s">
        <v>5259</v>
      </c>
      <c r="L999" s="11">
        <v>2</v>
      </c>
    </row>
    <row r="1000" spans="1:12">
      <c r="A1000" s="11" t="s">
        <v>1732</v>
      </c>
      <c r="D1000" s="11" t="s">
        <v>254</v>
      </c>
      <c r="E1000" s="19" t="s">
        <v>1982</v>
      </c>
      <c r="F1000" s="10">
        <v>42036</v>
      </c>
      <c r="G1000" s="10">
        <v>44958</v>
      </c>
      <c r="H1000" s="11">
        <v>9</v>
      </c>
      <c r="I1000" s="20" t="s">
        <v>253</v>
      </c>
      <c r="J1000" s="11" t="s">
        <v>255</v>
      </c>
      <c r="K1000" s="11" t="s">
        <v>5259</v>
      </c>
      <c r="L1000" s="11">
        <v>2</v>
      </c>
    </row>
    <row r="1001" spans="1:12">
      <c r="A1001" s="11" t="s">
        <v>1733</v>
      </c>
      <c r="D1001" s="11" t="s">
        <v>254</v>
      </c>
      <c r="E1001" s="19" t="s">
        <v>1983</v>
      </c>
      <c r="F1001" s="10">
        <v>42036</v>
      </c>
      <c r="G1001" s="10">
        <v>44958</v>
      </c>
      <c r="H1001" s="11">
        <v>9</v>
      </c>
      <c r="I1001" s="20" t="s">
        <v>253</v>
      </c>
      <c r="J1001" s="11" t="s">
        <v>255</v>
      </c>
      <c r="K1001" s="11" t="s">
        <v>5259</v>
      </c>
      <c r="L1001" s="11">
        <v>2</v>
      </c>
    </row>
    <row r="1002" spans="1:12">
      <c r="A1002" s="11" t="s">
        <v>1734</v>
      </c>
      <c r="D1002" s="11" t="s">
        <v>254</v>
      </c>
      <c r="E1002" s="19" t="s">
        <v>1984</v>
      </c>
      <c r="F1002" s="10">
        <v>42036</v>
      </c>
      <c r="G1002" s="10">
        <v>44958</v>
      </c>
      <c r="H1002" s="11">
        <v>9</v>
      </c>
      <c r="I1002" s="20" t="s">
        <v>253</v>
      </c>
      <c r="J1002" s="11" t="s">
        <v>255</v>
      </c>
      <c r="K1002" s="11" t="s">
        <v>5259</v>
      </c>
      <c r="L1002" s="11">
        <v>2</v>
      </c>
    </row>
    <row r="1003" spans="1:12">
      <c r="A1003" s="11" t="s">
        <v>1735</v>
      </c>
      <c r="D1003" s="11" t="s">
        <v>254</v>
      </c>
      <c r="E1003" s="19" t="s">
        <v>1985</v>
      </c>
      <c r="F1003" s="10">
        <v>42036</v>
      </c>
      <c r="G1003" s="10">
        <v>44958</v>
      </c>
      <c r="H1003" s="11">
        <v>9</v>
      </c>
      <c r="I1003" s="20" t="s">
        <v>253</v>
      </c>
      <c r="J1003" s="11" t="s">
        <v>255</v>
      </c>
      <c r="K1003" s="11" t="s">
        <v>5259</v>
      </c>
      <c r="L1003" s="11">
        <v>2</v>
      </c>
    </row>
    <row r="1004" spans="1:12">
      <c r="A1004" s="11" t="s">
        <v>1736</v>
      </c>
      <c r="D1004" s="11" t="s">
        <v>254</v>
      </c>
      <c r="E1004" s="19" t="s">
        <v>1986</v>
      </c>
      <c r="F1004" s="10">
        <v>42036</v>
      </c>
      <c r="G1004" s="10">
        <v>44958</v>
      </c>
      <c r="H1004" s="11">
        <v>9</v>
      </c>
      <c r="I1004" s="20" t="s">
        <v>253</v>
      </c>
      <c r="J1004" s="11" t="s">
        <v>255</v>
      </c>
      <c r="K1004" s="11" t="s">
        <v>5259</v>
      </c>
      <c r="L1004" s="11">
        <v>2</v>
      </c>
    </row>
    <row r="1005" spans="1:12">
      <c r="A1005" s="11" t="s">
        <v>1737</v>
      </c>
      <c r="D1005" s="11" t="s">
        <v>254</v>
      </c>
      <c r="E1005" s="19" t="s">
        <v>1987</v>
      </c>
      <c r="F1005" s="10">
        <v>42036</v>
      </c>
      <c r="G1005" s="10">
        <v>44958</v>
      </c>
      <c r="H1005" s="11">
        <v>9</v>
      </c>
      <c r="I1005" s="20" t="s">
        <v>253</v>
      </c>
      <c r="J1005" s="11" t="s">
        <v>255</v>
      </c>
      <c r="K1005" s="11" t="s">
        <v>5259</v>
      </c>
      <c r="L1005" s="11">
        <v>2</v>
      </c>
    </row>
    <row r="1006" spans="1:12">
      <c r="A1006" s="11" t="s">
        <v>1738</v>
      </c>
      <c r="D1006" s="11" t="s">
        <v>254</v>
      </c>
      <c r="E1006" s="19" t="s">
        <v>1988</v>
      </c>
      <c r="F1006" s="10">
        <v>42036</v>
      </c>
      <c r="G1006" s="10">
        <v>44958</v>
      </c>
      <c r="H1006" s="11">
        <v>9</v>
      </c>
      <c r="I1006" s="20" t="s">
        <v>253</v>
      </c>
      <c r="J1006" s="11" t="s">
        <v>255</v>
      </c>
      <c r="K1006" s="11" t="s">
        <v>5259</v>
      </c>
      <c r="L1006" s="11">
        <v>2</v>
      </c>
    </row>
    <row r="1007" spans="1:12">
      <c r="A1007" s="11" t="s">
        <v>1739</v>
      </c>
      <c r="D1007" s="11" t="s">
        <v>254</v>
      </c>
      <c r="E1007" s="19" t="s">
        <v>1989</v>
      </c>
      <c r="F1007" s="10">
        <v>42036</v>
      </c>
      <c r="G1007" s="10">
        <v>44958</v>
      </c>
      <c r="H1007" s="11">
        <v>9</v>
      </c>
      <c r="I1007" s="20" t="s">
        <v>253</v>
      </c>
      <c r="J1007" s="11" t="s">
        <v>255</v>
      </c>
      <c r="K1007" s="11" t="s">
        <v>5259</v>
      </c>
      <c r="L1007" s="11">
        <v>2</v>
      </c>
    </row>
    <row r="1008" spans="1:12">
      <c r="A1008" s="11" t="s">
        <v>1740</v>
      </c>
      <c r="D1008" s="11" t="s">
        <v>254</v>
      </c>
      <c r="E1008" s="19" t="s">
        <v>1990</v>
      </c>
      <c r="F1008" s="10">
        <v>42036</v>
      </c>
      <c r="G1008" s="10">
        <v>44958</v>
      </c>
      <c r="H1008" s="11">
        <v>9</v>
      </c>
      <c r="I1008" s="20" t="s">
        <v>253</v>
      </c>
      <c r="J1008" s="11" t="s">
        <v>255</v>
      </c>
      <c r="K1008" s="11" t="s">
        <v>5259</v>
      </c>
      <c r="L1008" s="11">
        <v>2</v>
      </c>
    </row>
    <row r="1009" spans="1:12">
      <c r="A1009" s="11" t="s">
        <v>1741</v>
      </c>
      <c r="D1009" s="11" t="s">
        <v>254</v>
      </c>
      <c r="E1009" s="19" t="s">
        <v>1991</v>
      </c>
      <c r="F1009" s="10">
        <v>42036</v>
      </c>
      <c r="G1009" s="10">
        <v>44958</v>
      </c>
      <c r="H1009" s="11">
        <v>9</v>
      </c>
      <c r="I1009" s="20" t="s">
        <v>253</v>
      </c>
      <c r="J1009" s="11" t="s">
        <v>255</v>
      </c>
      <c r="K1009" s="11" t="s">
        <v>5259</v>
      </c>
      <c r="L1009" s="11">
        <v>2</v>
      </c>
    </row>
    <row r="1010" spans="1:12">
      <c r="A1010" s="11" t="s">
        <v>1742</v>
      </c>
      <c r="D1010" s="11" t="s">
        <v>254</v>
      </c>
      <c r="E1010" s="19" t="s">
        <v>1992</v>
      </c>
      <c r="F1010" s="10">
        <v>42036</v>
      </c>
      <c r="G1010" s="10">
        <v>44958</v>
      </c>
      <c r="H1010" s="11">
        <v>9</v>
      </c>
      <c r="I1010" s="20" t="s">
        <v>253</v>
      </c>
      <c r="J1010" s="11" t="s">
        <v>255</v>
      </c>
      <c r="K1010" s="11" t="s">
        <v>5259</v>
      </c>
      <c r="L1010" s="11">
        <v>2</v>
      </c>
    </row>
    <row r="1011" spans="1:12">
      <c r="A1011" s="11" t="s">
        <v>1743</v>
      </c>
      <c r="D1011" s="11" t="s">
        <v>254</v>
      </c>
      <c r="E1011" s="19" t="s">
        <v>1993</v>
      </c>
      <c r="F1011" s="10">
        <v>42036</v>
      </c>
      <c r="G1011" s="10">
        <v>44958</v>
      </c>
      <c r="H1011" s="11">
        <v>9</v>
      </c>
      <c r="I1011" s="20" t="s">
        <v>253</v>
      </c>
      <c r="J1011" s="11" t="s">
        <v>255</v>
      </c>
      <c r="K1011" s="11" t="s">
        <v>5259</v>
      </c>
      <c r="L1011" s="11">
        <v>2</v>
      </c>
    </row>
    <row r="1012" spans="1:12">
      <c r="A1012" s="11" t="s">
        <v>1994</v>
      </c>
      <c r="D1012" s="11" t="s">
        <v>254</v>
      </c>
      <c r="E1012" s="19" t="s">
        <v>2238</v>
      </c>
      <c r="F1012" s="10">
        <v>42036</v>
      </c>
      <c r="G1012" s="10">
        <v>44958</v>
      </c>
      <c r="H1012" s="11">
        <v>9</v>
      </c>
      <c r="I1012" s="20" t="s">
        <v>253</v>
      </c>
      <c r="J1012" s="11" t="s">
        <v>255</v>
      </c>
      <c r="K1012" s="11" t="s">
        <v>5259</v>
      </c>
      <c r="L1012" s="11">
        <v>2</v>
      </c>
    </row>
    <row r="1013" spans="1:12">
      <c r="A1013" s="11" t="s">
        <v>1995</v>
      </c>
      <c r="D1013" s="11" t="s">
        <v>254</v>
      </c>
      <c r="E1013" s="19" t="s">
        <v>2239</v>
      </c>
      <c r="F1013" s="10">
        <v>42036</v>
      </c>
      <c r="G1013" s="10">
        <v>44958</v>
      </c>
      <c r="H1013" s="11">
        <v>9</v>
      </c>
      <c r="I1013" s="20" t="s">
        <v>253</v>
      </c>
      <c r="J1013" s="11" t="s">
        <v>255</v>
      </c>
      <c r="K1013" s="11" t="s">
        <v>5259</v>
      </c>
      <c r="L1013" s="11">
        <v>2</v>
      </c>
    </row>
    <row r="1014" spans="1:12">
      <c r="A1014" s="11" t="s">
        <v>1996</v>
      </c>
      <c r="D1014" s="11" t="s">
        <v>254</v>
      </c>
      <c r="E1014" s="19" t="s">
        <v>2240</v>
      </c>
      <c r="F1014" s="10">
        <v>42036</v>
      </c>
      <c r="G1014" s="10">
        <v>44958</v>
      </c>
      <c r="H1014" s="11">
        <v>9</v>
      </c>
      <c r="I1014" s="20" t="s">
        <v>253</v>
      </c>
      <c r="J1014" s="11" t="s">
        <v>255</v>
      </c>
      <c r="K1014" s="11" t="s">
        <v>5259</v>
      </c>
      <c r="L1014" s="11">
        <v>2</v>
      </c>
    </row>
    <row r="1015" spans="1:12">
      <c r="A1015" s="11" t="s">
        <v>1997</v>
      </c>
      <c r="D1015" s="11" t="s">
        <v>254</v>
      </c>
      <c r="E1015" s="19" t="s">
        <v>2241</v>
      </c>
      <c r="F1015" s="10">
        <v>42036</v>
      </c>
      <c r="G1015" s="10">
        <v>44958</v>
      </c>
      <c r="H1015" s="11">
        <v>9</v>
      </c>
      <c r="I1015" s="20" t="s">
        <v>253</v>
      </c>
      <c r="J1015" s="11" t="s">
        <v>255</v>
      </c>
      <c r="K1015" s="11" t="s">
        <v>5259</v>
      </c>
      <c r="L1015" s="11">
        <v>2</v>
      </c>
    </row>
    <row r="1016" spans="1:12">
      <c r="A1016" s="11" t="s">
        <v>1998</v>
      </c>
      <c r="D1016" s="11" t="s">
        <v>254</v>
      </c>
      <c r="E1016" s="19" t="s">
        <v>2242</v>
      </c>
      <c r="F1016" s="10">
        <v>42036</v>
      </c>
      <c r="G1016" s="10">
        <v>44958</v>
      </c>
      <c r="H1016" s="11">
        <v>9</v>
      </c>
      <c r="I1016" s="20" t="s">
        <v>253</v>
      </c>
      <c r="J1016" s="11" t="s">
        <v>255</v>
      </c>
      <c r="K1016" s="11" t="s">
        <v>5259</v>
      </c>
      <c r="L1016" s="11">
        <v>2</v>
      </c>
    </row>
    <row r="1017" spans="1:12">
      <c r="A1017" s="11" t="s">
        <v>1999</v>
      </c>
      <c r="D1017" s="11" t="s">
        <v>254</v>
      </c>
      <c r="E1017" s="19" t="s">
        <v>2243</v>
      </c>
      <c r="F1017" s="10">
        <v>42036</v>
      </c>
      <c r="G1017" s="10">
        <v>44958</v>
      </c>
      <c r="H1017" s="11">
        <v>9</v>
      </c>
      <c r="I1017" s="20" t="s">
        <v>253</v>
      </c>
      <c r="J1017" s="11" t="s">
        <v>255</v>
      </c>
      <c r="K1017" s="11" t="s">
        <v>5259</v>
      </c>
      <c r="L1017" s="11">
        <v>2</v>
      </c>
    </row>
    <row r="1018" spans="1:12">
      <c r="A1018" s="11" t="s">
        <v>2000</v>
      </c>
      <c r="D1018" s="11" t="s">
        <v>254</v>
      </c>
      <c r="E1018" s="19" t="s">
        <v>2244</v>
      </c>
      <c r="F1018" s="10">
        <v>42036</v>
      </c>
      <c r="G1018" s="10">
        <v>44958</v>
      </c>
      <c r="H1018" s="11">
        <v>9</v>
      </c>
      <c r="I1018" s="20" t="s">
        <v>253</v>
      </c>
      <c r="J1018" s="11" t="s">
        <v>255</v>
      </c>
      <c r="K1018" s="11" t="s">
        <v>5259</v>
      </c>
      <c r="L1018" s="11">
        <v>2</v>
      </c>
    </row>
    <row r="1019" spans="1:12">
      <c r="A1019" s="11" t="s">
        <v>2001</v>
      </c>
      <c r="D1019" s="11" t="s">
        <v>254</v>
      </c>
      <c r="E1019" s="19" t="s">
        <v>2245</v>
      </c>
      <c r="F1019" s="10">
        <v>42036</v>
      </c>
      <c r="G1019" s="10">
        <v>44958</v>
      </c>
      <c r="H1019" s="11">
        <v>9</v>
      </c>
      <c r="I1019" s="20" t="s">
        <v>253</v>
      </c>
      <c r="J1019" s="11" t="s">
        <v>255</v>
      </c>
      <c r="K1019" s="11" t="s">
        <v>5259</v>
      </c>
      <c r="L1019" s="11">
        <v>2</v>
      </c>
    </row>
    <row r="1020" spans="1:12">
      <c r="A1020" s="11" t="s">
        <v>2002</v>
      </c>
      <c r="D1020" s="11" t="s">
        <v>254</v>
      </c>
      <c r="E1020" s="19" t="s">
        <v>2246</v>
      </c>
      <c r="F1020" s="10">
        <v>42036</v>
      </c>
      <c r="G1020" s="10">
        <v>44958</v>
      </c>
      <c r="H1020" s="11">
        <v>9</v>
      </c>
      <c r="I1020" s="20" t="s">
        <v>253</v>
      </c>
      <c r="J1020" s="11" t="s">
        <v>255</v>
      </c>
      <c r="K1020" s="11" t="s">
        <v>5259</v>
      </c>
      <c r="L1020" s="11">
        <v>2</v>
      </c>
    </row>
    <row r="1021" spans="1:12">
      <c r="A1021" s="11" t="s">
        <v>2003</v>
      </c>
      <c r="D1021" s="11" t="s">
        <v>254</v>
      </c>
      <c r="E1021" s="19" t="s">
        <v>2247</v>
      </c>
      <c r="F1021" s="10">
        <v>42036</v>
      </c>
      <c r="G1021" s="10">
        <v>44958</v>
      </c>
      <c r="H1021" s="11">
        <v>9</v>
      </c>
      <c r="I1021" s="20" t="s">
        <v>253</v>
      </c>
      <c r="J1021" s="11" t="s">
        <v>255</v>
      </c>
      <c r="K1021" s="11" t="s">
        <v>5259</v>
      </c>
      <c r="L1021" s="11">
        <v>2</v>
      </c>
    </row>
    <row r="1022" spans="1:12">
      <c r="A1022" s="11" t="s">
        <v>2004</v>
      </c>
      <c r="D1022" s="11" t="s">
        <v>254</v>
      </c>
      <c r="E1022" s="19" t="s">
        <v>2248</v>
      </c>
      <c r="F1022" s="10">
        <v>42036</v>
      </c>
      <c r="G1022" s="10">
        <v>44958</v>
      </c>
      <c r="H1022" s="11">
        <v>9</v>
      </c>
      <c r="I1022" s="20" t="s">
        <v>253</v>
      </c>
      <c r="J1022" s="11" t="s">
        <v>255</v>
      </c>
      <c r="K1022" s="11" t="s">
        <v>5259</v>
      </c>
      <c r="L1022" s="11">
        <v>2</v>
      </c>
    </row>
    <row r="1023" spans="1:12">
      <c r="A1023" s="11" t="s">
        <v>2005</v>
      </c>
      <c r="D1023" s="11" t="s">
        <v>254</v>
      </c>
      <c r="E1023" s="19" t="s">
        <v>2249</v>
      </c>
      <c r="F1023" s="10">
        <v>42036</v>
      </c>
      <c r="G1023" s="10">
        <v>44958</v>
      </c>
      <c r="H1023" s="11">
        <v>9</v>
      </c>
      <c r="I1023" s="20" t="s">
        <v>253</v>
      </c>
      <c r="J1023" s="11" t="s">
        <v>255</v>
      </c>
      <c r="K1023" s="11" t="s">
        <v>5259</v>
      </c>
      <c r="L1023" s="11">
        <v>2</v>
      </c>
    </row>
    <row r="1024" spans="1:12">
      <c r="A1024" s="11" t="s">
        <v>2006</v>
      </c>
      <c r="D1024" s="11" t="s">
        <v>254</v>
      </c>
      <c r="E1024" s="19" t="s">
        <v>2250</v>
      </c>
      <c r="F1024" s="10">
        <v>42036</v>
      </c>
      <c r="G1024" s="10">
        <v>44958</v>
      </c>
      <c r="H1024" s="11">
        <v>9</v>
      </c>
      <c r="I1024" s="20" t="s">
        <v>253</v>
      </c>
      <c r="J1024" s="11" t="s">
        <v>255</v>
      </c>
      <c r="K1024" s="11" t="s">
        <v>5259</v>
      </c>
      <c r="L1024" s="11">
        <v>2</v>
      </c>
    </row>
    <row r="1025" spans="1:12">
      <c r="A1025" s="11" t="s">
        <v>2007</v>
      </c>
      <c r="D1025" s="11" t="s">
        <v>254</v>
      </c>
      <c r="E1025" s="19" t="s">
        <v>2251</v>
      </c>
      <c r="F1025" s="10">
        <v>42036</v>
      </c>
      <c r="G1025" s="10">
        <v>44958</v>
      </c>
      <c r="H1025" s="11">
        <v>9</v>
      </c>
      <c r="I1025" s="20" t="s">
        <v>253</v>
      </c>
      <c r="J1025" s="11" t="s">
        <v>255</v>
      </c>
      <c r="K1025" s="11" t="s">
        <v>5259</v>
      </c>
      <c r="L1025" s="11">
        <v>2</v>
      </c>
    </row>
    <row r="1026" spans="1:12">
      <c r="A1026" s="11" t="s">
        <v>2008</v>
      </c>
      <c r="D1026" s="11" t="s">
        <v>254</v>
      </c>
      <c r="E1026" s="19" t="s">
        <v>2252</v>
      </c>
      <c r="F1026" s="10">
        <v>42036</v>
      </c>
      <c r="G1026" s="10">
        <v>44958</v>
      </c>
      <c r="H1026" s="11">
        <v>9</v>
      </c>
      <c r="I1026" s="20" t="s">
        <v>253</v>
      </c>
      <c r="J1026" s="11" t="s">
        <v>255</v>
      </c>
      <c r="K1026" s="11" t="s">
        <v>5259</v>
      </c>
      <c r="L1026" s="11">
        <v>2</v>
      </c>
    </row>
    <row r="1027" spans="1:12">
      <c r="A1027" s="11" t="s">
        <v>2009</v>
      </c>
      <c r="D1027" s="11" t="s">
        <v>254</v>
      </c>
      <c r="E1027" s="19" t="s">
        <v>2253</v>
      </c>
      <c r="F1027" s="10">
        <v>42036</v>
      </c>
      <c r="G1027" s="10">
        <v>44958</v>
      </c>
      <c r="H1027" s="11">
        <v>9</v>
      </c>
      <c r="I1027" s="20" t="s">
        <v>253</v>
      </c>
      <c r="J1027" s="11" t="s">
        <v>255</v>
      </c>
      <c r="K1027" s="11" t="s">
        <v>5259</v>
      </c>
      <c r="L1027" s="11">
        <v>2</v>
      </c>
    </row>
    <row r="1028" spans="1:12">
      <c r="A1028" s="11" t="s">
        <v>2010</v>
      </c>
      <c r="D1028" s="11" t="s">
        <v>254</v>
      </c>
      <c r="E1028" s="19" t="s">
        <v>2254</v>
      </c>
      <c r="F1028" s="10">
        <v>42036</v>
      </c>
      <c r="G1028" s="10">
        <v>44958</v>
      </c>
      <c r="H1028" s="11">
        <v>9</v>
      </c>
      <c r="I1028" s="20" t="s">
        <v>253</v>
      </c>
      <c r="J1028" s="11" t="s">
        <v>255</v>
      </c>
      <c r="K1028" s="11" t="s">
        <v>5259</v>
      </c>
      <c r="L1028" s="11">
        <v>2</v>
      </c>
    </row>
    <row r="1029" spans="1:12">
      <c r="A1029" s="11" t="s">
        <v>2011</v>
      </c>
      <c r="D1029" s="11" t="s">
        <v>254</v>
      </c>
      <c r="E1029" s="19" t="s">
        <v>2255</v>
      </c>
      <c r="F1029" s="10">
        <v>42036</v>
      </c>
      <c r="G1029" s="10">
        <v>44958</v>
      </c>
      <c r="H1029" s="11">
        <v>9</v>
      </c>
      <c r="I1029" s="20" t="s">
        <v>253</v>
      </c>
      <c r="J1029" s="11" t="s">
        <v>255</v>
      </c>
      <c r="K1029" s="11" t="s">
        <v>5259</v>
      </c>
      <c r="L1029" s="11">
        <v>2</v>
      </c>
    </row>
    <row r="1030" spans="1:12">
      <c r="A1030" s="11" t="s">
        <v>2012</v>
      </c>
      <c r="D1030" s="11" t="s">
        <v>254</v>
      </c>
      <c r="E1030" s="19" t="s">
        <v>2256</v>
      </c>
      <c r="F1030" s="10">
        <v>42036</v>
      </c>
      <c r="G1030" s="10">
        <v>44958</v>
      </c>
      <c r="H1030" s="11">
        <v>9</v>
      </c>
      <c r="I1030" s="20" t="s">
        <v>253</v>
      </c>
      <c r="J1030" s="11" t="s">
        <v>255</v>
      </c>
      <c r="K1030" s="11" t="s">
        <v>5259</v>
      </c>
      <c r="L1030" s="11">
        <v>2</v>
      </c>
    </row>
    <row r="1031" spans="1:12">
      <c r="A1031" s="11" t="s">
        <v>2013</v>
      </c>
      <c r="D1031" s="11" t="s">
        <v>254</v>
      </c>
      <c r="E1031" s="19" t="s">
        <v>2257</v>
      </c>
      <c r="F1031" s="10">
        <v>42036</v>
      </c>
      <c r="G1031" s="10">
        <v>44958</v>
      </c>
      <c r="H1031" s="11">
        <v>9</v>
      </c>
      <c r="I1031" s="20" t="s">
        <v>253</v>
      </c>
      <c r="J1031" s="11" t="s">
        <v>255</v>
      </c>
      <c r="K1031" s="11" t="s">
        <v>5259</v>
      </c>
      <c r="L1031" s="11">
        <v>2</v>
      </c>
    </row>
    <row r="1032" spans="1:12">
      <c r="A1032" s="11" t="s">
        <v>2014</v>
      </c>
      <c r="D1032" s="11" t="s">
        <v>254</v>
      </c>
      <c r="E1032" s="19" t="s">
        <v>2258</v>
      </c>
      <c r="F1032" s="10">
        <v>42036</v>
      </c>
      <c r="G1032" s="10">
        <v>44958</v>
      </c>
      <c r="H1032" s="11">
        <v>9</v>
      </c>
      <c r="I1032" s="20" t="s">
        <v>253</v>
      </c>
      <c r="J1032" s="11" t="s">
        <v>255</v>
      </c>
      <c r="K1032" s="11" t="s">
        <v>5259</v>
      </c>
      <c r="L1032" s="11">
        <v>2</v>
      </c>
    </row>
    <row r="1033" spans="1:12">
      <c r="A1033" s="11" t="s">
        <v>2015</v>
      </c>
      <c r="D1033" s="11" t="s">
        <v>254</v>
      </c>
      <c r="E1033" s="19" t="s">
        <v>2259</v>
      </c>
      <c r="F1033" s="10">
        <v>42036</v>
      </c>
      <c r="G1033" s="10">
        <v>44958</v>
      </c>
      <c r="H1033" s="11">
        <v>9</v>
      </c>
      <c r="I1033" s="20" t="s">
        <v>253</v>
      </c>
      <c r="J1033" s="11" t="s">
        <v>255</v>
      </c>
      <c r="K1033" s="11" t="s">
        <v>5259</v>
      </c>
      <c r="L1033" s="11">
        <v>2</v>
      </c>
    </row>
    <row r="1034" spans="1:12">
      <c r="A1034" s="11" t="s">
        <v>2016</v>
      </c>
      <c r="D1034" s="11" t="s">
        <v>254</v>
      </c>
      <c r="E1034" s="19" t="s">
        <v>2260</v>
      </c>
      <c r="F1034" s="10">
        <v>42036</v>
      </c>
      <c r="G1034" s="10">
        <v>44958</v>
      </c>
      <c r="H1034" s="11">
        <v>9</v>
      </c>
      <c r="I1034" s="20" t="s">
        <v>253</v>
      </c>
      <c r="J1034" s="11" t="s">
        <v>255</v>
      </c>
      <c r="K1034" s="11" t="s">
        <v>5259</v>
      </c>
      <c r="L1034" s="11">
        <v>2</v>
      </c>
    </row>
    <row r="1035" spans="1:12">
      <c r="A1035" s="11" t="s">
        <v>2017</v>
      </c>
      <c r="D1035" s="11" t="s">
        <v>254</v>
      </c>
      <c r="E1035" s="19" t="s">
        <v>2261</v>
      </c>
      <c r="F1035" s="10">
        <v>42036</v>
      </c>
      <c r="G1035" s="10">
        <v>44958</v>
      </c>
      <c r="H1035" s="11">
        <v>9</v>
      </c>
      <c r="I1035" s="20" t="s">
        <v>253</v>
      </c>
      <c r="J1035" s="11" t="s">
        <v>255</v>
      </c>
      <c r="K1035" s="11" t="s">
        <v>5259</v>
      </c>
      <c r="L1035" s="11">
        <v>2</v>
      </c>
    </row>
    <row r="1036" spans="1:12">
      <c r="A1036" s="11" t="s">
        <v>2018</v>
      </c>
      <c r="D1036" s="11" t="s">
        <v>254</v>
      </c>
      <c r="E1036" s="19" t="s">
        <v>2262</v>
      </c>
      <c r="F1036" s="10">
        <v>42036</v>
      </c>
      <c r="G1036" s="10">
        <v>44958</v>
      </c>
      <c r="H1036" s="11">
        <v>9</v>
      </c>
      <c r="I1036" s="20" t="s">
        <v>253</v>
      </c>
      <c r="J1036" s="11" t="s">
        <v>255</v>
      </c>
      <c r="K1036" s="11" t="s">
        <v>5259</v>
      </c>
      <c r="L1036" s="11">
        <v>2</v>
      </c>
    </row>
    <row r="1037" spans="1:12">
      <c r="A1037" s="11" t="s">
        <v>2019</v>
      </c>
      <c r="D1037" s="11" t="s">
        <v>254</v>
      </c>
      <c r="E1037" s="19" t="s">
        <v>2263</v>
      </c>
      <c r="F1037" s="10">
        <v>42036</v>
      </c>
      <c r="G1037" s="10">
        <v>44958</v>
      </c>
      <c r="H1037" s="11">
        <v>9</v>
      </c>
      <c r="I1037" s="20" t="s">
        <v>253</v>
      </c>
      <c r="J1037" s="11" t="s">
        <v>255</v>
      </c>
      <c r="K1037" s="11" t="s">
        <v>5259</v>
      </c>
      <c r="L1037" s="11">
        <v>2</v>
      </c>
    </row>
    <row r="1038" spans="1:12">
      <c r="A1038" s="11" t="s">
        <v>2020</v>
      </c>
      <c r="D1038" s="11" t="s">
        <v>254</v>
      </c>
      <c r="E1038" s="19" t="s">
        <v>2264</v>
      </c>
      <c r="F1038" s="10">
        <v>42036</v>
      </c>
      <c r="G1038" s="10">
        <v>44958</v>
      </c>
      <c r="H1038" s="11">
        <v>9</v>
      </c>
      <c r="I1038" s="20" t="s">
        <v>253</v>
      </c>
      <c r="J1038" s="11" t="s">
        <v>255</v>
      </c>
      <c r="K1038" s="11" t="s">
        <v>5259</v>
      </c>
      <c r="L1038" s="11">
        <v>2</v>
      </c>
    </row>
    <row r="1039" spans="1:12">
      <c r="A1039" s="11" t="s">
        <v>2021</v>
      </c>
      <c r="D1039" s="11" t="s">
        <v>254</v>
      </c>
      <c r="E1039" s="19" t="s">
        <v>2265</v>
      </c>
      <c r="F1039" s="10">
        <v>42036</v>
      </c>
      <c r="G1039" s="10">
        <v>44958</v>
      </c>
      <c r="H1039" s="11">
        <v>9</v>
      </c>
      <c r="I1039" s="20" t="s">
        <v>253</v>
      </c>
      <c r="J1039" s="11" t="s">
        <v>255</v>
      </c>
      <c r="K1039" s="11" t="s">
        <v>5259</v>
      </c>
      <c r="L1039" s="11">
        <v>2</v>
      </c>
    </row>
    <row r="1040" spans="1:12">
      <c r="A1040" s="11" t="s">
        <v>2022</v>
      </c>
      <c r="D1040" s="11" t="s">
        <v>254</v>
      </c>
      <c r="E1040" s="19" t="s">
        <v>2266</v>
      </c>
      <c r="F1040" s="10">
        <v>42036</v>
      </c>
      <c r="G1040" s="10">
        <v>44958</v>
      </c>
      <c r="H1040" s="11">
        <v>9</v>
      </c>
      <c r="I1040" s="20" t="s">
        <v>253</v>
      </c>
      <c r="J1040" s="11" t="s">
        <v>255</v>
      </c>
      <c r="K1040" s="11" t="s">
        <v>5259</v>
      </c>
      <c r="L1040" s="11">
        <v>2</v>
      </c>
    </row>
    <row r="1041" spans="1:12">
      <c r="A1041" s="11" t="s">
        <v>2023</v>
      </c>
      <c r="D1041" s="11" t="s">
        <v>254</v>
      </c>
      <c r="E1041" s="19" t="s">
        <v>2267</v>
      </c>
      <c r="F1041" s="10">
        <v>42036</v>
      </c>
      <c r="G1041" s="10">
        <v>44958</v>
      </c>
      <c r="H1041" s="11">
        <v>9</v>
      </c>
      <c r="I1041" s="20" t="s">
        <v>253</v>
      </c>
      <c r="J1041" s="11" t="s">
        <v>255</v>
      </c>
      <c r="K1041" s="11" t="s">
        <v>5259</v>
      </c>
      <c r="L1041" s="11">
        <v>2</v>
      </c>
    </row>
    <row r="1042" spans="1:12">
      <c r="A1042" s="11" t="s">
        <v>2024</v>
      </c>
      <c r="D1042" s="11" t="s">
        <v>254</v>
      </c>
      <c r="E1042" s="19" t="s">
        <v>2268</v>
      </c>
      <c r="F1042" s="10">
        <v>42036</v>
      </c>
      <c r="G1042" s="10">
        <v>44958</v>
      </c>
      <c r="H1042" s="11">
        <v>9</v>
      </c>
      <c r="I1042" s="20" t="s">
        <v>253</v>
      </c>
      <c r="J1042" s="11" t="s">
        <v>255</v>
      </c>
      <c r="K1042" s="11" t="s">
        <v>5259</v>
      </c>
      <c r="L1042" s="11">
        <v>2</v>
      </c>
    </row>
    <row r="1043" spans="1:12">
      <c r="A1043" s="11" t="s">
        <v>2025</v>
      </c>
      <c r="D1043" s="11" t="s">
        <v>254</v>
      </c>
      <c r="E1043" s="19" t="s">
        <v>2269</v>
      </c>
      <c r="F1043" s="10">
        <v>42036</v>
      </c>
      <c r="G1043" s="10">
        <v>44958</v>
      </c>
      <c r="H1043" s="11">
        <v>9</v>
      </c>
      <c r="I1043" s="20" t="s">
        <v>253</v>
      </c>
      <c r="J1043" s="11" t="s">
        <v>255</v>
      </c>
      <c r="K1043" s="11" t="s">
        <v>5259</v>
      </c>
      <c r="L1043" s="11">
        <v>2</v>
      </c>
    </row>
    <row r="1044" spans="1:12">
      <c r="A1044" s="11" t="s">
        <v>2026</v>
      </c>
      <c r="D1044" s="11" t="s">
        <v>254</v>
      </c>
      <c r="E1044" s="19" t="s">
        <v>2270</v>
      </c>
      <c r="F1044" s="10">
        <v>42036</v>
      </c>
      <c r="G1044" s="10">
        <v>44958</v>
      </c>
      <c r="H1044" s="11">
        <v>9</v>
      </c>
      <c r="I1044" s="20" t="s">
        <v>253</v>
      </c>
      <c r="J1044" s="11" t="s">
        <v>255</v>
      </c>
      <c r="K1044" s="11" t="s">
        <v>5259</v>
      </c>
      <c r="L1044" s="11">
        <v>2</v>
      </c>
    </row>
    <row r="1045" spans="1:12">
      <c r="A1045" s="11" t="s">
        <v>2027</v>
      </c>
      <c r="D1045" s="11" t="s">
        <v>254</v>
      </c>
      <c r="E1045" s="19" t="s">
        <v>2271</v>
      </c>
      <c r="F1045" s="10">
        <v>42036</v>
      </c>
      <c r="G1045" s="10">
        <v>44958</v>
      </c>
      <c r="H1045" s="11">
        <v>9</v>
      </c>
      <c r="I1045" s="20" t="s">
        <v>253</v>
      </c>
      <c r="J1045" s="11" t="s">
        <v>255</v>
      </c>
      <c r="K1045" s="11" t="s">
        <v>5259</v>
      </c>
      <c r="L1045" s="11">
        <v>2</v>
      </c>
    </row>
    <row r="1046" spans="1:12">
      <c r="A1046" s="11" t="s">
        <v>2028</v>
      </c>
      <c r="D1046" s="11" t="s">
        <v>254</v>
      </c>
      <c r="E1046" s="19" t="s">
        <v>2272</v>
      </c>
      <c r="F1046" s="10">
        <v>42036</v>
      </c>
      <c r="G1046" s="10">
        <v>44958</v>
      </c>
      <c r="H1046" s="11">
        <v>9</v>
      </c>
      <c r="I1046" s="20" t="s">
        <v>253</v>
      </c>
      <c r="J1046" s="11" t="s">
        <v>255</v>
      </c>
      <c r="K1046" s="11" t="s">
        <v>5259</v>
      </c>
      <c r="L1046" s="11">
        <v>2</v>
      </c>
    </row>
    <row r="1047" spans="1:12">
      <c r="A1047" s="11" t="s">
        <v>2029</v>
      </c>
      <c r="D1047" s="11" t="s">
        <v>254</v>
      </c>
      <c r="E1047" s="19" t="s">
        <v>2273</v>
      </c>
      <c r="F1047" s="10">
        <v>42036</v>
      </c>
      <c r="G1047" s="10">
        <v>44958</v>
      </c>
      <c r="H1047" s="11">
        <v>9</v>
      </c>
      <c r="I1047" s="20" t="s">
        <v>253</v>
      </c>
      <c r="J1047" s="11" t="s">
        <v>255</v>
      </c>
      <c r="K1047" s="11" t="s">
        <v>5259</v>
      </c>
      <c r="L1047" s="11">
        <v>2</v>
      </c>
    </row>
    <row r="1048" spans="1:12">
      <c r="A1048" s="11" t="s">
        <v>2030</v>
      </c>
      <c r="D1048" s="11" t="s">
        <v>254</v>
      </c>
      <c r="E1048" s="19" t="s">
        <v>2274</v>
      </c>
      <c r="F1048" s="10">
        <v>42036</v>
      </c>
      <c r="G1048" s="10">
        <v>44958</v>
      </c>
      <c r="H1048" s="11">
        <v>9</v>
      </c>
      <c r="I1048" s="20" t="s">
        <v>253</v>
      </c>
      <c r="J1048" s="11" t="s">
        <v>255</v>
      </c>
      <c r="K1048" s="11" t="s">
        <v>5259</v>
      </c>
      <c r="L1048" s="11">
        <v>2</v>
      </c>
    </row>
    <row r="1049" spans="1:12">
      <c r="A1049" s="11" t="s">
        <v>2031</v>
      </c>
      <c r="D1049" s="11" t="s">
        <v>254</v>
      </c>
      <c r="E1049" s="19" t="s">
        <v>2275</v>
      </c>
      <c r="F1049" s="10">
        <v>42036</v>
      </c>
      <c r="G1049" s="10">
        <v>44958</v>
      </c>
      <c r="H1049" s="11">
        <v>9</v>
      </c>
      <c r="I1049" s="20" t="s">
        <v>253</v>
      </c>
      <c r="J1049" s="11" t="s">
        <v>255</v>
      </c>
      <c r="K1049" s="11" t="s">
        <v>5259</v>
      </c>
      <c r="L1049" s="11">
        <v>2</v>
      </c>
    </row>
    <row r="1050" spans="1:12">
      <c r="A1050" s="11" t="s">
        <v>2032</v>
      </c>
      <c r="D1050" s="11" t="s">
        <v>254</v>
      </c>
      <c r="E1050" s="19" t="s">
        <v>2276</v>
      </c>
      <c r="F1050" s="10">
        <v>42036</v>
      </c>
      <c r="G1050" s="10">
        <v>44958</v>
      </c>
      <c r="H1050" s="11">
        <v>9</v>
      </c>
      <c r="I1050" s="20" t="s">
        <v>253</v>
      </c>
      <c r="J1050" s="11" t="s">
        <v>255</v>
      </c>
      <c r="K1050" s="11" t="s">
        <v>5259</v>
      </c>
      <c r="L1050" s="11">
        <v>2</v>
      </c>
    </row>
    <row r="1051" spans="1:12">
      <c r="A1051" s="11" t="s">
        <v>2033</v>
      </c>
      <c r="D1051" s="11" t="s">
        <v>254</v>
      </c>
      <c r="E1051" s="19" t="s">
        <v>2277</v>
      </c>
      <c r="F1051" s="10">
        <v>42036</v>
      </c>
      <c r="G1051" s="10">
        <v>44958</v>
      </c>
      <c r="H1051" s="11">
        <v>9</v>
      </c>
      <c r="I1051" s="20" t="s">
        <v>253</v>
      </c>
      <c r="J1051" s="11" t="s">
        <v>255</v>
      </c>
      <c r="K1051" s="11" t="s">
        <v>5259</v>
      </c>
      <c r="L1051" s="11">
        <v>2</v>
      </c>
    </row>
    <row r="1052" spans="1:12">
      <c r="A1052" s="11" t="s">
        <v>2034</v>
      </c>
      <c r="D1052" s="11" t="s">
        <v>254</v>
      </c>
      <c r="E1052" s="19" t="s">
        <v>2278</v>
      </c>
      <c r="F1052" s="10">
        <v>42036</v>
      </c>
      <c r="G1052" s="10">
        <v>44958</v>
      </c>
      <c r="H1052" s="11">
        <v>9</v>
      </c>
      <c r="I1052" s="20" t="s">
        <v>253</v>
      </c>
      <c r="J1052" s="11" t="s">
        <v>255</v>
      </c>
      <c r="K1052" s="11" t="s">
        <v>5259</v>
      </c>
      <c r="L1052" s="11">
        <v>2</v>
      </c>
    </row>
    <row r="1053" spans="1:12">
      <c r="A1053" s="11" t="s">
        <v>2035</v>
      </c>
      <c r="D1053" s="11" t="s">
        <v>254</v>
      </c>
      <c r="E1053" s="19" t="s">
        <v>2279</v>
      </c>
      <c r="F1053" s="10">
        <v>42036</v>
      </c>
      <c r="G1053" s="10">
        <v>44958</v>
      </c>
      <c r="H1053" s="11">
        <v>9</v>
      </c>
      <c r="I1053" s="20" t="s">
        <v>253</v>
      </c>
      <c r="J1053" s="11" t="s">
        <v>255</v>
      </c>
      <c r="K1053" s="11" t="s">
        <v>5259</v>
      </c>
      <c r="L1053" s="11">
        <v>2</v>
      </c>
    </row>
    <row r="1054" spans="1:12">
      <c r="A1054" s="11" t="s">
        <v>2036</v>
      </c>
      <c r="D1054" s="11" t="s">
        <v>254</v>
      </c>
      <c r="E1054" s="19" t="s">
        <v>2280</v>
      </c>
      <c r="F1054" s="10">
        <v>42036</v>
      </c>
      <c r="G1054" s="10">
        <v>44958</v>
      </c>
      <c r="H1054" s="11">
        <v>9</v>
      </c>
      <c r="I1054" s="20" t="s">
        <v>253</v>
      </c>
      <c r="J1054" s="11" t="s">
        <v>255</v>
      </c>
      <c r="K1054" s="11" t="s">
        <v>5259</v>
      </c>
      <c r="L1054" s="11">
        <v>2</v>
      </c>
    </row>
    <row r="1055" spans="1:12">
      <c r="A1055" s="11" t="s">
        <v>2037</v>
      </c>
      <c r="D1055" s="11" t="s">
        <v>254</v>
      </c>
      <c r="E1055" s="19" t="s">
        <v>2281</v>
      </c>
      <c r="F1055" s="10">
        <v>42036</v>
      </c>
      <c r="G1055" s="10">
        <v>44958</v>
      </c>
      <c r="H1055" s="11">
        <v>9</v>
      </c>
      <c r="I1055" s="20" t="s">
        <v>253</v>
      </c>
      <c r="J1055" s="11" t="s">
        <v>255</v>
      </c>
      <c r="K1055" s="11" t="s">
        <v>5259</v>
      </c>
      <c r="L1055" s="11">
        <v>2</v>
      </c>
    </row>
    <row r="1056" spans="1:12">
      <c r="A1056" s="11" t="s">
        <v>2038</v>
      </c>
      <c r="D1056" s="11" t="s">
        <v>254</v>
      </c>
      <c r="E1056" s="19" t="s">
        <v>2282</v>
      </c>
      <c r="F1056" s="10">
        <v>42036</v>
      </c>
      <c r="G1056" s="10">
        <v>44958</v>
      </c>
      <c r="H1056" s="11">
        <v>9</v>
      </c>
      <c r="I1056" s="20" t="s">
        <v>253</v>
      </c>
      <c r="J1056" s="11" t="s">
        <v>255</v>
      </c>
      <c r="K1056" s="11" t="s">
        <v>5259</v>
      </c>
      <c r="L1056" s="11">
        <v>2</v>
      </c>
    </row>
    <row r="1057" spans="1:12">
      <c r="A1057" s="11" t="s">
        <v>2039</v>
      </c>
      <c r="D1057" s="11" t="s">
        <v>254</v>
      </c>
      <c r="E1057" s="19" t="s">
        <v>2283</v>
      </c>
      <c r="F1057" s="10">
        <v>42036</v>
      </c>
      <c r="G1057" s="10">
        <v>44958</v>
      </c>
      <c r="H1057" s="11">
        <v>9</v>
      </c>
      <c r="I1057" s="20" t="s">
        <v>253</v>
      </c>
      <c r="J1057" s="11" t="s">
        <v>255</v>
      </c>
      <c r="K1057" s="11" t="s">
        <v>5259</v>
      </c>
      <c r="L1057" s="11">
        <v>2</v>
      </c>
    </row>
    <row r="1058" spans="1:12">
      <c r="A1058" s="11" t="s">
        <v>2040</v>
      </c>
      <c r="D1058" s="11" t="s">
        <v>254</v>
      </c>
      <c r="E1058" s="19" t="s">
        <v>2284</v>
      </c>
      <c r="F1058" s="10">
        <v>42036</v>
      </c>
      <c r="G1058" s="10">
        <v>44958</v>
      </c>
      <c r="H1058" s="11">
        <v>9</v>
      </c>
      <c r="I1058" s="20" t="s">
        <v>253</v>
      </c>
      <c r="J1058" s="11" t="s">
        <v>255</v>
      </c>
      <c r="K1058" s="11" t="s">
        <v>5259</v>
      </c>
      <c r="L1058" s="11">
        <v>2</v>
      </c>
    </row>
    <row r="1059" spans="1:12">
      <c r="A1059" s="11" t="s">
        <v>2041</v>
      </c>
      <c r="D1059" s="11" t="s">
        <v>254</v>
      </c>
      <c r="E1059" s="19" t="s">
        <v>2285</v>
      </c>
      <c r="F1059" s="10">
        <v>42036</v>
      </c>
      <c r="G1059" s="10">
        <v>44958</v>
      </c>
      <c r="H1059" s="11">
        <v>9</v>
      </c>
      <c r="I1059" s="20" t="s">
        <v>253</v>
      </c>
      <c r="J1059" s="11" t="s">
        <v>255</v>
      </c>
      <c r="K1059" s="11" t="s">
        <v>5259</v>
      </c>
      <c r="L1059" s="11">
        <v>2</v>
      </c>
    </row>
    <row r="1060" spans="1:12">
      <c r="A1060" s="11" t="s">
        <v>2042</v>
      </c>
      <c r="D1060" s="11" t="s">
        <v>254</v>
      </c>
      <c r="E1060" s="19" t="s">
        <v>2286</v>
      </c>
      <c r="F1060" s="10">
        <v>42036</v>
      </c>
      <c r="G1060" s="10">
        <v>44958</v>
      </c>
      <c r="H1060" s="11">
        <v>9</v>
      </c>
      <c r="I1060" s="20" t="s">
        <v>253</v>
      </c>
      <c r="J1060" s="11" t="s">
        <v>255</v>
      </c>
      <c r="K1060" s="11" t="s">
        <v>5259</v>
      </c>
      <c r="L1060" s="11">
        <v>2</v>
      </c>
    </row>
    <row r="1061" spans="1:12">
      <c r="A1061" s="11" t="s">
        <v>2043</v>
      </c>
      <c r="D1061" s="11" t="s">
        <v>254</v>
      </c>
      <c r="E1061" s="19" t="s">
        <v>2287</v>
      </c>
      <c r="F1061" s="10">
        <v>42036</v>
      </c>
      <c r="G1061" s="10">
        <v>44958</v>
      </c>
      <c r="H1061" s="11">
        <v>9</v>
      </c>
      <c r="I1061" s="20" t="s">
        <v>253</v>
      </c>
      <c r="J1061" s="11" t="s">
        <v>255</v>
      </c>
      <c r="K1061" s="11" t="s">
        <v>5259</v>
      </c>
      <c r="L1061" s="11">
        <v>2</v>
      </c>
    </row>
    <row r="1062" spans="1:12">
      <c r="A1062" s="11" t="s">
        <v>2044</v>
      </c>
      <c r="D1062" s="11" t="s">
        <v>254</v>
      </c>
      <c r="E1062" s="19" t="s">
        <v>2288</v>
      </c>
      <c r="F1062" s="10">
        <v>42036</v>
      </c>
      <c r="G1062" s="10">
        <v>44958</v>
      </c>
      <c r="H1062" s="11">
        <v>9</v>
      </c>
      <c r="I1062" s="20" t="s">
        <v>253</v>
      </c>
      <c r="J1062" s="11" t="s">
        <v>255</v>
      </c>
      <c r="K1062" s="11" t="s">
        <v>5259</v>
      </c>
      <c r="L1062" s="11">
        <v>2</v>
      </c>
    </row>
    <row r="1063" spans="1:12">
      <c r="A1063" s="11" t="s">
        <v>2045</v>
      </c>
      <c r="D1063" s="11" t="s">
        <v>254</v>
      </c>
      <c r="E1063" s="19" t="s">
        <v>2289</v>
      </c>
      <c r="F1063" s="10">
        <v>42036</v>
      </c>
      <c r="G1063" s="10">
        <v>44958</v>
      </c>
      <c r="H1063" s="11">
        <v>9</v>
      </c>
      <c r="I1063" s="20" t="s">
        <v>253</v>
      </c>
      <c r="J1063" s="11" t="s">
        <v>255</v>
      </c>
      <c r="K1063" s="11" t="s">
        <v>5259</v>
      </c>
      <c r="L1063" s="11">
        <v>2</v>
      </c>
    </row>
    <row r="1064" spans="1:12">
      <c r="A1064" s="11" t="s">
        <v>2046</v>
      </c>
      <c r="D1064" s="11" t="s">
        <v>254</v>
      </c>
      <c r="E1064" s="19" t="s">
        <v>2290</v>
      </c>
      <c r="F1064" s="10">
        <v>42036</v>
      </c>
      <c r="G1064" s="10">
        <v>44958</v>
      </c>
      <c r="H1064" s="11">
        <v>9</v>
      </c>
      <c r="I1064" s="20" t="s">
        <v>253</v>
      </c>
      <c r="J1064" s="11" t="s">
        <v>255</v>
      </c>
      <c r="K1064" s="11" t="s">
        <v>5259</v>
      </c>
      <c r="L1064" s="11">
        <v>2</v>
      </c>
    </row>
    <row r="1065" spans="1:12">
      <c r="A1065" s="11" t="s">
        <v>2047</v>
      </c>
      <c r="D1065" s="11" t="s">
        <v>254</v>
      </c>
      <c r="E1065" s="19" t="s">
        <v>2291</v>
      </c>
      <c r="F1065" s="10">
        <v>42036</v>
      </c>
      <c r="G1065" s="10">
        <v>44958</v>
      </c>
      <c r="H1065" s="11">
        <v>9</v>
      </c>
      <c r="I1065" s="20" t="s">
        <v>253</v>
      </c>
      <c r="J1065" s="11" t="s">
        <v>255</v>
      </c>
      <c r="K1065" s="11" t="s">
        <v>5259</v>
      </c>
      <c r="L1065" s="11">
        <v>2</v>
      </c>
    </row>
    <row r="1066" spans="1:12">
      <c r="A1066" s="11" t="s">
        <v>2048</v>
      </c>
      <c r="D1066" s="11" t="s">
        <v>254</v>
      </c>
      <c r="E1066" s="19" t="s">
        <v>2292</v>
      </c>
      <c r="F1066" s="10">
        <v>42036</v>
      </c>
      <c r="G1066" s="10">
        <v>44958</v>
      </c>
      <c r="H1066" s="11">
        <v>9</v>
      </c>
      <c r="I1066" s="20" t="s">
        <v>253</v>
      </c>
      <c r="J1066" s="11" t="s">
        <v>255</v>
      </c>
      <c r="K1066" s="11" t="s">
        <v>5259</v>
      </c>
      <c r="L1066" s="11">
        <v>2</v>
      </c>
    </row>
    <row r="1067" spans="1:12">
      <c r="A1067" s="11" t="s">
        <v>2049</v>
      </c>
      <c r="D1067" s="11" t="s">
        <v>254</v>
      </c>
      <c r="E1067" s="19" t="s">
        <v>2293</v>
      </c>
      <c r="F1067" s="10">
        <v>42036</v>
      </c>
      <c r="G1067" s="10">
        <v>44958</v>
      </c>
      <c r="H1067" s="11">
        <v>9</v>
      </c>
      <c r="I1067" s="20" t="s">
        <v>253</v>
      </c>
      <c r="J1067" s="11" t="s">
        <v>255</v>
      </c>
      <c r="K1067" s="11" t="s">
        <v>5259</v>
      </c>
      <c r="L1067" s="11">
        <v>2</v>
      </c>
    </row>
    <row r="1068" spans="1:12">
      <c r="A1068" s="11" t="s">
        <v>2050</v>
      </c>
      <c r="D1068" s="11" t="s">
        <v>254</v>
      </c>
      <c r="E1068" s="19" t="s">
        <v>2294</v>
      </c>
      <c r="F1068" s="10">
        <v>42036</v>
      </c>
      <c r="G1068" s="10">
        <v>44958</v>
      </c>
      <c r="H1068" s="11">
        <v>9</v>
      </c>
      <c r="I1068" s="20" t="s">
        <v>253</v>
      </c>
      <c r="J1068" s="11" t="s">
        <v>255</v>
      </c>
      <c r="K1068" s="11" t="s">
        <v>5259</v>
      </c>
      <c r="L1068" s="11">
        <v>2</v>
      </c>
    </row>
    <row r="1069" spans="1:12">
      <c r="A1069" s="11" t="s">
        <v>2051</v>
      </c>
      <c r="D1069" s="11" t="s">
        <v>254</v>
      </c>
      <c r="E1069" s="19" t="s">
        <v>2295</v>
      </c>
      <c r="F1069" s="10">
        <v>42036</v>
      </c>
      <c r="G1069" s="10">
        <v>44958</v>
      </c>
      <c r="H1069" s="11">
        <v>9</v>
      </c>
      <c r="I1069" s="20" t="s">
        <v>253</v>
      </c>
      <c r="J1069" s="11" t="s">
        <v>255</v>
      </c>
      <c r="K1069" s="11" t="s">
        <v>5259</v>
      </c>
      <c r="L1069" s="11">
        <v>2</v>
      </c>
    </row>
    <row r="1070" spans="1:12">
      <c r="A1070" s="11" t="s">
        <v>2052</v>
      </c>
      <c r="D1070" s="11" t="s">
        <v>254</v>
      </c>
      <c r="E1070" s="19" t="s">
        <v>2296</v>
      </c>
      <c r="F1070" s="10">
        <v>42036</v>
      </c>
      <c r="G1070" s="10">
        <v>44958</v>
      </c>
      <c r="H1070" s="11">
        <v>9</v>
      </c>
      <c r="I1070" s="20" t="s">
        <v>253</v>
      </c>
      <c r="J1070" s="11" t="s">
        <v>255</v>
      </c>
      <c r="K1070" s="11" t="s">
        <v>5259</v>
      </c>
      <c r="L1070" s="11">
        <v>2</v>
      </c>
    </row>
    <row r="1071" spans="1:12">
      <c r="A1071" s="11" t="s">
        <v>2053</v>
      </c>
      <c r="D1071" s="11" t="s">
        <v>254</v>
      </c>
      <c r="E1071" s="19" t="s">
        <v>2297</v>
      </c>
      <c r="F1071" s="10">
        <v>42036</v>
      </c>
      <c r="G1071" s="10">
        <v>44958</v>
      </c>
      <c r="H1071" s="11">
        <v>9</v>
      </c>
      <c r="I1071" s="20" t="s">
        <v>253</v>
      </c>
      <c r="J1071" s="11" t="s">
        <v>255</v>
      </c>
      <c r="K1071" s="11" t="s">
        <v>5259</v>
      </c>
      <c r="L1071" s="11">
        <v>2</v>
      </c>
    </row>
    <row r="1072" spans="1:12">
      <c r="A1072" s="11" t="s">
        <v>2054</v>
      </c>
      <c r="D1072" s="11" t="s">
        <v>254</v>
      </c>
      <c r="E1072" s="19" t="s">
        <v>2298</v>
      </c>
      <c r="F1072" s="10">
        <v>42036</v>
      </c>
      <c r="G1072" s="10">
        <v>44958</v>
      </c>
      <c r="H1072" s="11">
        <v>9</v>
      </c>
      <c r="I1072" s="20" t="s">
        <v>253</v>
      </c>
      <c r="J1072" s="11" t="s">
        <v>255</v>
      </c>
      <c r="K1072" s="11" t="s">
        <v>5259</v>
      </c>
      <c r="L1072" s="11">
        <v>2</v>
      </c>
    </row>
    <row r="1073" spans="1:12">
      <c r="A1073" s="11" t="s">
        <v>2055</v>
      </c>
      <c r="D1073" s="11" t="s">
        <v>254</v>
      </c>
      <c r="E1073" s="19" t="s">
        <v>2299</v>
      </c>
      <c r="F1073" s="10">
        <v>42036</v>
      </c>
      <c r="G1073" s="10">
        <v>44958</v>
      </c>
      <c r="H1073" s="11">
        <v>9</v>
      </c>
      <c r="I1073" s="20" t="s">
        <v>253</v>
      </c>
      <c r="J1073" s="11" t="s">
        <v>255</v>
      </c>
      <c r="K1073" s="11" t="s">
        <v>5259</v>
      </c>
      <c r="L1073" s="11">
        <v>2</v>
      </c>
    </row>
    <row r="1074" spans="1:12">
      <c r="A1074" s="11" t="s">
        <v>2056</v>
      </c>
      <c r="D1074" s="11" t="s">
        <v>254</v>
      </c>
      <c r="E1074" s="19" t="s">
        <v>2300</v>
      </c>
      <c r="F1074" s="10">
        <v>42036</v>
      </c>
      <c r="G1074" s="10">
        <v>44958</v>
      </c>
      <c r="H1074" s="11">
        <v>9</v>
      </c>
      <c r="I1074" s="20" t="s">
        <v>253</v>
      </c>
      <c r="J1074" s="11" t="s">
        <v>255</v>
      </c>
      <c r="K1074" s="11" t="s">
        <v>5259</v>
      </c>
      <c r="L1074" s="11">
        <v>2</v>
      </c>
    </row>
    <row r="1075" spans="1:12">
      <c r="A1075" s="11" t="s">
        <v>2057</v>
      </c>
      <c r="D1075" s="11" t="s">
        <v>254</v>
      </c>
      <c r="E1075" s="19" t="s">
        <v>2301</v>
      </c>
      <c r="F1075" s="10">
        <v>42036</v>
      </c>
      <c r="G1075" s="10">
        <v>44958</v>
      </c>
      <c r="H1075" s="11">
        <v>9</v>
      </c>
      <c r="I1075" s="20" t="s">
        <v>253</v>
      </c>
      <c r="J1075" s="11" t="s">
        <v>255</v>
      </c>
      <c r="K1075" s="11" t="s">
        <v>5259</v>
      </c>
      <c r="L1075" s="11">
        <v>2</v>
      </c>
    </row>
    <row r="1076" spans="1:12">
      <c r="A1076" s="11" t="s">
        <v>2058</v>
      </c>
      <c r="D1076" s="11" t="s">
        <v>254</v>
      </c>
      <c r="E1076" s="19" t="s">
        <v>2302</v>
      </c>
      <c r="F1076" s="10">
        <v>42036</v>
      </c>
      <c r="G1076" s="10">
        <v>44958</v>
      </c>
      <c r="H1076" s="11">
        <v>9</v>
      </c>
      <c r="I1076" s="20" t="s">
        <v>253</v>
      </c>
      <c r="J1076" s="11" t="s">
        <v>255</v>
      </c>
      <c r="K1076" s="11" t="s">
        <v>5259</v>
      </c>
      <c r="L1076" s="11">
        <v>2</v>
      </c>
    </row>
    <row r="1077" spans="1:12">
      <c r="A1077" s="11" t="s">
        <v>2059</v>
      </c>
      <c r="D1077" s="11" t="s">
        <v>254</v>
      </c>
      <c r="E1077" s="19" t="s">
        <v>2303</v>
      </c>
      <c r="F1077" s="10">
        <v>42036</v>
      </c>
      <c r="G1077" s="10">
        <v>44958</v>
      </c>
      <c r="H1077" s="11">
        <v>9</v>
      </c>
      <c r="I1077" s="20" t="s">
        <v>253</v>
      </c>
      <c r="J1077" s="11" t="s">
        <v>255</v>
      </c>
      <c r="K1077" s="11" t="s">
        <v>5259</v>
      </c>
      <c r="L1077" s="11">
        <v>2</v>
      </c>
    </row>
    <row r="1078" spans="1:12">
      <c r="A1078" s="11" t="s">
        <v>2060</v>
      </c>
      <c r="D1078" s="11" t="s">
        <v>254</v>
      </c>
      <c r="E1078" s="19" t="s">
        <v>2304</v>
      </c>
      <c r="F1078" s="10">
        <v>42036</v>
      </c>
      <c r="G1078" s="10">
        <v>44958</v>
      </c>
      <c r="H1078" s="11">
        <v>9</v>
      </c>
      <c r="I1078" s="20" t="s">
        <v>253</v>
      </c>
      <c r="J1078" s="11" t="s">
        <v>255</v>
      </c>
      <c r="K1078" s="11" t="s">
        <v>5259</v>
      </c>
      <c r="L1078" s="11">
        <v>2</v>
      </c>
    </row>
    <row r="1079" spans="1:12">
      <c r="A1079" s="11" t="s">
        <v>2061</v>
      </c>
      <c r="D1079" s="11" t="s">
        <v>254</v>
      </c>
      <c r="E1079" s="19" t="s">
        <v>2305</v>
      </c>
      <c r="F1079" s="10">
        <v>42036</v>
      </c>
      <c r="G1079" s="10">
        <v>44958</v>
      </c>
      <c r="H1079" s="11">
        <v>9</v>
      </c>
      <c r="I1079" s="20" t="s">
        <v>253</v>
      </c>
      <c r="J1079" s="11" t="s">
        <v>255</v>
      </c>
      <c r="K1079" s="11" t="s">
        <v>5259</v>
      </c>
      <c r="L1079" s="11">
        <v>2</v>
      </c>
    </row>
    <row r="1080" spans="1:12">
      <c r="A1080" s="11" t="s">
        <v>2062</v>
      </c>
      <c r="D1080" s="11" t="s">
        <v>254</v>
      </c>
      <c r="E1080" s="19" t="s">
        <v>2306</v>
      </c>
      <c r="F1080" s="10">
        <v>42036</v>
      </c>
      <c r="G1080" s="10">
        <v>44958</v>
      </c>
      <c r="H1080" s="11">
        <v>9</v>
      </c>
      <c r="I1080" s="20" t="s">
        <v>253</v>
      </c>
      <c r="J1080" s="11" t="s">
        <v>255</v>
      </c>
      <c r="K1080" s="11" t="s">
        <v>5259</v>
      </c>
      <c r="L1080" s="11">
        <v>2</v>
      </c>
    </row>
    <row r="1081" spans="1:12">
      <c r="A1081" s="11" t="s">
        <v>2063</v>
      </c>
      <c r="D1081" s="11" t="s">
        <v>254</v>
      </c>
      <c r="E1081" s="19" t="s">
        <v>2307</v>
      </c>
      <c r="F1081" s="10">
        <v>42036</v>
      </c>
      <c r="G1081" s="10">
        <v>44958</v>
      </c>
      <c r="H1081" s="11">
        <v>9</v>
      </c>
      <c r="I1081" s="20" t="s">
        <v>253</v>
      </c>
      <c r="J1081" s="11" t="s">
        <v>255</v>
      </c>
      <c r="K1081" s="11" t="s">
        <v>5259</v>
      </c>
      <c r="L1081" s="11">
        <v>2</v>
      </c>
    </row>
    <row r="1082" spans="1:12">
      <c r="A1082" s="11" t="s">
        <v>2064</v>
      </c>
      <c r="D1082" s="11" t="s">
        <v>254</v>
      </c>
      <c r="E1082" s="19" t="s">
        <v>2308</v>
      </c>
      <c r="F1082" s="10">
        <v>42036</v>
      </c>
      <c r="G1082" s="10">
        <v>44958</v>
      </c>
      <c r="H1082" s="11">
        <v>9</v>
      </c>
      <c r="I1082" s="20" t="s">
        <v>253</v>
      </c>
      <c r="J1082" s="11" t="s">
        <v>255</v>
      </c>
      <c r="K1082" s="11" t="s">
        <v>5259</v>
      </c>
      <c r="L1082" s="11">
        <v>2</v>
      </c>
    </row>
    <row r="1083" spans="1:12">
      <c r="A1083" s="11" t="s">
        <v>2065</v>
      </c>
      <c r="D1083" s="11" t="s">
        <v>254</v>
      </c>
      <c r="E1083" s="19" t="s">
        <v>2309</v>
      </c>
      <c r="F1083" s="10">
        <v>42036</v>
      </c>
      <c r="G1083" s="10">
        <v>44958</v>
      </c>
      <c r="H1083" s="11">
        <v>9</v>
      </c>
      <c r="I1083" s="20" t="s">
        <v>253</v>
      </c>
      <c r="J1083" s="11" t="s">
        <v>255</v>
      </c>
      <c r="K1083" s="11" t="s">
        <v>5259</v>
      </c>
      <c r="L1083" s="11">
        <v>2</v>
      </c>
    </row>
    <row r="1084" spans="1:12">
      <c r="A1084" s="11" t="s">
        <v>2066</v>
      </c>
      <c r="D1084" s="11" t="s">
        <v>254</v>
      </c>
      <c r="E1084" s="19" t="s">
        <v>2310</v>
      </c>
      <c r="F1084" s="10">
        <v>42036</v>
      </c>
      <c r="G1084" s="10">
        <v>44958</v>
      </c>
      <c r="H1084" s="11">
        <v>9</v>
      </c>
      <c r="I1084" s="20" t="s">
        <v>253</v>
      </c>
      <c r="J1084" s="11" t="s">
        <v>255</v>
      </c>
      <c r="K1084" s="11" t="s">
        <v>5259</v>
      </c>
      <c r="L1084" s="11">
        <v>2</v>
      </c>
    </row>
    <row r="1085" spans="1:12">
      <c r="A1085" s="11" t="s">
        <v>2067</v>
      </c>
      <c r="D1085" s="11" t="s">
        <v>254</v>
      </c>
      <c r="E1085" s="19" t="s">
        <v>2311</v>
      </c>
      <c r="F1085" s="10">
        <v>42036</v>
      </c>
      <c r="G1085" s="10">
        <v>44958</v>
      </c>
      <c r="H1085" s="11">
        <v>9</v>
      </c>
      <c r="I1085" s="20" t="s">
        <v>253</v>
      </c>
      <c r="J1085" s="11" t="s">
        <v>255</v>
      </c>
      <c r="K1085" s="11" t="s">
        <v>5259</v>
      </c>
      <c r="L1085" s="11">
        <v>2</v>
      </c>
    </row>
    <row r="1086" spans="1:12">
      <c r="A1086" s="11" t="s">
        <v>2068</v>
      </c>
      <c r="D1086" s="11" t="s">
        <v>254</v>
      </c>
      <c r="E1086" s="19" t="s">
        <v>2312</v>
      </c>
      <c r="F1086" s="10">
        <v>42036</v>
      </c>
      <c r="G1086" s="10">
        <v>44958</v>
      </c>
      <c r="H1086" s="11">
        <v>9</v>
      </c>
      <c r="I1086" s="20" t="s">
        <v>253</v>
      </c>
      <c r="J1086" s="11" t="s">
        <v>255</v>
      </c>
      <c r="K1086" s="11" t="s">
        <v>5259</v>
      </c>
      <c r="L1086" s="11">
        <v>2</v>
      </c>
    </row>
    <row r="1087" spans="1:12">
      <c r="A1087" s="11" t="s">
        <v>2069</v>
      </c>
      <c r="D1087" s="11" t="s">
        <v>254</v>
      </c>
      <c r="E1087" s="19" t="s">
        <v>2313</v>
      </c>
      <c r="F1087" s="10">
        <v>42036</v>
      </c>
      <c r="G1087" s="10">
        <v>44958</v>
      </c>
      <c r="H1087" s="11">
        <v>9</v>
      </c>
      <c r="I1087" s="20" t="s">
        <v>253</v>
      </c>
      <c r="J1087" s="11" t="s">
        <v>255</v>
      </c>
      <c r="K1087" s="11" t="s">
        <v>5259</v>
      </c>
      <c r="L1087" s="11">
        <v>2</v>
      </c>
    </row>
    <row r="1088" spans="1:12">
      <c r="A1088" s="11" t="s">
        <v>2070</v>
      </c>
      <c r="D1088" s="11" t="s">
        <v>254</v>
      </c>
      <c r="E1088" s="19" t="s">
        <v>2314</v>
      </c>
      <c r="F1088" s="10">
        <v>42036</v>
      </c>
      <c r="G1088" s="10">
        <v>44958</v>
      </c>
      <c r="H1088" s="11">
        <v>9</v>
      </c>
      <c r="I1088" s="20" t="s">
        <v>253</v>
      </c>
      <c r="J1088" s="11" t="s">
        <v>255</v>
      </c>
      <c r="K1088" s="11" t="s">
        <v>5259</v>
      </c>
      <c r="L1088" s="11">
        <v>2</v>
      </c>
    </row>
    <row r="1089" spans="1:12">
      <c r="A1089" s="11" t="s">
        <v>2071</v>
      </c>
      <c r="D1089" s="11" t="s">
        <v>254</v>
      </c>
      <c r="E1089" s="19" t="s">
        <v>2315</v>
      </c>
      <c r="F1089" s="10">
        <v>42036</v>
      </c>
      <c r="G1089" s="10">
        <v>44958</v>
      </c>
      <c r="H1089" s="11">
        <v>9</v>
      </c>
      <c r="I1089" s="20" t="s">
        <v>253</v>
      </c>
      <c r="J1089" s="11" t="s">
        <v>255</v>
      </c>
      <c r="K1089" s="11" t="s">
        <v>5259</v>
      </c>
      <c r="L1089" s="11">
        <v>2</v>
      </c>
    </row>
    <row r="1090" spans="1:12">
      <c r="A1090" s="11" t="s">
        <v>2072</v>
      </c>
      <c r="D1090" s="11" t="s">
        <v>254</v>
      </c>
      <c r="E1090" s="19" t="s">
        <v>2316</v>
      </c>
      <c r="F1090" s="10">
        <v>42036</v>
      </c>
      <c r="G1090" s="10">
        <v>44958</v>
      </c>
      <c r="H1090" s="11">
        <v>9</v>
      </c>
      <c r="I1090" s="20" t="s">
        <v>253</v>
      </c>
      <c r="J1090" s="11" t="s">
        <v>255</v>
      </c>
      <c r="K1090" s="11" t="s">
        <v>5259</v>
      </c>
      <c r="L1090" s="11">
        <v>2</v>
      </c>
    </row>
    <row r="1091" spans="1:12">
      <c r="A1091" s="11" t="s">
        <v>2073</v>
      </c>
      <c r="D1091" s="11" t="s">
        <v>254</v>
      </c>
      <c r="E1091" s="19" t="s">
        <v>2317</v>
      </c>
      <c r="F1091" s="10">
        <v>42036</v>
      </c>
      <c r="G1091" s="10">
        <v>44958</v>
      </c>
      <c r="H1091" s="11">
        <v>9</v>
      </c>
      <c r="I1091" s="20" t="s">
        <v>253</v>
      </c>
      <c r="J1091" s="11" t="s">
        <v>255</v>
      </c>
      <c r="K1091" s="11" t="s">
        <v>5259</v>
      </c>
      <c r="L1091" s="11">
        <v>2</v>
      </c>
    </row>
    <row r="1092" spans="1:12">
      <c r="A1092" s="11" t="s">
        <v>5372</v>
      </c>
      <c r="D1092" s="11" t="s">
        <v>254</v>
      </c>
      <c r="E1092" s="19" t="s">
        <v>2318</v>
      </c>
      <c r="F1092" s="10">
        <v>42036</v>
      </c>
      <c r="G1092" s="10">
        <v>44958</v>
      </c>
      <c r="H1092" s="11">
        <v>9</v>
      </c>
      <c r="I1092" s="20" t="s">
        <v>253</v>
      </c>
      <c r="J1092" s="11" t="s">
        <v>255</v>
      </c>
      <c r="K1092" s="11" t="s">
        <v>5259</v>
      </c>
      <c r="L1092" s="11">
        <v>2</v>
      </c>
    </row>
    <row r="1093" spans="1:12">
      <c r="A1093" s="11" t="s">
        <v>5373</v>
      </c>
      <c r="D1093" s="11" t="s">
        <v>254</v>
      </c>
      <c r="E1093" s="19" t="s">
        <v>2319</v>
      </c>
      <c r="F1093" s="10">
        <v>42036</v>
      </c>
      <c r="G1093" s="10">
        <v>44958</v>
      </c>
      <c r="H1093" s="11">
        <v>9</v>
      </c>
      <c r="I1093" s="20" t="s">
        <v>253</v>
      </c>
      <c r="J1093" s="11" t="s">
        <v>255</v>
      </c>
      <c r="K1093" s="11" t="s">
        <v>5259</v>
      </c>
      <c r="L1093" s="11">
        <v>2</v>
      </c>
    </row>
    <row r="1094" spans="1:12">
      <c r="A1094" s="11" t="s">
        <v>5374</v>
      </c>
      <c r="D1094" s="11" t="s">
        <v>254</v>
      </c>
      <c r="E1094" s="19" t="s">
        <v>2320</v>
      </c>
      <c r="F1094" s="10">
        <v>42036</v>
      </c>
      <c r="G1094" s="10">
        <v>44958</v>
      </c>
      <c r="H1094" s="11">
        <v>9</v>
      </c>
      <c r="I1094" s="20" t="s">
        <v>253</v>
      </c>
      <c r="J1094" s="11" t="s">
        <v>255</v>
      </c>
      <c r="K1094" s="11" t="s">
        <v>5259</v>
      </c>
      <c r="L1094" s="11">
        <v>2</v>
      </c>
    </row>
    <row r="1095" spans="1:12">
      <c r="A1095" s="11" t="s">
        <v>5375</v>
      </c>
      <c r="D1095" s="11" t="s">
        <v>254</v>
      </c>
      <c r="E1095" s="19" t="s">
        <v>2321</v>
      </c>
      <c r="F1095" s="10">
        <v>42036</v>
      </c>
      <c r="G1095" s="10">
        <v>44958</v>
      </c>
      <c r="H1095" s="11">
        <v>9</v>
      </c>
      <c r="I1095" s="20" t="s">
        <v>253</v>
      </c>
      <c r="J1095" s="11" t="s">
        <v>255</v>
      </c>
      <c r="K1095" s="11" t="s">
        <v>5259</v>
      </c>
      <c r="L1095" s="11">
        <v>2</v>
      </c>
    </row>
    <row r="1096" spans="1:12">
      <c r="A1096" s="11" t="s">
        <v>5376</v>
      </c>
      <c r="D1096" s="11" t="s">
        <v>254</v>
      </c>
      <c r="E1096" s="19" t="s">
        <v>2322</v>
      </c>
      <c r="F1096" s="10">
        <v>42036</v>
      </c>
      <c r="G1096" s="10">
        <v>44958</v>
      </c>
      <c r="H1096" s="11">
        <v>9</v>
      </c>
      <c r="I1096" s="20" t="s">
        <v>253</v>
      </c>
      <c r="J1096" s="11" t="s">
        <v>255</v>
      </c>
      <c r="K1096" s="11" t="s">
        <v>5259</v>
      </c>
      <c r="L1096" s="11">
        <v>2</v>
      </c>
    </row>
    <row r="1097" spans="1:12">
      <c r="A1097" s="11" t="s">
        <v>5377</v>
      </c>
      <c r="D1097" s="11" t="s">
        <v>254</v>
      </c>
      <c r="E1097" s="19" t="s">
        <v>2323</v>
      </c>
      <c r="F1097" s="10">
        <v>42036</v>
      </c>
      <c r="G1097" s="10">
        <v>44958</v>
      </c>
      <c r="H1097" s="11">
        <v>9</v>
      </c>
      <c r="I1097" s="20" t="s">
        <v>253</v>
      </c>
      <c r="J1097" s="11" t="s">
        <v>255</v>
      </c>
      <c r="K1097" s="11" t="s">
        <v>5259</v>
      </c>
      <c r="L1097" s="11">
        <v>2</v>
      </c>
    </row>
    <row r="1098" spans="1:12">
      <c r="A1098" s="11" t="s">
        <v>2074</v>
      </c>
      <c r="D1098" s="11" t="s">
        <v>254</v>
      </c>
      <c r="E1098" s="19" t="s">
        <v>2324</v>
      </c>
      <c r="F1098" s="10">
        <v>42036</v>
      </c>
      <c r="G1098" s="10">
        <v>44958</v>
      </c>
      <c r="H1098" s="11">
        <v>9</v>
      </c>
      <c r="I1098" s="20" t="s">
        <v>253</v>
      </c>
      <c r="J1098" s="11" t="s">
        <v>255</v>
      </c>
      <c r="K1098" s="11" t="s">
        <v>5259</v>
      </c>
      <c r="L1098" s="11">
        <v>2</v>
      </c>
    </row>
    <row r="1099" spans="1:12">
      <c r="A1099" s="11" t="s">
        <v>2075</v>
      </c>
      <c r="D1099" s="11" t="s">
        <v>254</v>
      </c>
      <c r="E1099" s="19" t="s">
        <v>2325</v>
      </c>
      <c r="F1099" s="10">
        <v>42036</v>
      </c>
      <c r="G1099" s="10">
        <v>44958</v>
      </c>
      <c r="H1099" s="11">
        <v>9</v>
      </c>
      <c r="I1099" s="20" t="s">
        <v>253</v>
      </c>
      <c r="J1099" s="11" t="s">
        <v>255</v>
      </c>
      <c r="K1099" s="11" t="s">
        <v>5259</v>
      </c>
      <c r="L1099" s="11">
        <v>2</v>
      </c>
    </row>
    <row r="1100" spans="1:12">
      <c r="A1100" s="11" t="s">
        <v>2076</v>
      </c>
      <c r="D1100" s="11" t="s">
        <v>254</v>
      </c>
      <c r="E1100" s="19" t="s">
        <v>2326</v>
      </c>
      <c r="F1100" s="10">
        <v>42036</v>
      </c>
      <c r="G1100" s="10">
        <v>44958</v>
      </c>
      <c r="H1100" s="11">
        <v>9</v>
      </c>
      <c r="I1100" s="20" t="s">
        <v>253</v>
      </c>
      <c r="J1100" s="11" t="s">
        <v>255</v>
      </c>
      <c r="K1100" s="11" t="s">
        <v>5259</v>
      </c>
      <c r="L1100" s="11">
        <v>2</v>
      </c>
    </row>
    <row r="1101" spans="1:12">
      <c r="A1101" s="11" t="s">
        <v>2077</v>
      </c>
      <c r="D1101" s="11" t="s">
        <v>254</v>
      </c>
      <c r="E1101" s="19" t="s">
        <v>2327</v>
      </c>
      <c r="F1101" s="10">
        <v>42036</v>
      </c>
      <c r="G1101" s="10">
        <v>44958</v>
      </c>
      <c r="H1101" s="11">
        <v>9</v>
      </c>
      <c r="I1101" s="20" t="s">
        <v>253</v>
      </c>
      <c r="J1101" s="11" t="s">
        <v>255</v>
      </c>
      <c r="K1101" s="11" t="s">
        <v>5259</v>
      </c>
      <c r="L1101" s="11">
        <v>2</v>
      </c>
    </row>
    <row r="1102" spans="1:12">
      <c r="A1102" s="11" t="s">
        <v>2078</v>
      </c>
      <c r="D1102" s="11" t="s">
        <v>254</v>
      </c>
      <c r="E1102" s="19" t="s">
        <v>2328</v>
      </c>
      <c r="F1102" s="10">
        <v>42036</v>
      </c>
      <c r="G1102" s="10">
        <v>44958</v>
      </c>
      <c r="H1102" s="11">
        <v>9</v>
      </c>
      <c r="I1102" s="20" t="s">
        <v>253</v>
      </c>
      <c r="J1102" s="11" t="s">
        <v>255</v>
      </c>
      <c r="K1102" s="11" t="s">
        <v>5259</v>
      </c>
      <c r="L1102" s="11">
        <v>2</v>
      </c>
    </row>
    <row r="1103" spans="1:12">
      <c r="A1103" s="11" t="s">
        <v>2079</v>
      </c>
      <c r="D1103" s="11" t="s">
        <v>254</v>
      </c>
      <c r="E1103" s="19" t="s">
        <v>2329</v>
      </c>
      <c r="F1103" s="10">
        <v>42036</v>
      </c>
      <c r="G1103" s="10">
        <v>44958</v>
      </c>
      <c r="H1103" s="11">
        <v>9</v>
      </c>
      <c r="I1103" s="20" t="s">
        <v>253</v>
      </c>
      <c r="J1103" s="11" t="s">
        <v>255</v>
      </c>
      <c r="K1103" s="11" t="s">
        <v>5259</v>
      </c>
      <c r="L1103" s="11">
        <v>2</v>
      </c>
    </row>
    <row r="1104" spans="1:12">
      <c r="A1104" s="11" t="s">
        <v>2080</v>
      </c>
      <c r="D1104" s="11" t="s">
        <v>254</v>
      </c>
      <c r="E1104" s="19" t="s">
        <v>2330</v>
      </c>
      <c r="F1104" s="10">
        <v>42036</v>
      </c>
      <c r="G1104" s="10">
        <v>44958</v>
      </c>
      <c r="H1104" s="11">
        <v>9</v>
      </c>
      <c r="I1104" s="20" t="s">
        <v>253</v>
      </c>
      <c r="J1104" s="11" t="s">
        <v>255</v>
      </c>
      <c r="K1104" s="11" t="s">
        <v>5259</v>
      </c>
      <c r="L1104" s="11">
        <v>2</v>
      </c>
    </row>
    <row r="1105" spans="1:12">
      <c r="A1105" s="11" t="s">
        <v>2081</v>
      </c>
      <c r="D1105" s="11" t="s">
        <v>254</v>
      </c>
      <c r="E1105" s="19" t="s">
        <v>2331</v>
      </c>
      <c r="F1105" s="10">
        <v>42036</v>
      </c>
      <c r="G1105" s="10">
        <v>44958</v>
      </c>
      <c r="H1105" s="11">
        <v>9</v>
      </c>
      <c r="I1105" s="20" t="s">
        <v>253</v>
      </c>
      <c r="J1105" s="11" t="s">
        <v>255</v>
      </c>
      <c r="K1105" s="11" t="s">
        <v>5259</v>
      </c>
      <c r="L1105" s="11">
        <v>2</v>
      </c>
    </row>
    <row r="1106" spans="1:12">
      <c r="A1106" s="11" t="s">
        <v>2082</v>
      </c>
      <c r="D1106" s="11" t="s">
        <v>254</v>
      </c>
      <c r="E1106" s="19" t="s">
        <v>2332</v>
      </c>
      <c r="F1106" s="10">
        <v>42036</v>
      </c>
      <c r="G1106" s="10">
        <v>44958</v>
      </c>
      <c r="H1106" s="11">
        <v>9</v>
      </c>
      <c r="I1106" s="20" t="s">
        <v>253</v>
      </c>
      <c r="J1106" s="11" t="s">
        <v>255</v>
      </c>
      <c r="K1106" s="11" t="s">
        <v>5259</v>
      </c>
      <c r="L1106" s="11">
        <v>2</v>
      </c>
    </row>
    <row r="1107" spans="1:12">
      <c r="A1107" s="11" t="s">
        <v>2083</v>
      </c>
      <c r="D1107" s="11" t="s">
        <v>254</v>
      </c>
      <c r="E1107" s="19" t="s">
        <v>2333</v>
      </c>
      <c r="F1107" s="10">
        <v>42036</v>
      </c>
      <c r="G1107" s="10">
        <v>44958</v>
      </c>
      <c r="H1107" s="11">
        <v>9</v>
      </c>
      <c r="I1107" s="20" t="s">
        <v>253</v>
      </c>
      <c r="J1107" s="11" t="s">
        <v>255</v>
      </c>
      <c r="K1107" s="11" t="s">
        <v>5259</v>
      </c>
      <c r="L1107" s="11">
        <v>2</v>
      </c>
    </row>
    <row r="1108" spans="1:12">
      <c r="A1108" s="11" t="s">
        <v>2084</v>
      </c>
      <c r="D1108" s="11" t="s">
        <v>254</v>
      </c>
      <c r="E1108" s="19" t="s">
        <v>2334</v>
      </c>
      <c r="F1108" s="10">
        <v>42036</v>
      </c>
      <c r="G1108" s="10">
        <v>44958</v>
      </c>
      <c r="H1108" s="11">
        <v>9</v>
      </c>
      <c r="I1108" s="20" t="s">
        <v>253</v>
      </c>
      <c r="J1108" s="11" t="s">
        <v>255</v>
      </c>
      <c r="K1108" s="11" t="s">
        <v>5259</v>
      </c>
      <c r="L1108" s="11">
        <v>2</v>
      </c>
    </row>
    <row r="1109" spans="1:12">
      <c r="A1109" s="11" t="s">
        <v>2085</v>
      </c>
      <c r="D1109" s="11" t="s">
        <v>254</v>
      </c>
      <c r="E1109" s="19" t="s">
        <v>2335</v>
      </c>
      <c r="F1109" s="10">
        <v>42036</v>
      </c>
      <c r="G1109" s="10">
        <v>44958</v>
      </c>
      <c r="H1109" s="11">
        <v>9</v>
      </c>
      <c r="I1109" s="20" t="s">
        <v>253</v>
      </c>
      <c r="J1109" s="11" t="s">
        <v>255</v>
      </c>
      <c r="K1109" s="11" t="s">
        <v>5259</v>
      </c>
      <c r="L1109" s="11">
        <v>2</v>
      </c>
    </row>
    <row r="1110" spans="1:12">
      <c r="A1110" s="11" t="s">
        <v>2086</v>
      </c>
      <c r="D1110" s="11" t="s">
        <v>254</v>
      </c>
      <c r="E1110" s="19" t="s">
        <v>2336</v>
      </c>
      <c r="F1110" s="10">
        <v>42036</v>
      </c>
      <c r="G1110" s="10">
        <v>44958</v>
      </c>
      <c r="H1110" s="11">
        <v>9</v>
      </c>
      <c r="I1110" s="20" t="s">
        <v>253</v>
      </c>
      <c r="J1110" s="11" t="s">
        <v>255</v>
      </c>
      <c r="K1110" s="11" t="s">
        <v>5259</v>
      </c>
      <c r="L1110" s="11">
        <v>2</v>
      </c>
    </row>
    <row r="1111" spans="1:12">
      <c r="A1111" s="11" t="s">
        <v>2087</v>
      </c>
      <c r="D1111" s="11" t="s">
        <v>254</v>
      </c>
      <c r="E1111" s="19" t="s">
        <v>2337</v>
      </c>
      <c r="F1111" s="10">
        <v>42036</v>
      </c>
      <c r="G1111" s="10">
        <v>44958</v>
      </c>
      <c r="H1111" s="11">
        <v>9</v>
      </c>
      <c r="I1111" s="20" t="s">
        <v>253</v>
      </c>
      <c r="J1111" s="11" t="s">
        <v>255</v>
      </c>
      <c r="K1111" s="11" t="s">
        <v>5259</v>
      </c>
      <c r="L1111" s="11">
        <v>2</v>
      </c>
    </row>
    <row r="1112" spans="1:12">
      <c r="A1112" s="11" t="s">
        <v>2088</v>
      </c>
      <c r="D1112" s="11" t="s">
        <v>254</v>
      </c>
      <c r="E1112" s="19" t="s">
        <v>2338</v>
      </c>
      <c r="F1112" s="10">
        <v>42036</v>
      </c>
      <c r="G1112" s="10">
        <v>44958</v>
      </c>
      <c r="H1112" s="11">
        <v>9</v>
      </c>
      <c r="I1112" s="20" t="s">
        <v>253</v>
      </c>
      <c r="J1112" s="11" t="s">
        <v>255</v>
      </c>
      <c r="K1112" s="11" t="s">
        <v>5259</v>
      </c>
      <c r="L1112" s="11">
        <v>2</v>
      </c>
    </row>
    <row r="1113" spans="1:12">
      <c r="A1113" s="11" t="s">
        <v>2089</v>
      </c>
      <c r="D1113" s="11" t="s">
        <v>254</v>
      </c>
      <c r="E1113" s="19" t="s">
        <v>2339</v>
      </c>
      <c r="F1113" s="10">
        <v>42036</v>
      </c>
      <c r="G1113" s="10">
        <v>44958</v>
      </c>
      <c r="H1113" s="11">
        <v>9</v>
      </c>
      <c r="I1113" s="20" t="s">
        <v>253</v>
      </c>
      <c r="J1113" s="11" t="s">
        <v>255</v>
      </c>
      <c r="K1113" s="11" t="s">
        <v>5259</v>
      </c>
      <c r="L1113" s="11">
        <v>2</v>
      </c>
    </row>
    <row r="1114" spans="1:12">
      <c r="A1114" s="11" t="s">
        <v>2090</v>
      </c>
      <c r="D1114" s="11" t="s">
        <v>254</v>
      </c>
      <c r="E1114" s="19" t="s">
        <v>2340</v>
      </c>
      <c r="F1114" s="10">
        <v>42036</v>
      </c>
      <c r="G1114" s="10">
        <v>44958</v>
      </c>
      <c r="H1114" s="11">
        <v>9</v>
      </c>
      <c r="I1114" s="20" t="s">
        <v>253</v>
      </c>
      <c r="J1114" s="11" t="s">
        <v>255</v>
      </c>
      <c r="K1114" s="11" t="s">
        <v>5259</v>
      </c>
      <c r="L1114" s="11">
        <v>2</v>
      </c>
    </row>
    <row r="1115" spans="1:12">
      <c r="A1115" s="11" t="s">
        <v>2091</v>
      </c>
      <c r="D1115" s="11" t="s">
        <v>254</v>
      </c>
      <c r="E1115" s="19" t="s">
        <v>2341</v>
      </c>
      <c r="F1115" s="10">
        <v>42036</v>
      </c>
      <c r="G1115" s="10">
        <v>44958</v>
      </c>
      <c r="H1115" s="11">
        <v>9</v>
      </c>
      <c r="I1115" s="20" t="s">
        <v>253</v>
      </c>
      <c r="J1115" s="11" t="s">
        <v>255</v>
      </c>
      <c r="K1115" s="11" t="s">
        <v>5259</v>
      </c>
      <c r="L1115" s="11">
        <v>2</v>
      </c>
    </row>
    <row r="1116" spans="1:12">
      <c r="A1116" s="11" t="s">
        <v>2092</v>
      </c>
      <c r="D1116" s="11" t="s">
        <v>254</v>
      </c>
      <c r="E1116" s="19" t="s">
        <v>2342</v>
      </c>
      <c r="F1116" s="10">
        <v>42036</v>
      </c>
      <c r="G1116" s="10">
        <v>44958</v>
      </c>
      <c r="H1116" s="11">
        <v>9</v>
      </c>
      <c r="I1116" s="20" t="s">
        <v>253</v>
      </c>
      <c r="J1116" s="11" t="s">
        <v>255</v>
      </c>
      <c r="K1116" s="11" t="s">
        <v>5259</v>
      </c>
      <c r="L1116" s="11">
        <v>2</v>
      </c>
    </row>
    <row r="1117" spans="1:12">
      <c r="A1117" s="11" t="s">
        <v>2093</v>
      </c>
      <c r="D1117" s="11" t="s">
        <v>254</v>
      </c>
      <c r="E1117" s="19" t="s">
        <v>2343</v>
      </c>
      <c r="F1117" s="10">
        <v>42036</v>
      </c>
      <c r="G1117" s="10">
        <v>44958</v>
      </c>
      <c r="H1117" s="11">
        <v>9</v>
      </c>
      <c r="I1117" s="20" t="s">
        <v>253</v>
      </c>
      <c r="J1117" s="11" t="s">
        <v>255</v>
      </c>
      <c r="K1117" s="11" t="s">
        <v>5259</v>
      </c>
      <c r="L1117" s="11">
        <v>2</v>
      </c>
    </row>
    <row r="1118" spans="1:12">
      <c r="A1118" s="11" t="s">
        <v>2094</v>
      </c>
      <c r="D1118" s="11" t="s">
        <v>254</v>
      </c>
      <c r="E1118" s="19" t="s">
        <v>2344</v>
      </c>
      <c r="F1118" s="10">
        <v>42036</v>
      </c>
      <c r="G1118" s="10">
        <v>44958</v>
      </c>
      <c r="H1118" s="11">
        <v>9</v>
      </c>
      <c r="I1118" s="20" t="s">
        <v>253</v>
      </c>
      <c r="J1118" s="11" t="s">
        <v>255</v>
      </c>
      <c r="K1118" s="11" t="s">
        <v>5259</v>
      </c>
      <c r="L1118" s="11">
        <v>2</v>
      </c>
    </row>
    <row r="1119" spans="1:12">
      <c r="A1119" s="11" t="s">
        <v>2095</v>
      </c>
      <c r="D1119" s="11" t="s">
        <v>254</v>
      </c>
      <c r="E1119" s="19" t="s">
        <v>2345</v>
      </c>
      <c r="F1119" s="10">
        <v>42036</v>
      </c>
      <c r="G1119" s="10">
        <v>44958</v>
      </c>
      <c r="H1119" s="11">
        <v>9</v>
      </c>
      <c r="I1119" s="20" t="s">
        <v>253</v>
      </c>
      <c r="J1119" s="11" t="s">
        <v>255</v>
      </c>
      <c r="K1119" s="11" t="s">
        <v>5259</v>
      </c>
      <c r="L1119" s="11">
        <v>2</v>
      </c>
    </row>
    <row r="1120" spans="1:12">
      <c r="A1120" s="11" t="s">
        <v>2096</v>
      </c>
      <c r="D1120" s="11" t="s">
        <v>254</v>
      </c>
      <c r="E1120" s="19" t="s">
        <v>2346</v>
      </c>
      <c r="F1120" s="10">
        <v>42036</v>
      </c>
      <c r="G1120" s="10">
        <v>44958</v>
      </c>
      <c r="H1120" s="11">
        <v>9</v>
      </c>
      <c r="I1120" s="20" t="s">
        <v>253</v>
      </c>
      <c r="J1120" s="11" t="s">
        <v>255</v>
      </c>
      <c r="K1120" s="11" t="s">
        <v>5259</v>
      </c>
      <c r="L1120" s="11">
        <v>2</v>
      </c>
    </row>
    <row r="1121" spans="1:12">
      <c r="A1121" s="11" t="s">
        <v>2097</v>
      </c>
      <c r="D1121" s="11" t="s">
        <v>254</v>
      </c>
      <c r="E1121" s="19" t="s">
        <v>2347</v>
      </c>
      <c r="F1121" s="10">
        <v>42036</v>
      </c>
      <c r="G1121" s="10">
        <v>44958</v>
      </c>
      <c r="H1121" s="11">
        <v>9</v>
      </c>
      <c r="I1121" s="20" t="s">
        <v>253</v>
      </c>
      <c r="J1121" s="11" t="s">
        <v>255</v>
      </c>
      <c r="K1121" s="11" t="s">
        <v>5259</v>
      </c>
      <c r="L1121" s="11">
        <v>2</v>
      </c>
    </row>
    <row r="1122" spans="1:12">
      <c r="A1122" s="11" t="s">
        <v>2098</v>
      </c>
      <c r="D1122" s="11" t="s">
        <v>254</v>
      </c>
      <c r="E1122" s="19" t="s">
        <v>2348</v>
      </c>
      <c r="F1122" s="10">
        <v>42036</v>
      </c>
      <c r="G1122" s="10">
        <v>44958</v>
      </c>
      <c r="H1122" s="11">
        <v>9</v>
      </c>
      <c r="I1122" s="20" t="s">
        <v>253</v>
      </c>
      <c r="J1122" s="11" t="s">
        <v>255</v>
      </c>
      <c r="K1122" s="11" t="s">
        <v>5259</v>
      </c>
      <c r="L1122" s="11">
        <v>2</v>
      </c>
    </row>
    <row r="1123" spans="1:12">
      <c r="A1123" s="11" t="s">
        <v>2099</v>
      </c>
      <c r="D1123" s="11" t="s">
        <v>254</v>
      </c>
      <c r="E1123" s="19" t="s">
        <v>2349</v>
      </c>
      <c r="F1123" s="10">
        <v>42036</v>
      </c>
      <c r="G1123" s="10">
        <v>44958</v>
      </c>
      <c r="H1123" s="11">
        <v>9</v>
      </c>
      <c r="I1123" s="20" t="s">
        <v>253</v>
      </c>
      <c r="J1123" s="11" t="s">
        <v>255</v>
      </c>
      <c r="K1123" s="11" t="s">
        <v>5259</v>
      </c>
      <c r="L1123" s="11">
        <v>2</v>
      </c>
    </row>
    <row r="1124" spans="1:12">
      <c r="A1124" s="11" t="s">
        <v>2100</v>
      </c>
      <c r="D1124" s="11" t="s">
        <v>254</v>
      </c>
      <c r="E1124" s="19" t="s">
        <v>2350</v>
      </c>
      <c r="F1124" s="10">
        <v>42036</v>
      </c>
      <c r="G1124" s="10">
        <v>44958</v>
      </c>
      <c r="H1124" s="11">
        <v>9</v>
      </c>
      <c r="I1124" s="20" t="s">
        <v>253</v>
      </c>
      <c r="J1124" s="11" t="s">
        <v>255</v>
      </c>
      <c r="K1124" s="11" t="s">
        <v>5259</v>
      </c>
      <c r="L1124" s="11">
        <v>2</v>
      </c>
    </row>
    <row r="1125" spans="1:12">
      <c r="A1125" s="11" t="s">
        <v>2101</v>
      </c>
      <c r="D1125" s="11" t="s">
        <v>254</v>
      </c>
      <c r="E1125" s="19" t="s">
        <v>2351</v>
      </c>
      <c r="F1125" s="10">
        <v>42036</v>
      </c>
      <c r="G1125" s="10">
        <v>44958</v>
      </c>
      <c r="H1125" s="11">
        <v>9</v>
      </c>
      <c r="I1125" s="20" t="s">
        <v>253</v>
      </c>
      <c r="J1125" s="11" t="s">
        <v>255</v>
      </c>
      <c r="K1125" s="11" t="s">
        <v>5259</v>
      </c>
      <c r="L1125" s="11">
        <v>2</v>
      </c>
    </row>
    <row r="1126" spans="1:12">
      <c r="A1126" s="11" t="s">
        <v>2102</v>
      </c>
      <c r="D1126" s="11" t="s">
        <v>254</v>
      </c>
      <c r="E1126" s="19" t="s">
        <v>2352</v>
      </c>
      <c r="F1126" s="10">
        <v>42036</v>
      </c>
      <c r="G1126" s="10">
        <v>44958</v>
      </c>
      <c r="H1126" s="11">
        <v>9</v>
      </c>
      <c r="I1126" s="20" t="s">
        <v>253</v>
      </c>
      <c r="J1126" s="11" t="s">
        <v>255</v>
      </c>
      <c r="K1126" s="11" t="s">
        <v>5259</v>
      </c>
      <c r="L1126" s="11">
        <v>2</v>
      </c>
    </row>
    <row r="1127" spans="1:12">
      <c r="A1127" s="11" t="s">
        <v>2103</v>
      </c>
      <c r="D1127" s="11" t="s">
        <v>254</v>
      </c>
      <c r="E1127" s="19" t="s">
        <v>2353</v>
      </c>
      <c r="F1127" s="10">
        <v>42036</v>
      </c>
      <c r="G1127" s="10">
        <v>44958</v>
      </c>
      <c r="H1127" s="11">
        <v>9</v>
      </c>
      <c r="I1127" s="20" t="s">
        <v>253</v>
      </c>
      <c r="J1127" s="11" t="s">
        <v>255</v>
      </c>
      <c r="K1127" s="11" t="s">
        <v>5259</v>
      </c>
      <c r="L1127" s="11">
        <v>2</v>
      </c>
    </row>
    <row r="1128" spans="1:12">
      <c r="A1128" s="11" t="s">
        <v>2104</v>
      </c>
      <c r="D1128" s="11" t="s">
        <v>254</v>
      </c>
      <c r="E1128" s="19" t="s">
        <v>2354</v>
      </c>
      <c r="F1128" s="10">
        <v>42036</v>
      </c>
      <c r="G1128" s="10">
        <v>44958</v>
      </c>
      <c r="H1128" s="11">
        <v>9</v>
      </c>
      <c r="I1128" s="20" t="s">
        <v>253</v>
      </c>
      <c r="J1128" s="11" t="s">
        <v>255</v>
      </c>
      <c r="K1128" s="11" t="s">
        <v>5259</v>
      </c>
      <c r="L1128" s="11">
        <v>2</v>
      </c>
    </row>
    <row r="1129" spans="1:12">
      <c r="A1129" s="11" t="s">
        <v>2105</v>
      </c>
      <c r="D1129" s="11" t="s">
        <v>254</v>
      </c>
      <c r="E1129" s="19" t="s">
        <v>2355</v>
      </c>
      <c r="F1129" s="10">
        <v>42036</v>
      </c>
      <c r="G1129" s="10">
        <v>44958</v>
      </c>
      <c r="H1129" s="11">
        <v>9</v>
      </c>
      <c r="I1129" s="20" t="s">
        <v>253</v>
      </c>
      <c r="J1129" s="11" t="s">
        <v>255</v>
      </c>
      <c r="K1129" s="11" t="s">
        <v>5259</v>
      </c>
      <c r="L1129" s="11">
        <v>2</v>
      </c>
    </row>
    <row r="1130" spans="1:12">
      <c r="A1130" s="11" t="s">
        <v>2106</v>
      </c>
      <c r="D1130" s="11" t="s">
        <v>254</v>
      </c>
      <c r="E1130" s="19" t="s">
        <v>2356</v>
      </c>
      <c r="F1130" s="10">
        <v>42036</v>
      </c>
      <c r="G1130" s="10">
        <v>44958</v>
      </c>
      <c r="H1130" s="11">
        <v>9</v>
      </c>
      <c r="I1130" s="20" t="s">
        <v>253</v>
      </c>
      <c r="J1130" s="11" t="s">
        <v>255</v>
      </c>
      <c r="K1130" s="11" t="s">
        <v>5259</v>
      </c>
      <c r="L1130" s="11">
        <v>2</v>
      </c>
    </row>
    <row r="1131" spans="1:12">
      <c r="A1131" s="11" t="s">
        <v>2107</v>
      </c>
      <c r="D1131" s="11" t="s">
        <v>254</v>
      </c>
      <c r="E1131" s="19" t="s">
        <v>2357</v>
      </c>
      <c r="F1131" s="10">
        <v>42036</v>
      </c>
      <c r="G1131" s="10">
        <v>44958</v>
      </c>
      <c r="H1131" s="11">
        <v>9</v>
      </c>
      <c r="I1131" s="20" t="s">
        <v>253</v>
      </c>
      <c r="J1131" s="11" t="s">
        <v>255</v>
      </c>
      <c r="K1131" s="11" t="s">
        <v>5259</v>
      </c>
      <c r="L1131" s="11">
        <v>2</v>
      </c>
    </row>
    <row r="1132" spans="1:12">
      <c r="A1132" s="11" t="s">
        <v>2108</v>
      </c>
      <c r="D1132" s="11" t="s">
        <v>254</v>
      </c>
      <c r="E1132" s="19" t="s">
        <v>2358</v>
      </c>
      <c r="F1132" s="10">
        <v>42036</v>
      </c>
      <c r="G1132" s="10">
        <v>44958</v>
      </c>
      <c r="H1132" s="11">
        <v>9</v>
      </c>
      <c r="I1132" s="20" t="s">
        <v>253</v>
      </c>
      <c r="J1132" s="11" t="s">
        <v>255</v>
      </c>
      <c r="K1132" s="11" t="s">
        <v>5259</v>
      </c>
      <c r="L1132" s="11">
        <v>2</v>
      </c>
    </row>
    <row r="1133" spans="1:12">
      <c r="A1133" s="11" t="s">
        <v>2109</v>
      </c>
      <c r="D1133" s="11" t="s">
        <v>254</v>
      </c>
      <c r="E1133" s="19" t="s">
        <v>2359</v>
      </c>
      <c r="F1133" s="10">
        <v>42036</v>
      </c>
      <c r="G1133" s="10">
        <v>44958</v>
      </c>
      <c r="H1133" s="11">
        <v>9</v>
      </c>
      <c r="I1133" s="20" t="s">
        <v>253</v>
      </c>
      <c r="J1133" s="11" t="s">
        <v>255</v>
      </c>
      <c r="K1133" s="11" t="s">
        <v>5259</v>
      </c>
      <c r="L1133" s="11">
        <v>2</v>
      </c>
    </row>
    <row r="1134" spans="1:12">
      <c r="A1134" s="11" t="s">
        <v>2110</v>
      </c>
      <c r="D1134" s="11" t="s">
        <v>254</v>
      </c>
      <c r="E1134" s="19" t="s">
        <v>2360</v>
      </c>
      <c r="F1134" s="10">
        <v>42036</v>
      </c>
      <c r="G1134" s="10">
        <v>44958</v>
      </c>
      <c r="H1134" s="11">
        <v>9</v>
      </c>
      <c r="I1134" s="20" t="s">
        <v>253</v>
      </c>
      <c r="J1134" s="11" t="s">
        <v>255</v>
      </c>
      <c r="K1134" s="11" t="s">
        <v>5259</v>
      </c>
      <c r="L1134" s="11">
        <v>2</v>
      </c>
    </row>
    <row r="1135" spans="1:12">
      <c r="A1135" s="11" t="s">
        <v>2111</v>
      </c>
      <c r="D1135" s="11" t="s">
        <v>254</v>
      </c>
      <c r="E1135" s="19" t="s">
        <v>2361</v>
      </c>
      <c r="F1135" s="10">
        <v>42036</v>
      </c>
      <c r="G1135" s="10">
        <v>44958</v>
      </c>
      <c r="H1135" s="11">
        <v>9</v>
      </c>
      <c r="I1135" s="20" t="s">
        <v>253</v>
      </c>
      <c r="J1135" s="11" t="s">
        <v>255</v>
      </c>
      <c r="K1135" s="11" t="s">
        <v>5259</v>
      </c>
      <c r="L1135" s="11">
        <v>2</v>
      </c>
    </row>
    <row r="1136" spans="1:12">
      <c r="A1136" s="11" t="s">
        <v>2112</v>
      </c>
      <c r="D1136" s="11" t="s">
        <v>254</v>
      </c>
      <c r="E1136" s="19" t="s">
        <v>2362</v>
      </c>
      <c r="F1136" s="10">
        <v>42036</v>
      </c>
      <c r="G1136" s="10">
        <v>44958</v>
      </c>
      <c r="H1136" s="11">
        <v>9</v>
      </c>
      <c r="I1136" s="20" t="s">
        <v>253</v>
      </c>
      <c r="J1136" s="11" t="s">
        <v>255</v>
      </c>
      <c r="K1136" s="11" t="s">
        <v>5259</v>
      </c>
      <c r="L1136" s="11">
        <v>2</v>
      </c>
    </row>
    <row r="1137" spans="1:12">
      <c r="A1137" s="11" t="s">
        <v>2113</v>
      </c>
      <c r="D1137" s="11" t="s">
        <v>254</v>
      </c>
      <c r="E1137" s="19" t="s">
        <v>2363</v>
      </c>
      <c r="F1137" s="10">
        <v>42036</v>
      </c>
      <c r="G1137" s="10">
        <v>44958</v>
      </c>
      <c r="H1137" s="11">
        <v>9</v>
      </c>
      <c r="I1137" s="20" t="s">
        <v>253</v>
      </c>
      <c r="J1137" s="11" t="s">
        <v>255</v>
      </c>
      <c r="K1137" s="11" t="s">
        <v>5259</v>
      </c>
      <c r="L1137" s="11">
        <v>2</v>
      </c>
    </row>
    <row r="1138" spans="1:12">
      <c r="A1138" s="11" t="s">
        <v>2114</v>
      </c>
      <c r="D1138" s="11" t="s">
        <v>254</v>
      </c>
      <c r="E1138" s="19" t="s">
        <v>2364</v>
      </c>
      <c r="F1138" s="10">
        <v>42036</v>
      </c>
      <c r="G1138" s="10">
        <v>44958</v>
      </c>
      <c r="H1138" s="11">
        <v>9</v>
      </c>
      <c r="I1138" s="20" t="s">
        <v>253</v>
      </c>
      <c r="J1138" s="11" t="s">
        <v>255</v>
      </c>
      <c r="K1138" s="11" t="s">
        <v>5259</v>
      </c>
      <c r="L1138" s="11">
        <v>2</v>
      </c>
    </row>
    <row r="1139" spans="1:12">
      <c r="A1139" s="11" t="s">
        <v>2115</v>
      </c>
      <c r="D1139" s="11" t="s">
        <v>254</v>
      </c>
      <c r="E1139" s="19" t="s">
        <v>2365</v>
      </c>
      <c r="F1139" s="10">
        <v>42036</v>
      </c>
      <c r="G1139" s="10">
        <v>44958</v>
      </c>
      <c r="H1139" s="11">
        <v>9</v>
      </c>
      <c r="I1139" s="20" t="s">
        <v>253</v>
      </c>
      <c r="J1139" s="11" t="s">
        <v>255</v>
      </c>
      <c r="K1139" s="11" t="s">
        <v>5259</v>
      </c>
      <c r="L1139" s="11">
        <v>2</v>
      </c>
    </row>
    <row r="1140" spans="1:12">
      <c r="A1140" s="11" t="s">
        <v>2116</v>
      </c>
      <c r="D1140" s="11" t="s">
        <v>254</v>
      </c>
      <c r="E1140" s="19" t="s">
        <v>2366</v>
      </c>
      <c r="F1140" s="10">
        <v>42036</v>
      </c>
      <c r="G1140" s="10">
        <v>44958</v>
      </c>
      <c r="H1140" s="11">
        <v>9</v>
      </c>
      <c r="I1140" s="20" t="s">
        <v>253</v>
      </c>
      <c r="J1140" s="11" t="s">
        <v>255</v>
      </c>
      <c r="K1140" s="11" t="s">
        <v>5259</v>
      </c>
      <c r="L1140" s="11">
        <v>2</v>
      </c>
    </row>
    <row r="1141" spans="1:12">
      <c r="A1141" s="11" t="s">
        <v>2117</v>
      </c>
      <c r="D1141" s="11" t="s">
        <v>254</v>
      </c>
      <c r="E1141" s="19" t="s">
        <v>2367</v>
      </c>
      <c r="F1141" s="10">
        <v>42036</v>
      </c>
      <c r="G1141" s="10">
        <v>44958</v>
      </c>
      <c r="H1141" s="11">
        <v>9</v>
      </c>
      <c r="I1141" s="20" t="s">
        <v>253</v>
      </c>
      <c r="J1141" s="11" t="s">
        <v>255</v>
      </c>
      <c r="K1141" s="11" t="s">
        <v>5259</v>
      </c>
      <c r="L1141" s="11">
        <v>2</v>
      </c>
    </row>
    <row r="1142" spans="1:12">
      <c r="A1142" s="11" t="s">
        <v>2118</v>
      </c>
      <c r="D1142" s="11" t="s">
        <v>254</v>
      </c>
      <c r="E1142" s="19" t="s">
        <v>2368</v>
      </c>
      <c r="F1142" s="10">
        <v>42036</v>
      </c>
      <c r="G1142" s="10">
        <v>44958</v>
      </c>
      <c r="H1142" s="11">
        <v>9</v>
      </c>
      <c r="I1142" s="20" t="s">
        <v>253</v>
      </c>
      <c r="J1142" s="11" t="s">
        <v>255</v>
      </c>
      <c r="K1142" s="11" t="s">
        <v>5259</v>
      </c>
      <c r="L1142" s="11">
        <v>2</v>
      </c>
    </row>
    <row r="1143" spans="1:12">
      <c r="A1143" s="11" t="s">
        <v>2119</v>
      </c>
      <c r="D1143" s="11" t="s">
        <v>254</v>
      </c>
      <c r="E1143" s="19" t="s">
        <v>2369</v>
      </c>
      <c r="F1143" s="10">
        <v>42036</v>
      </c>
      <c r="G1143" s="10">
        <v>44958</v>
      </c>
      <c r="H1143" s="11">
        <v>9</v>
      </c>
      <c r="I1143" s="20" t="s">
        <v>253</v>
      </c>
      <c r="J1143" s="11" t="s">
        <v>255</v>
      </c>
      <c r="K1143" s="11" t="s">
        <v>5259</v>
      </c>
      <c r="L1143" s="11">
        <v>2</v>
      </c>
    </row>
    <row r="1144" spans="1:12">
      <c r="A1144" s="11" t="s">
        <v>2120</v>
      </c>
      <c r="D1144" s="11" t="s">
        <v>254</v>
      </c>
      <c r="E1144" s="19" t="s">
        <v>2370</v>
      </c>
      <c r="F1144" s="10">
        <v>42036</v>
      </c>
      <c r="G1144" s="10">
        <v>44958</v>
      </c>
      <c r="H1144" s="11">
        <v>9</v>
      </c>
      <c r="I1144" s="20" t="s">
        <v>253</v>
      </c>
      <c r="J1144" s="11" t="s">
        <v>255</v>
      </c>
      <c r="K1144" s="11" t="s">
        <v>5259</v>
      </c>
      <c r="L1144" s="11">
        <v>2</v>
      </c>
    </row>
    <row r="1145" spans="1:12">
      <c r="A1145" s="11" t="s">
        <v>2121</v>
      </c>
      <c r="D1145" s="11" t="s">
        <v>254</v>
      </c>
      <c r="E1145" s="19" t="s">
        <v>2371</v>
      </c>
      <c r="F1145" s="10">
        <v>42036</v>
      </c>
      <c r="G1145" s="10">
        <v>44958</v>
      </c>
      <c r="H1145" s="11">
        <v>9</v>
      </c>
      <c r="I1145" s="20" t="s">
        <v>253</v>
      </c>
      <c r="J1145" s="11" t="s">
        <v>255</v>
      </c>
      <c r="K1145" s="11" t="s">
        <v>5259</v>
      </c>
      <c r="L1145" s="11">
        <v>2</v>
      </c>
    </row>
    <row r="1146" spans="1:12">
      <c r="A1146" s="11" t="s">
        <v>2122</v>
      </c>
      <c r="D1146" s="11" t="s">
        <v>254</v>
      </c>
      <c r="E1146" s="19" t="s">
        <v>2372</v>
      </c>
      <c r="F1146" s="10">
        <v>42036</v>
      </c>
      <c r="G1146" s="10">
        <v>44958</v>
      </c>
      <c r="H1146" s="11">
        <v>9</v>
      </c>
      <c r="I1146" s="20" t="s">
        <v>253</v>
      </c>
      <c r="J1146" s="11" t="s">
        <v>255</v>
      </c>
      <c r="K1146" s="11" t="s">
        <v>5259</v>
      </c>
      <c r="L1146" s="11">
        <v>2</v>
      </c>
    </row>
    <row r="1147" spans="1:12">
      <c r="A1147" s="11" t="s">
        <v>2123</v>
      </c>
      <c r="D1147" s="11" t="s">
        <v>254</v>
      </c>
      <c r="E1147" s="19" t="s">
        <v>2373</v>
      </c>
      <c r="F1147" s="10">
        <v>42036</v>
      </c>
      <c r="G1147" s="10">
        <v>44958</v>
      </c>
      <c r="H1147" s="11">
        <v>9</v>
      </c>
      <c r="I1147" s="20" t="s">
        <v>253</v>
      </c>
      <c r="J1147" s="11" t="s">
        <v>255</v>
      </c>
      <c r="K1147" s="11" t="s">
        <v>5259</v>
      </c>
      <c r="L1147" s="11">
        <v>2</v>
      </c>
    </row>
    <row r="1148" spans="1:12">
      <c r="A1148" s="11" t="s">
        <v>2124</v>
      </c>
      <c r="D1148" s="11" t="s">
        <v>254</v>
      </c>
      <c r="E1148" s="19" t="s">
        <v>2374</v>
      </c>
      <c r="F1148" s="10">
        <v>42036</v>
      </c>
      <c r="G1148" s="10">
        <v>44958</v>
      </c>
      <c r="H1148" s="11">
        <v>9</v>
      </c>
      <c r="I1148" s="20" t="s">
        <v>253</v>
      </c>
      <c r="J1148" s="11" t="s">
        <v>255</v>
      </c>
      <c r="K1148" s="11" t="s">
        <v>5259</v>
      </c>
      <c r="L1148" s="11">
        <v>2</v>
      </c>
    </row>
    <row r="1149" spans="1:12">
      <c r="A1149" s="11" t="s">
        <v>2125</v>
      </c>
      <c r="D1149" s="11" t="s">
        <v>254</v>
      </c>
      <c r="E1149" s="19" t="s">
        <v>2375</v>
      </c>
      <c r="F1149" s="10">
        <v>42036</v>
      </c>
      <c r="G1149" s="10">
        <v>44958</v>
      </c>
      <c r="H1149" s="11">
        <v>9</v>
      </c>
      <c r="I1149" s="20" t="s">
        <v>253</v>
      </c>
      <c r="J1149" s="11" t="s">
        <v>255</v>
      </c>
      <c r="K1149" s="11" t="s">
        <v>5259</v>
      </c>
      <c r="L1149" s="11">
        <v>2</v>
      </c>
    </row>
    <row r="1150" spans="1:12">
      <c r="A1150" s="11" t="s">
        <v>2126</v>
      </c>
      <c r="D1150" s="11" t="s">
        <v>254</v>
      </c>
      <c r="E1150" s="19" t="s">
        <v>2376</v>
      </c>
      <c r="F1150" s="10">
        <v>42036</v>
      </c>
      <c r="G1150" s="10">
        <v>44958</v>
      </c>
      <c r="H1150" s="11">
        <v>9</v>
      </c>
      <c r="I1150" s="20" t="s">
        <v>253</v>
      </c>
      <c r="J1150" s="11" t="s">
        <v>255</v>
      </c>
      <c r="K1150" s="11" t="s">
        <v>5259</v>
      </c>
      <c r="L1150" s="11">
        <v>2</v>
      </c>
    </row>
    <row r="1151" spans="1:12">
      <c r="A1151" s="11" t="s">
        <v>2127</v>
      </c>
      <c r="D1151" s="11" t="s">
        <v>254</v>
      </c>
      <c r="E1151" s="19" t="s">
        <v>2377</v>
      </c>
      <c r="F1151" s="10">
        <v>42036</v>
      </c>
      <c r="G1151" s="10">
        <v>44958</v>
      </c>
      <c r="H1151" s="11">
        <v>9</v>
      </c>
      <c r="I1151" s="20" t="s">
        <v>253</v>
      </c>
      <c r="J1151" s="11" t="s">
        <v>255</v>
      </c>
      <c r="K1151" s="11" t="s">
        <v>5259</v>
      </c>
      <c r="L1151" s="11">
        <v>2</v>
      </c>
    </row>
    <row r="1152" spans="1:12">
      <c r="A1152" s="11" t="s">
        <v>2128</v>
      </c>
      <c r="D1152" s="11" t="s">
        <v>254</v>
      </c>
      <c r="E1152" s="19" t="s">
        <v>2378</v>
      </c>
      <c r="F1152" s="10">
        <v>42036</v>
      </c>
      <c r="G1152" s="10">
        <v>44958</v>
      </c>
      <c r="H1152" s="11">
        <v>9</v>
      </c>
      <c r="I1152" s="20" t="s">
        <v>253</v>
      </c>
      <c r="J1152" s="11" t="s">
        <v>255</v>
      </c>
      <c r="K1152" s="11" t="s">
        <v>5259</v>
      </c>
      <c r="L1152" s="11">
        <v>2</v>
      </c>
    </row>
    <row r="1153" spans="1:12">
      <c r="A1153" s="11" t="s">
        <v>2129</v>
      </c>
      <c r="D1153" s="11" t="s">
        <v>254</v>
      </c>
      <c r="E1153" s="19" t="s">
        <v>2379</v>
      </c>
      <c r="F1153" s="10">
        <v>42036</v>
      </c>
      <c r="G1153" s="10">
        <v>44958</v>
      </c>
      <c r="H1153" s="11">
        <v>9</v>
      </c>
      <c r="I1153" s="20" t="s">
        <v>253</v>
      </c>
      <c r="J1153" s="11" t="s">
        <v>255</v>
      </c>
      <c r="K1153" s="11" t="s">
        <v>5259</v>
      </c>
      <c r="L1153" s="11">
        <v>2</v>
      </c>
    </row>
    <row r="1154" spans="1:12">
      <c r="A1154" s="11" t="s">
        <v>2130</v>
      </c>
      <c r="D1154" s="11" t="s">
        <v>254</v>
      </c>
      <c r="E1154" s="19" t="s">
        <v>2380</v>
      </c>
      <c r="F1154" s="10">
        <v>42036</v>
      </c>
      <c r="G1154" s="10">
        <v>44958</v>
      </c>
      <c r="H1154" s="11">
        <v>9</v>
      </c>
      <c r="I1154" s="20" t="s">
        <v>253</v>
      </c>
      <c r="J1154" s="11" t="s">
        <v>255</v>
      </c>
      <c r="K1154" s="11" t="s">
        <v>5259</v>
      </c>
      <c r="L1154" s="11">
        <v>2</v>
      </c>
    </row>
    <row r="1155" spans="1:12">
      <c r="A1155" s="11" t="s">
        <v>2131</v>
      </c>
      <c r="D1155" s="11" t="s">
        <v>254</v>
      </c>
      <c r="E1155" s="19" t="s">
        <v>2381</v>
      </c>
      <c r="F1155" s="10">
        <v>42036</v>
      </c>
      <c r="G1155" s="10">
        <v>44958</v>
      </c>
      <c r="H1155" s="11">
        <v>9</v>
      </c>
      <c r="I1155" s="20" t="s">
        <v>253</v>
      </c>
      <c r="J1155" s="11" t="s">
        <v>255</v>
      </c>
      <c r="K1155" s="11" t="s">
        <v>5259</v>
      </c>
      <c r="L1155" s="11">
        <v>2</v>
      </c>
    </row>
    <row r="1156" spans="1:12">
      <c r="A1156" s="11" t="s">
        <v>2132</v>
      </c>
      <c r="D1156" s="11" t="s">
        <v>254</v>
      </c>
      <c r="E1156" s="19" t="s">
        <v>2382</v>
      </c>
      <c r="F1156" s="10">
        <v>42036</v>
      </c>
      <c r="G1156" s="10">
        <v>44958</v>
      </c>
      <c r="H1156" s="11">
        <v>9</v>
      </c>
      <c r="I1156" s="20" t="s">
        <v>253</v>
      </c>
      <c r="J1156" s="11" t="s">
        <v>255</v>
      </c>
      <c r="K1156" s="11" t="s">
        <v>5259</v>
      </c>
      <c r="L1156" s="11">
        <v>2</v>
      </c>
    </row>
    <row r="1157" spans="1:12">
      <c r="A1157" s="11" t="s">
        <v>2133</v>
      </c>
      <c r="D1157" s="11" t="s">
        <v>254</v>
      </c>
      <c r="E1157" s="19" t="s">
        <v>2383</v>
      </c>
      <c r="F1157" s="10">
        <v>42036</v>
      </c>
      <c r="G1157" s="10">
        <v>44958</v>
      </c>
      <c r="H1157" s="11">
        <v>9</v>
      </c>
      <c r="I1157" s="20" t="s">
        <v>253</v>
      </c>
      <c r="J1157" s="11" t="s">
        <v>255</v>
      </c>
      <c r="K1157" s="11" t="s">
        <v>5259</v>
      </c>
      <c r="L1157" s="11">
        <v>2</v>
      </c>
    </row>
    <row r="1158" spans="1:12">
      <c r="A1158" s="11" t="s">
        <v>2134</v>
      </c>
      <c r="D1158" s="11" t="s">
        <v>254</v>
      </c>
      <c r="E1158" s="19" t="s">
        <v>2384</v>
      </c>
      <c r="F1158" s="10">
        <v>42036</v>
      </c>
      <c r="G1158" s="10">
        <v>44958</v>
      </c>
      <c r="H1158" s="11">
        <v>9</v>
      </c>
      <c r="I1158" s="20" t="s">
        <v>253</v>
      </c>
      <c r="J1158" s="11" t="s">
        <v>255</v>
      </c>
      <c r="K1158" s="11" t="s">
        <v>5259</v>
      </c>
      <c r="L1158" s="11">
        <v>2</v>
      </c>
    </row>
    <row r="1159" spans="1:12">
      <c r="A1159" s="11" t="s">
        <v>2135</v>
      </c>
      <c r="D1159" s="11" t="s">
        <v>254</v>
      </c>
      <c r="E1159" s="19" t="s">
        <v>2385</v>
      </c>
      <c r="F1159" s="10">
        <v>42036</v>
      </c>
      <c r="G1159" s="10">
        <v>44958</v>
      </c>
      <c r="H1159" s="11">
        <v>9</v>
      </c>
      <c r="I1159" s="20" t="s">
        <v>253</v>
      </c>
      <c r="J1159" s="11" t="s">
        <v>255</v>
      </c>
      <c r="K1159" s="11" t="s">
        <v>5259</v>
      </c>
      <c r="L1159" s="11">
        <v>2</v>
      </c>
    </row>
    <row r="1160" spans="1:12">
      <c r="A1160" s="11" t="s">
        <v>2136</v>
      </c>
      <c r="D1160" s="11" t="s">
        <v>254</v>
      </c>
      <c r="E1160" s="19" t="s">
        <v>2386</v>
      </c>
      <c r="F1160" s="10">
        <v>42036</v>
      </c>
      <c r="G1160" s="10">
        <v>44958</v>
      </c>
      <c r="H1160" s="11">
        <v>9</v>
      </c>
      <c r="I1160" s="20" t="s">
        <v>253</v>
      </c>
      <c r="J1160" s="11" t="s">
        <v>255</v>
      </c>
      <c r="K1160" s="11" t="s">
        <v>5259</v>
      </c>
      <c r="L1160" s="11">
        <v>2</v>
      </c>
    </row>
    <row r="1161" spans="1:12">
      <c r="A1161" s="11" t="s">
        <v>2137</v>
      </c>
      <c r="D1161" s="11" t="s">
        <v>254</v>
      </c>
      <c r="E1161" s="19" t="s">
        <v>2387</v>
      </c>
      <c r="F1161" s="10">
        <v>42036</v>
      </c>
      <c r="G1161" s="10">
        <v>44958</v>
      </c>
      <c r="H1161" s="11">
        <v>9</v>
      </c>
      <c r="I1161" s="20" t="s">
        <v>253</v>
      </c>
      <c r="J1161" s="11" t="s">
        <v>255</v>
      </c>
      <c r="K1161" s="11" t="s">
        <v>5259</v>
      </c>
      <c r="L1161" s="11">
        <v>2</v>
      </c>
    </row>
    <row r="1162" spans="1:12">
      <c r="A1162" s="11" t="s">
        <v>2138</v>
      </c>
      <c r="D1162" s="11" t="s">
        <v>254</v>
      </c>
      <c r="E1162" s="19" t="s">
        <v>2388</v>
      </c>
      <c r="F1162" s="10">
        <v>42036</v>
      </c>
      <c r="G1162" s="10">
        <v>44958</v>
      </c>
      <c r="H1162" s="11">
        <v>9</v>
      </c>
      <c r="I1162" s="20" t="s">
        <v>253</v>
      </c>
      <c r="J1162" s="11" t="s">
        <v>255</v>
      </c>
      <c r="K1162" s="11" t="s">
        <v>5259</v>
      </c>
      <c r="L1162" s="11">
        <v>2</v>
      </c>
    </row>
    <row r="1163" spans="1:12">
      <c r="A1163" s="11" t="s">
        <v>2139</v>
      </c>
      <c r="D1163" s="11" t="s">
        <v>254</v>
      </c>
      <c r="E1163" s="19" t="s">
        <v>2389</v>
      </c>
      <c r="F1163" s="10">
        <v>42036</v>
      </c>
      <c r="G1163" s="10">
        <v>44958</v>
      </c>
      <c r="H1163" s="11">
        <v>9</v>
      </c>
      <c r="I1163" s="20" t="s">
        <v>253</v>
      </c>
      <c r="J1163" s="11" t="s">
        <v>255</v>
      </c>
      <c r="K1163" s="11" t="s">
        <v>5259</v>
      </c>
      <c r="L1163" s="11">
        <v>2</v>
      </c>
    </row>
    <row r="1164" spans="1:12">
      <c r="A1164" s="11" t="s">
        <v>2140</v>
      </c>
      <c r="D1164" s="11" t="s">
        <v>254</v>
      </c>
      <c r="E1164" s="19" t="s">
        <v>2390</v>
      </c>
      <c r="F1164" s="10">
        <v>42036</v>
      </c>
      <c r="G1164" s="10">
        <v>44958</v>
      </c>
      <c r="H1164" s="11">
        <v>9</v>
      </c>
      <c r="I1164" s="20" t="s">
        <v>253</v>
      </c>
      <c r="J1164" s="11" t="s">
        <v>255</v>
      </c>
      <c r="K1164" s="11" t="s">
        <v>5259</v>
      </c>
      <c r="L1164" s="11">
        <v>2</v>
      </c>
    </row>
    <row r="1165" spans="1:12">
      <c r="A1165" s="11" t="s">
        <v>2141</v>
      </c>
      <c r="D1165" s="11" t="s">
        <v>254</v>
      </c>
      <c r="E1165" s="19" t="s">
        <v>2391</v>
      </c>
      <c r="F1165" s="10">
        <v>42036</v>
      </c>
      <c r="G1165" s="10">
        <v>44958</v>
      </c>
      <c r="H1165" s="11">
        <v>9</v>
      </c>
      <c r="I1165" s="20" t="s">
        <v>253</v>
      </c>
      <c r="J1165" s="11" t="s">
        <v>255</v>
      </c>
      <c r="K1165" s="11" t="s">
        <v>5259</v>
      </c>
      <c r="L1165" s="11">
        <v>2</v>
      </c>
    </row>
    <row r="1166" spans="1:12">
      <c r="A1166" s="11" t="s">
        <v>2142</v>
      </c>
      <c r="D1166" s="11" t="s">
        <v>254</v>
      </c>
      <c r="E1166" s="19" t="s">
        <v>2392</v>
      </c>
      <c r="F1166" s="10">
        <v>42036</v>
      </c>
      <c r="G1166" s="10">
        <v>44958</v>
      </c>
      <c r="H1166" s="11">
        <v>9</v>
      </c>
      <c r="I1166" s="20" t="s">
        <v>253</v>
      </c>
      <c r="J1166" s="11" t="s">
        <v>255</v>
      </c>
      <c r="K1166" s="11" t="s">
        <v>5259</v>
      </c>
      <c r="L1166" s="11">
        <v>2</v>
      </c>
    </row>
    <row r="1167" spans="1:12">
      <c r="A1167" s="11" t="s">
        <v>2143</v>
      </c>
      <c r="D1167" s="11" t="s">
        <v>254</v>
      </c>
      <c r="E1167" s="19" t="s">
        <v>2393</v>
      </c>
      <c r="F1167" s="10">
        <v>42036</v>
      </c>
      <c r="G1167" s="10">
        <v>44958</v>
      </c>
      <c r="H1167" s="11">
        <v>9</v>
      </c>
      <c r="I1167" s="20" t="s">
        <v>253</v>
      </c>
      <c r="J1167" s="11" t="s">
        <v>255</v>
      </c>
      <c r="K1167" s="11" t="s">
        <v>5259</v>
      </c>
      <c r="L1167" s="11">
        <v>2</v>
      </c>
    </row>
    <row r="1168" spans="1:12">
      <c r="A1168" s="11" t="s">
        <v>2144</v>
      </c>
      <c r="D1168" s="11" t="s">
        <v>254</v>
      </c>
      <c r="E1168" s="19" t="s">
        <v>2394</v>
      </c>
      <c r="F1168" s="10">
        <v>42036</v>
      </c>
      <c r="G1168" s="10">
        <v>44958</v>
      </c>
      <c r="H1168" s="11">
        <v>9</v>
      </c>
      <c r="I1168" s="20" t="s">
        <v>253</v>
      </c>
      <c r="J1168" s="11" t="s">
        <v>255</v>
      </c>
      <c r="K1168" s="11" t="s">
        <v>5259</v>
      </c>
      <c r="L1168" s="11">
        <v>2</v>
      </c>
    </row>
    <row r="1169" spans="1:12">
      <c r="A1169" s="11" t="s">
        <v>2145</v>
      </c>
      <c r="D1169" s="11" t="s">
        <v>254</v>
      </c>
      <c r="E1169" s="19" t="s">
        <v>2395</v>
      </c>
      <c r="F1169" s="10">
        <v>42036</v>
      </c>
      <c r="G1169" s="10">
        <v>44958</v>
      </c>
      <c r="H1169" s="11">
        <v>9</v>
      </c>
      <c r="I1169" s="20" t="s">
        <v>253</v>
      </c>
      <c r="J1169" s="11" t="s">
        <v>255</v>
      </c>
      <c r="K1169" s="11" t="s">
        <v>5259</v>
      </c>
      <c r="L1169" s="11">
        <v>2</v>
      </c>
    </row>
    <row r="1170" spans="1:12">
      <c r="A1170" s="11" t="s">
        <v>2146</v>
      </c>
      <c r="D1170" s="11" t="s">
        <v>254</v>
      </c>
      <c r="E1170" s="19" t="s">
        <v>2396</v>
      </c>
      <c r="F1170" s="10">
        <v>42036</v>
      </c>
      <c r="G1170" s="10">
        <v>44958</v>
      </c>
      <c r="H1170" s="11">
        <v>9</v>
      </c>
      <c r="I1170" s="20" t="s">
        <v>253</v>
      </c>
      <c r="J1170" s="11" t="s">
        <v>255</v>
      </c>
      <c r="K1170" s="11" t="s">
        <v>5259</v>
      </c>
      <c r="L1170" s="11">
        <v>2</v>
      </c>
    </row>
    <row r="1171" spans="1:12">
      <c r="A1171" s="11" t="s">
        <v>2147</v>
      </c>
      <c r="D1171" s="11" t="s">
        <v>254</v>
      </c>
      <c r="E1171" s="19" t="s">
        <v>2397</v>
      </c>
      <c r="F1171" s="10">
        <v>42036</v>
      </c>
      <c r="G1171" s="10">
        <v>44958</v>
      </c>
      <c r="H1171" s="11">
        <v>9</v>
      </c>
      <c r="I1171" s="20" t="s">
        <v>253</v>
      </c>
      <c r="J1171" s="11" t="s">
        <v>255</v>
      </c>
      <c r="K1171" s="11" t="s">
        <v>5259</v>
      </c>
      <c r="L1171" s="11">
        <v>2</v>
      </c>
    </row>
    <row r="1172" spans="1:12">
      <c r="A1172" s="11" t="s">
        <v>2148</v>
      </c>
      <c r="D1172" s="11" t="s">
        <v>254</v>
      </c>
      <c r="E1172" s="19" t="s">
        <v>2398</v>
      </c>
      <c r="F1172" s="10">
        <v>42036</v>
      </c>
      <c r="G1172" s="10">
        <v>44958</v>
      </c>
      <c r="H1172" s="11">
        <v>9</v>
      </c>
      <c r="I1172" s="20" t="s">
        <v>253</v>
      </c>
      <c r="J1172" s="11" t="s">
        <v>255</v>
      </c>
      <c r="K1172" s="11" t="s">
        <v>5259</v>
      </c>
      <c r="L1172" s="11">
        <v>2</v>
      </c>
    </row>
    <row r="1173" spans="1:12">
      <c r="A1173" s="11" t="s">
        <v>2149</v>
      </c>
      <c r="D1173" s="11" t="s">
        <v>254</v>
      </c>
      <c r="E1173" s="19" t="s">
        <v>2399</v>
      </c>
      <c r="F1173" s="10">
        <v>42036</v>
      </c>
      <c r="G1173" s="10">
        <v>44958</v>
      </c>
      <c r="H1173" s="11">
        <v>9</v>
      </c>
      <c r="I1173" s="20" t="s">
        <v>253</v>
      </c>
      <c r="J1173" s="11" t="s">
        <v>255</v>
      </c>
      <c r="K1173" s="11" t="s">
        <v>5259</v>
      </c>
      <c r="L1173" s="11">
        <v>2</v>
      </c>
    </row>
    <row r="1174" spans="1:12">
      <c r="A1174" s="11" t="s">
        <v>2150</v>
      </c>
      <c r="D1174" s="11" t="s">
        <v>254</v>
      </c>
      <c r="E1174" s="19" t="s">
        <v>2400</v>
      </c>
      <c r="F1174" s="10">
        <v>42036</v>
      </c>
      <c r="G1174" s="10">
        <v>44958</v>
      </c>
      <c r="H1174" s="11">
        <v>9</v>
      </c>
      <c r="I1174" s="20" t="s">
        <v>253</v>
      </c>
      <c r="J1174" s="11" t="s">
        <v>255</v>
      </c>
      <c r="K1174" s="11" t="s">
        <v>5259</v>
      </c>
      <c r="L1174" s="11">
        <v>2</v>
      </c>
    </row>
    <row r="1175" spans="1:12">
      <c r="A1175" s="11" t="s">
        <v>2151</v>
      </c>
      <c r="D1175" s="11" t="s">
        <v>254</v>
      </c>
      <c r="E1175" s="19" t="s">
        <v>2401</v>
      </c>
      <c r="F1175" s="10">
        <v>42036</v>
      </c>
      <c r="G1175" s="10">
        <v>44958</v>
      </c>
      <c r="H1175" s="11">
        <v>9</v>
      </c>
      <c r="I1175" s="20" t="s">
        <v>253</v>
      </c>
      <c r="J1175" s="11" t="s">
        <v>255</v>
      </c>
      <c r="K1175" s="11" t="s">
        <v>5259</v>
      </c>
      <c r="L1175" s="11">
        <v>2</v>
      </c>
    </row>
    <row r="1176" spans="1:12">
      <c r="A1176" s="11" t="s">
        <v>2152</v>
      </c>
      <c r="D1176" s="11" t="s">
        <v>254</v>
      </c>
      <c r="E1176" s="19" t="s">
        <v>2402</v>
      </c>
      <c r="F1176" s="10">
        <v>42036</v>
      </c>
      <c r="G1176" s="10">
        <v>44958</v>
      </c>
      <c r="H1176" s="11">
        <v>9</v>
      </c>
      <c r="I1176" s="20" t="s">
        <v>253</v>
      </c>
      <c r="J1176" s="11" t="s">
        <v>255</v>
      </c>
      <c r="K1176" s="11" t="s">
        <v>5259</v>
      </c>
      <c r="L1176" s="11">
        <v>2</v>
      </c>
    </row>
    <row r="1177" spans="1:12">
      <c r="A1177" s="11" t="s">
        <v>2153</v>
      </c>
      <c r="D1177" s="11" t="s">
        <v>254</v>
      </c>
      <c r="E1177" s="19" t="s">
        <v>2403</v>
      </c>
      <c r="F1177" s="10">
        <v>42036</v>
      </c>
      <c r="G1177" s="10">
        <v>44958</v>
      </c>
      <c r="H1177" s="11">
        <v>9</v>
      </c>
      <c r="I1177" s="20" t="s">
        <v>253</v>
      </c>
      <c r="J1177" s="11" t="s">
        <v>255</v>
      </c>
      <c r="K1177" s="11" t="s">
        <v>5259</v>
      </c>
      <c r="L1177" s="11">
        <v>2</v>
      </c>
    </row>
    <row r="1178" spans="1:12">
      <c r="A1178" s="11" t="s">
        <v>2154</v>
      </c>
      <c r="D1178" s="11" t="s">
        <v>254</v>
      </c>
      <c r="E1178" s="19" t="s">
        <v>2404</v>
      </c>
      <c r="F1178" s="10">
        <v>42036</v>
      </c>
      <c r="G1178" s="10">
        <v>44958</v>
      </c>
      <c r="H1178" s="11">
        <v>9</v>
      </c>
      <c r="I1178" s="20" t="s">
        <v>253</v>
      </c>
      <c r="J1178" s="11" t="s">
        <v>255</v>
      </c>
      <c r="K1178" s="11" t="s">
        <v>5259</v>
      </c>
      <c r="L1178" s="11">
        <v>2</v>
      </c>
    </row>
    <row r="1179" spans="1:12">
      <c r="A1179" s="11" t="s">
        <v>2155</v>
      </c>
      <c r="D1179" s="11" t="s">
        <v>254</v>
      </c>
      <c r="E1179" s="19" t="s">
        <v>2405</v>
      </c>
      <c r="F1179" s="10">
        <v>42036</v>
      </c>
      <c r="G1179" s="10">
        <v>44958</v>
      </c>
      <c r="H1179" s="11">
        <v>9</v>
      </c>
      <c r="I1179" s="20" t="s">
        <v>253</v>
      </c>
      <c r="J1179" s="11" t="s">
        <v>255</v>
      </c>
      <c r="K1179" s="11" t="s">
        <v>5259</v>
      </c>
      <c r="L1179" s="11">
        <v>2</v>
      </c>
    </row>
    <row r="1180" spans="1:12">
      <c r="A1180" s="11" t="s">
        <v>2156</v>
      </c>
      <c r="D1180" s="11" t="s">
        <v>254</v>
      </c>
      <c r="E1180" s="19" t="s">
        <v>2406</v>
      </c>
      <c r="F1180" s="10">
        <v>42036</v>
      </c>
      <c r="G1180" s="10">
        <v>44958</v>
      </c>
      <c r="H1180" s="11">
        <v>9</v>
      </c>
      <c r="I1180" s="20" t="s">
        <v>253</v>
      </c>
      <c r="J1180" s="11" t="s">
        <v>255</v>
      </c>
      <c r="K1180" s="11" t="s">
        <v>5259</v>
      </c>
      <c r="L1180" s="11">
        <v>2</v>
      </c>
    </row>
    <row r="1181" spans="1:12">
      <c r="A1181" s="11" t="s">
        <v>2157</v>
      </c>
      <c r="D1181" s="11" t="s">
        <v>254</v>
      </c>
      <c r="E1181" s="19" t="s">
        <v>2407</v>
      </c>
      <c r="F1181" s="10">
        <v>42036</v>
      </c>
      <c r="G1181" s="10">
        <v>44958</v>
      </c>
      <c r="H1181" s="11">
        <v>9</v>
      </c>
      <c r="I1181" s="20" t="s">
        <v>253</v>
      </c>
      <c r="J1181" s="11" t="s">
        <v>255</v>
      </c>
      <c r="K1181" s="11" t="s">
        <v>5259</v>
      </c>
      <c r="L1181" s="11">
        <v>2</v>
      </c>
    </row>
    <row r="1182" spans="1:12">
      <c r="A1182" s="11" t="s">
        <v>2158</v>
      </c>
      <c r="D1182" s="11" t="s">
        <v>254</v>
      </c>
      <c r="E1182" s="19" t="s">
        <v>2408</v>
      </c>
      <c r="F1182" s="10">
        <v>42036</v>
      </c>
      <c r="G1182" s="10">
        <v>44958</v>
      </c>
      <c r="H1182" s="11">
        <v>9</v>
      </c>
      <c r="I1182" s="20" t="s">
        <v>253</v>
      </c>
      <c r="J1182" s="11" t="s">
        <v>255</v>
      </c>
      <c r="K1182" s="11" t="s">
        <v>5259</v>
      </c>
      <c r="L1182" s="11">
        <v>2</v>
      </c>
    </row>
    <row r="1183" spans="1:12">
      <c r="A1183" s="11" t="s">
        <v>2159</v>
      </c>
      <c r="D1183" s="11" t="s">
        <v>254</v>
      </c>
      <c r="E1183" s="19" t="s">
        <v>2409</v>
      </c>
      <c r="F1183" s="10">
        <v>42036</v>
      </c>
      <c r="G1183" s="10">
        <v>44958</v>
      </c>
      <c r="H1183" s="11">
        <v>9</v>
      </c>
      <c r="I1183" s="20" t="s">
        <v>253</v>
      </c>
      <c r="J1183" s="11" t="s">
        <v>255</v>
      </c>
      <c r="K1183" s="11" t="s">
        <v>5259</v>
      </c>
      <c r="L1183" s="11">
        <v>2</v>
      </c>
    </row>
    <row r="1184" spans="1:12">
      <c r="A1184" s="11" t="s">
        <v>2160</v>
      </c>
      <c r="D1184" s="11" t="s">
        <v>254</v>
      </c>
      <c r="E1184" s="19" t="s">
        <v>2410</v>
      </c>
      <c r="F1184" s="10">
        <v>42036</v>
      </c>
      <c r="G1184" s="10">
        <v>44958</v>
      </c>
      <c r="H1184" s="11">
        <v>9</v>
      </c>
      <c r="I1184" s="20" t="s">
        <v>253</v>
      </c>
      <c r="J1184" s="11" t="s">
        <v>255</v>
      </c>
      <c r="K1184" s="11" t="s">
        <v>5259</v>
      </c>
      <c r="L1184" s="11">
        <v>2</v>
      </c>
    </row>
    <row r="1185" spans="1:12">
      <c r="A1185" s="11" t="s">
        <v>2161</v>
      </c>
      <c r="D1185" s="11" t="s">
        <v>254</v>
      </c>
      <c r="E1185" s="19" t="s">
        <v>2411</v>
      </c>
      <c r="F1185" s="10">
        <v>42036</v>
      </c>
      <c r="G1185" s="10">
        <v>44958</v>
      </c>
      <c r="H1185" s="11">
        <v>9</v>
      </c>
      <c r="I1185" s="20" t="s">
        <v>253</v>
      </c>
      <c r="J1185" s="11" t="s">
        <v>255</v>
      </c>
      <c r="K1185" s="11" t="s">
        <v>5259</v>
      </c>
      <c r="L1185" s="11">
        <v>2</v>
      </c>
    </row>
    <row r="1186" spans="1:12">
      <c r="A1186" s="11" t="s">
        <v>2162</v>
      </c>
      <c r="D1186" s="11" t="s">
        <v>254</v>
      </c>
      <c r="E1186" s="19" t="s">
        <v>2412</v>
      </c>
      <c r="F1186" s="10">
        <v>42036</v>
      </c>
      <c r="G1186" s="10">
        <v>44958</v>
      </c>
      <c r="H1186" s="11">
        <v>9</v>
      </c>
      <c r="I1186" s="20" t="s">
        <v>253</v>
      </c>
      <c r="J1186" s="11" t="s">
        <v>255</v>
      </c>
      <c r="K1186" s="11" t="s">
        <v>5259</v>
      </c>
      <c r="L1186" s="11">
        <v>2</v>
      </c>
    </row>
    <row r="1187" spans="1:12">
      <c r="A1187" s="11" t="s">
        <v>2163</v>
      </c>
      <c r="D1187" s="11" t="s">
        <v>254</v>
      </c>
      <c r="E1187" s="19" t="s">
        <v>2413</v>
      </c>
      <c r="F1187" s="10">
        <v>42036</v>
      </c>
      <c r="G1187" s="10">
        <v>44958</v>
      </c>
      <c r="H1187" s="11">
        <v>9</v>
      </c>
      <c r="I1187" s="20" t="s">
        <v>253</v>
      </c>
      <c r="J1187" s="11" t="s">
        <v>255</v>
      </c>
      <c r="K1187" s="11" t="s">
        <v>5259</v>
      </c>
      <c r="L1187" s="11">
        <v>2</v>
      </c>
    </row>
    <row r="1188" spans="1:12">
      <c r="A1188" s="11" t="s">
        <v>2164</v>
      </c>
      <c r="D1188" s="11" t="s">
        <v>254</v>
      </c>
      <c r="E1188" s="19" t="s">
        <v>2414</v>
      </c>
      <c r="F1188" s="10">
        <v>42036</v>
      </c>
      <c r="G1188" s="10">
        <v>44958</v>
      </c>
      <c r="H1188" s="11">
        <v>9</v>
      </c>
      <c r="I1188" s="20" t="s">
        <v>253</v>
      </c>
      <c r="J1188" s="11" t="s">
        <v>255</v>
      </c>
      <c r="K1188" s="11" t="s">
        <v>5259</v>
      </c>
      <c r="L1188" s="11">
        <v>2</v>
      </c>
    </row>
    <row r="1189" spans="1:12">
      <c r="A1189" s="11" t="s">
        <v>2165</v>
      </c>
      <c r="D1189" s="11" t="s">
        <v>254</v>
      </c>
      <c r="E1189" s="19" t="s">
        <v>2415</v>
      </c>
      <c r="F1189" s="10">
        <v>42036</v>
      </c>
      <c r="G1189" s="10">
        <v>44958</v>
      </c>
      <c r="H1189" s="11">
        <v>9</v>
      </c>
      <c r="I1189" s="20" t="s">
        <v>253</v>
      </c>
      <c r="J1189" s="11" t="s">
        <v>255</v>
      </c>
      <c r="K1189" s="11" t="s">
        <v>5259</v>
      </c>
      <c r="L1189" s="11">
        <v>2</v>
      </c>
    </row>
    <row r="1190" spans="1:12">
      <c r="A1190" s="11" t="s">
        <v>2166</v>
      </c>
      <c r="D1190" s="11" t="s">
        <v>254</v>
      </c>
      <c r="E1190" s="19" t="s">
        <v>2416</v>
      </c>
      <c r="F1190" s="10">
        <v>42036</v>
      </c>
      <c r="G1190" s="10">
        <v>44958</v>
      </c>
      <c r="H1190" s="11">
        <v>9</v>
      </c>
      <c r="I1190" s="20" t="s">
        <v>253</v>
      </c>
      <c r="J1190" s="11" t="s">
        <v>255</v>
      </c>
      <c r="K1190" s="11" t="s">
        <v>5259</v>
      </c>
      <c r="L1190" s="11">
        <v>2</v>
      </c>
    </row>
    <row r="1191" spans="1:12">
      <c r="A1191" s="11" t="s">
        <v>2167</v>
      </c>
      <c r="D1191" s="11" t="s">
        <v>254</v>
      </c>
      <c r="E1191" s="19" t="s">
        <v>2417</v>
      </c>
      <c r="F1191" s="10">
        <v>42036</v>
      </c>
      <c r="G1191" s="10">
        <v>44958</v>
      </c>
      <c r="H1191" s="11">
        <v>9</v>
      </c>
      <c r="I1191" s="20" t="s">
        <v>253</v>
      </c>
      <c r="J1191" s="11" t="s">
        <v>255</v>
      </c>
      <c r="K1191" s="11" t="s">
        <v>5259</v>
      </c>
      <c r="L1191" s="11">
        <v>2</v>
      </c>
    </row>
    <row r="1192" spans="1:12">
      <c r="A1192" s="11" t="s">
        <v>2168</v>
      </c>
      <c r="D1192" s="11" t="s">
        <v>254</v>
      </c>
      <c r="E1192" s="19" t="s">
        <v>2418</v>
      </c>
      <c r="F1192" s="10">
        <v>42036</v>
      </c>
      <c r="G1192" s="10">
        <v>44958</v>
      </c>
      <c r="H1192" s="11">
        <v>9</v>
      </c>
      <c r="I1192" s="20" t="s">
        <v>253</v>
      </c>
      <c r="J1192" s="11" t="s">
        <v>255</v>
      </c>
      <c r="K1192" s="11" t="s">
        <v>5259</v>
      </c>
      <c r="L1192" s="11">
        <v>2</v>
      </c>
    </row>
    <row r="1193" spans="1:12">
      <c r="A1193" s="11" t="s">
        <v>2169</v>
      </c>
      <c r="D1193" s="11" t="s">
        <v>254</v>
      </c>
      <c r="E1193" s="19" t="s">
        <v>2419</v>
      </c>
      <c r="F1193" s="10">
        <v>42036</v>
      </c>
      <c r="G1193" s="10">
        <v>44958</v>
      </c>
      <c r="H1193" s="11">
        <v>9</v>
      </c>
      <c r="I1193" s="20" t="s">
        <v>253</v>
      </c>
      <c r="J1193" s="11" t="s">
        <v>255</v>
      </c>
      <c r="K1193" s="11" t="s">
        <v>5259</v>
      </c>
      <c r="L1193" s="11">
        <v>2</v>
      </c>
    </row>
    <row r="1194" spans="1:12">
      <c r="A1194" s="11" t="s">
        <v>2170</v>
      </c>
      <c r="D1194" s="11" t="s">
        <v>254</v>
      </c>
      <c r="E1194" s="19" t="s">
        <v>2420</v>
      </c>
      <c r="F1194" s="10">
        <v>42036</v>
      </c>
      <c r="G1194" s="10">
        <v>44958</v>
      </c>
      <c r="H1194" s="11">
        <v>9</v>
      </c>
      <c r="I1194" s="20" t="s">
        <v>253</v>
      </c>
      <c r="J1194" s="11" t="s">
        <v>255</v>
      </c>
      <c r="K1194" s="11" t="s">
        <v>5259</v>
      </c>
      <c r="L1194" s="11">
        <v>2</v>
      </c>
    </row>
    <row r="1195" spans="1:12">
      <c r="A1195" s="11" t="s">
        <v>2171</v>
      </c>
      <c r="D1195" s="11" t="s">
        <v>254</v>
      </c>
      <c r="E1195" s="19" t="s">
        <v>2421</v>
      </c>
      <c r="F1195" s="10">
        <v>42036</v>
      </c>
      <c r="G1195" s="10">
        <v>44958</v>
      </c>
      <c r="H1195" s="11">
        <v>9</v>
      </c>
      <c r="I1195" s="20" t="s">
        <v>253</v>
      </c>
      <c r="J1195" s="11" t="s">
        <v>255</v>
      </c>
      <c r="K1195" s="11" t="s">
        <v>5259</v>
      </c>
      <c r="L1195" s="11">
        <v>2</v>
      </c>
    </row>
    <row r="1196" spans="1:12">
      <c r="A1196" s="11" t="s">
        <v>2172</v>
      </c>
      <c r="D1196" s="11" t="s">
        <v>254</v>
      </c>
      <c r="E1196" s="19" t="s">
        <v>2422</v>
      </c>
      <c r="F1196" s="10">
        <v>42036</v>
      </c>
      <c r="G1196" s="10">
        <v>44958</v>
      </c>
      <c r="H1196" s="11">
        <v>9</v>
      </c>
      <c r="I1196" s="20" t="s">
        <v>253</v>
      </c>
      <c r="J1196" s="11" t="s">
        <v>255</v>
      </c>
      <c r="K1196" s="11" t="s">
        <v>5259</v>
      </c>
      <c r="L1196" s="11">
        <v>2</v>
      </c>
    </row>
    <row r="1197" spans="1:12">
      <c r="A1197" s="11" t="s">
        <v>2173</v>
      </c>
      <c r="D1197" s="11" t="s">
        <v>254</v>
      </c>
      <c r="E1197" s="19" t="s">
        <v>2423</v>
      </c>
      <c r="F1197" s="10">
        <v>42036</v>
      </c>
      <c r="G1197" s="10">
        <v>44958</v>
      </c>
      <c r="H1197" s="11">
        <v>9</v>
      </c>
      <c r="I1197" s="20" t="s">
        <v>253</v>
      </c>
      <c r="J1197" s="11" t="s">
        <v>255</v>
      </c>
      <c r="K1197" s="11" t="s">
        <v>5259</v>
      </c>
      <c r="L1197" s="11">
        <v>2</v>
      </c>
    </row>
    <row r="1198" spans="1:12">
      <c r="A1198" s="11" t="s">
        <v>2174</v>
      </c>
      <c r="D1198" s="11" t="s">
        <v>254</v>
      </c>
      <c r="E1198" s="19" t="s">
        <v>2424</v>
      </c>
      <c r="F1198" s="10">
        <v>42036</v>
      </c>
      <c r="G1198" s="10">
        <v>44958</v>
      </c>
      <c r="H1198" s="11">
        <v>9</v>
      </c>
      <c r="I1198" s="20" t="s">
        <v>253</v>
      </c>
      <c r="J1198" s="11" t="s">
        <v>255</v>
      </c>
      <c r="K1198" s="11" t="s">
        <v>5259</v>
      </c>
      <c r="L1198" s="11">
        <v>2</v>
      </c>
    </row>
    <row r="1199" spans="1:12">
      <c r="A1199" s="11" t="s">
        <v>2175</v>
      </c>
      <c r="D1199" s="11" t="s">
        <v>254</v>
      </c>
      <c r="E1199" s="19" t="s">
        <v>2425</v>
      </c>
      <c r="F1199" s="10">
        <v>42036</v>
      </c>
      <c r="G1199" s="10">
        <v>44958</v>
      </c>
      <c r="H1199" s="11">
        <v>9</v>
      </c>
      <c r="I1199" s="20" t="s">
        <v>253</v>
      </c>
      <c r="J1199" s="11" t="s">
        <v>255</v>
      </c>
      <c r="K1199" s="11" t="s">
        <v>5259</v>
      </c>
      <c r="L1199" s="11">
        <v>2</v>
      </c>
    </row>
    <row r="1200" spans="1:12">
      <c r="A1200" s="11" t="s">
        <v>2176</v>
      </c>
      <c r="D1200" s="11" t="s">
        <v>254</v>
      </c>
      <c r="E1200" s="19" t="s">
        <v>2426</v>
      </c>
      <c r="F1200" s="10">
        <v>42036</v>
      </c>
      <c r="G1200" s="10">
        <v>44958</v>
      </c>
      <c r="H1200" s="11">
        <v>9</v>
      </c>
      <c r="I1200" s="20" t="s">
        <v>253</v>
      </c>
      <c r="J1200" s="11" t="s">
        <v>255</v>
      </c>
      <c r="K1200" s="11" t="s">
        <v>5259</v>
      </c>
      <c r="L1200" s="11">
        <v>2</v>
      </c>
    </row>
    <row r="1201" spans="1:12">
      <c r="A1201" s="11" t="s">
        <v>2177</v>
      </c>
      <c r="D1201" s="11" t="s">
        <v>254</v>
      </c>
      <c r="E1201" s="19" t="s">
        <v>2427</v>
      </c>
      <c r="F1201" s="10">
        <v>42036</v>
      </c>
      <c r="G1201" s="10">
        <v>44958</v>
      </c>
      <c r="H1201" s="11">
        <v>9</v>
      </c>
      <c r="I1201" s="20" t="s">
        <v>253</v>
      </c>
      <c r="J1201" s="11" t="s">
        <v>255</v>
      </c>
      <c r="K1201" s="11" t="s">
        <v>5259</v>
      </c>
      <c r="L1201" s="11">
        <v>2</v>
      </c>
    </row>
    <row r="1202" spans="1:12">
      <c r="A1202" s="11" t="s">
        <v>2178</v>
      </c>
      <c r="D1202" s="11" t="s">
        <v>254</v>
      </c>
      <c r="E1202" s="19" t="s">
        <v>2428</v>
      </c>
      <c r="F1202" s="10">
        <v>42036</v>
      </c>
      <c r="G1202" s="10">
        <v>44958</v>
      </c>
      <c r="H1202" s="11">
        <v>9</v>
      </c>
      <c r="I1202" s="20" t="s">
        <v>253</v>
      </c>
      <c r="J1202" s="11" t="s">
        <v>255</v>
      </c>
      <c r="K1202" s="11" t="s">
        <v>5259</v>
      </c>
      <c r="L1202" s="11">
        <v>2</v>
      </c>
    </row>
    <row r="1203" spans="1:12">
      <c r="A1203" s="11" t="s">
        <v>2179</v>
      </c>
      <c r="D1203" s="11" t="s">
        <v>254</v>
      </c>
      <c r="E1203" s="19" t="s">
        <v>2429</v>
      </c>
      <c r="F1203" s="10">
        <v>42036</v>
      </c>
      <c r="G1203" s="10">
        <v>44958</v>
      </c>
      <c r="H1203" s="11">
        <v>9</v>
      </c>
      <c r="I1203" s="20" t="s">
        <v>253</v>
      </c>
      <c r="J1203" s="11" t="s">
        <v>255</v>
      </c>
      <c r="K1203" s="11" t="s">
        <v>5259</v>
      </c>
      <c r="L1203" s="11">
        <v>2</v>
      </c>
    </row>
    <row r="1204" spans="1:12">
      <c r="A1204" s="11" t="s">
        <v>2180</v>
      </c>
      <c r="D1204" s="11" t="s">
        <v>254</v>
      </c>
      <c r="E1204" s="19" t="s">
        <v>2430</v>
      </c>
      <c r="F1204" s="10">
        <v>42036</v>
      </c>
      <c r="G1204" s="10">
        <v>44958</v>
      </c>
      <c r="H1204" s="11">
        <v>9</v>
      </c>
      <c r="I1204" s="20" t="s">
        <v>253</v>
      </c>
      <c r="J1204" s="11" t="s">
        <v>255</v>
      </c>
      <c r="K1204" s="11" t="s">
        <v>5259</v>
      </c>
      <c r="L1204" s="11">
        <v>2</v>
      </c>
    </row>
    <row r="1205" spans="1:12">
      <c r="A1205" s="11" t="s">
        <v>2181</v>
      </c>
      <c r="D1205" s="11" t="s">
        <v>254</v>
      </c>
      <c r="E1205" s="19" t="s">
        <v>2431</v>
      </c>
      <c r="F1205" s="10">
        <v>42036</v>
      </c>
      <c r="G1205" s="10">
        <v>44958</v>
      </c>
      <c r="H1205" s="11">
        <v>9</v>
      </c>
      <c r="I1205" s="20" t="s">
        <v>253</v>
      </c>
      <c r="J1205" s="11" t="s">
        <v>255</v>
      </c>
      <c r="K1205" s="11" t="s">
        <v>5259</v>
      </c>
      <c r="L1205" s="11">
        <v>2</v>
      </c>
    </row>
    <row r="1206" spans="1:12">
      <c r="A1206" s="11" t="s">
        <v>2182</v>
      </c>
      <c r="D1206" s="11" t="s">
        <v>254</v>
      </c>
      <c r="E1206" s="19" t="s">
        <v>2432</v>
      </c>
      <c r="F1206" s="10">
        <v>42036</v>
      </c>
      <c r="G1206" s="10">
        <v>44958</v>
      </c>
      <c r="H1206" s="11">
        <v>9</v>
      </c>
      <c r="I1206" s="20" t="s">
        <v>253</v>
      </c>
      <c r="J1206" s="11" t="s">
        <v>255</v>
      </c>
      <c r="K1206" s="11" t="s">
        <v>5259</v>
      </c>
      <c r="L1206" s="11">
        <v>2</v>
      </c>
    </row>
    <row r="1207" spans="1:12">
      <c r="A1207" s="11" t="s">
        <v>2183</v>
      </c>
      <c r="D1207" s="11" t="s">
        <v>254</v>
      </c>
      <c r="E1207" s="19" t="s">
        <v>2433</v>
      </c>
      <c r="F1207" s="10">
        <v>42036</v>
      </c>
      <c r="G1207" s="10">
        <v>44958</v>
      </c>
      <c r="H1207" s="11">
        <v>9</v>
      </c>
      <c r="I1207" s="20" t="s">
        <v>253</v>
      </c>
      <c r="J1207" s="11" t="s">
        <v>255</v>
      </c>
      <c r="K1207" s="11" t="s">
        <v>5259</v>
      </c>
      <c r="L1207" s="11">
        <v>2</v>
      </c>
    </row>
    <row r="1208" spans="1:12">
      <c r="A1208" s="11" t="s">
        <v>2184</v>
      </c>
      <c r="D1208" s="11" t="s">
        <v>254</v>
      </c>
      <c r="E1208" s="19" t="s">
        <v>2434</v>
      </c>
      <c r="F1208" s="10">
        <v>42036</v>
      </c>
      <c r="G1208" s="10">
        <v>44958</v>
      </c>
      <c r="H1208" s="11">
        <v>9</v>
      </c>
      <c r="I1208" s="20" t="s">
        <v>253</v>
      </c>
      <c r="J1208" s="11" t="s">
        <v>255</v>
      </c>
      <c r="K1208" s="11" t="s">
        <v>5259</v>
      </c>
      <c r="L1208" s="11">
        <v>2</v>
      </c>
    </row>
    <row r="1209" spans="1:12">
      <c r="A1209" s="11" t="s">
        <v>2185</v>
      </c>
      <c r="D1209" s="11" t="s">
        <v>254</v>
      </c>
      <c r="E1209" s="19" t="s">
        <v>2435</v>
      </c>
      <c r="F1209" s="10">
        <v>42036</v>
      </c>
      <c r="G1209" s="10">
        <v>44958</v>
      </c>
      <c r="H1209" s="11">
        <v>9</v>
      </c>
      <c r="I1209" s="20" t="s">
        <v>253</v>
      </c>
      <c r="J1209" s="11" t="s">
        <v>255</v>
      </c>
      <c r="K1209" s="11" t="s">
        <v>5259</v>
      </c>
      <c r="L1209" s="11">
        <v>2</v>
      </c>
    </row>
    <row r="1210" spans="1:12">
      <c r="A1210" s="11" t="s">
        <v>2186</v>
      </c>
      <c r="D1210" s="11" t="s">
        <v>254</v>
      </c>
      <c r="E1210" s="19" t="s">
        <v>2436</v>
      </c>
      <c r="F1210" s="10">
        <v>42036</v>
      </c>
      <c r="G1210" s="10">
        <v>44958</v>
      </c>
      <c r="H1210" s="11">
        <v>9</v>
      </c>
      <c r="I1210" s="20" t="s">
        <v>253</v>
      </c>
      <c r="J1210" s="11" t="s">
        <v>255</v>
      </c>
      <c r="K1210" s="11" t="s">
        <v>5259</v>
      </c>
      <c r="L1210" s="11">
        <v>2</v>
      </c>
    </row>
    <row r="1211" spans="1:12">
      <c r="A1211" s="11" t="s">
        <v>2187</v>
      </c>
      <c r="D1211" s="11" t="s">
        <v>254</v>
      </c>
      <c r="E1211" s="19" t="s">
        <v>2437</v>
      </c>
      <c r="F1211" s="10">
        <v>42036</v>
      </c>
      <c r="G1211" s="10">
        <v>44958</v>
      </c>
      <c r="H1211" s="11">
        <v>9</v>
      </c>
      <c r="I1211" s="20" t="s">
        <v>253</v>
      </c>
      <c r="J1211" s="11" t="s">
        <v>255</v>
      </c>
      <c r="K1211" s="11" t="s">
        <v>5259</v>
      </c>
      <c r="L1211" s="11">
        <v>2</v>
      </c>
    </row>
    <row r="1212" spans="1:12">
      <c r="A1212" s="11" t="s">
        <v>2188</v>
      </c>
      <c r="D1212" s="11" t="s">
        <v>254</v>
      </c>
      <c r="E1212" s="19" t="s">
        <v>2438</v>
      </c>
      <c r="F1212" s="10">
        <v>42036</v>
      </c>
      <c r="G1212" s="10">
        <v>44958</v>
      </c>
      <c r="H1212" s="11">
        <v>9</v>
      </c>
      <c r="I1212" s="20" t="s">
        <v>253</v>
      </c>
      <c r="J1212" s="11" t="s">
        <v>255</v>
      </c>
      <c r="K1212" s="11" t="s">
        <v>5259</v>
      </c>
      <c r="L1212" s="11">
        <v>2</v>
      </c>
    </row>
    <row r="1213" spans="1:12">
      <c r="A1213" s="11" t="s">
        <v>2189</v>
      </c>
      <c r="D1213" s="11" t="s">
        <v>254</v>
      </c>
      <c r="E1213" s="19" t="s">
        <v>2439</v>
      </c>
      <c r="F1213" s="10">
        <v>42036</v>
      </c>
      <c r="G1213" s="10">
        <v>44958</v>
      </c>
      <c r="H1213" s="11">
        <v>9</v>
      </c>
      <c r="I1213" s="20" t="s">
        <v>253</v>
      </c>
      <c r="J1213" s="11" t="s">
        <v>255</v>
      </c>
      <c r="K1213" s="11" t="s">
        <v>5259</v>
      </c>
      <c r="L1213" s="11">
        <v>2</v>
      </c>
    </row>
    <row r="1214" spans="1:12">
      <c r="A1214" s="11" t="s">
        <v>2190</v>
      </c>
      <c r="D1214" s="11" t="s">
        <v>254</v>
      </c>
      <c r="E1214" s="19" t="s">
        <v>2440</v>
      </c>
      <c r="F1214" s="10">
        <v>42036</v>
      </c>
      <c r="G1214" s="10">
        <v>44958</v>
      </c>
      <c r="H1214" s="11">
        <v>9</v>
      </c>
      <c r="I1214" s="20" t="s">
        <v>253</v>
      </c>
      <c r="J1214" s="11" t="s">
        <v>255</v>
      </c>
      <c r="K1214" s="11" t="s">
        <v>5259</v>
      </c>
      <c r="L1214" s="11">
        <v>2</v>
      </c>
    </row>
    <row r="1215" spans="1:12">
      <c r="A1215" s="11" t="s">
        <v>2191</v>
      </c>
      <c r="D1215" s="11" t="s">
        <v>254</v>
      </c>
      <c r="E1215" s="19" t="s">
        <v>2441</v>
      </c>
      <c r="F1215" s="10">
        <v>42036</v>
      </c>
      <c r="G1215" s="10">
        <v>44958</v>
      </c>
      <c r="H1215" s="11">
        <v>9</v>
      </c>
      <c r="I1215" s="20" t="s">
        <v>253</v>
      </c>
      <c r="J1215" s="11" t="s">
        <v>255</v>
      </c>
      <c r="K1215" s="11" t="s">
        <v>5259</v>
      </c>
      <c r="L1215" s="11">
        <v>2</v>
      </c>
    </row>
    <row r="1216" spans="1:12">
      <c r="A1216" s="11" t="s">
        <v>2192</v>
      </c>
      <c r="D1216" s="11" t="s">
        <v>254</v>
      </c>
      <c r="E1216" s="19" t="s">
        <v>2442</v>
      </c>
      <c r="F1216" s="10">
        <v>42036</v>
      </c>
      <c r="G1216" s="10">
        <v>44958</v>
      </c>
      <c r="H1216" s="11">
        <v>9</v>
      </c>
      <c r="I1216" s="20" t="s">
        <v>253</v>
      </c>
      <c r="J1216" s="11" t="s">
        <v>255</v>
      </c>
      <c r="K1216" s="11" t="s">
        <v>5259</v>
      </c>
      <c r="L1216" s="11">
        <v>2</v>
      </c>
    </row>
    <row r="1217" spans="1:12">
      <c r="A1217" s="11" t="s">
        <v>2193</v>
      </c>
      <c r="D1217" s="11" t="s">
        <v>254</v>
      </c>
      <c r="E1217" s="19" t="s">
        <v>2443</v>
      </c>
      <c r="F1217" s="10">
        <v>42036</v>
      </c>
      <c r="G1217" s="10">
        <v>44958</v>
      </c>
      <c r="H1217" s="11">
        <v>9</v>
      </c>
      <c r="I1217" s="20" t="s">
        <v>253</v>
      </c>
      <c r="J1217" s="11" t="s">
        <v>255</v>
      </c>
      <c r="K1217" s="11" t="s">
        <v>5259</v>
      </c>
      <c r="L1217" s="11">
        <v>2</v>
      </c>
    </row>
    <row r="1218" spans="1:12">
      <c r="A1218" s="11" t="s">
        <v>2194</v>
      </c>
      <c r="D1218" s="11" t="s">
        <v>254</v>
      </c>
      <c r="E1218" s="19" t="s">
        <v>2444</v>
      </c>
      <c r="F1218" s="10">
        <v>42036</v>
      </c>
      <c r="G1218" s="10">
        <v>44958</v>
      </c>
      <c r="H1218" s="11">
        <v>9</v>
      </c>
      <c r="I1218" s="20" t="s">
        <v>253</v>
      </c>
      <c r="J1218" s="11" t="s">
        <v>255</v>
      </c>
      <c r="K1218" s="11" t="s">
        <v>5259</v>
      </c>
      <c r="L1218" s="11">
        <v>2</v>
      </c>
    </row>
    <row r="1219" spans="1:12">
      <c r="A1219" s="11" t="s">
        <v>2195</v>
      </c>
      <c r="D1219" s="11" t="s">
        <v>254</v>
      </c>
      <c r="E1219" s="19" t="s">
        <v>2445</v>
      </c>
      <c r="F1219" s="10">
        <v>42036</v>
      </c>
      <c r="G1219" s="10">
        <v>44958</v>
      </c>
      <c r="H1219" s="11">
        <v>9</v>
      </c>
      <c r="I1219" s="20" t="s">
        <v>253</v>
      </c>
      <c r="J1219" s="11" t="s">
        <v>255</v>
      </c>
      <c r="K1219" s="11" t="s">
        <v>5259</v>
      </c>
      <c r="L1219" s="11">
        <v>2</v>
      </c>
    </row>
    <row r="1220" spans="1:12">
      <c r="A1220" s="11" t="s">
        <v>2196</v>
      </c>
      <c r="D1220" s="11" t="s">
        <v>254</v>
      </c>
      <c r="E1220" s="19" t="s">
        <v>2446</v>
      </c>
      <c r="F1220" s="10">
        <v>42036</v>
      </c>
      <c r="G1220" s="10">
        <v>44958</v>
      </c>
      <c r="H1220" s="11">
        <v>9</v>
      </c>
      <c r="I1220" s="20" t="s">
        <v>253</v>
      </c>
      <c r="J1220" s="11" t="s">
        <v>255</v>
      </c>
      <c r="K1220" s="11" t="s">
        <v>5259</v>
      </c>
      <c r="L1220" s="11">
        <v>2</v>
      </c>
    </row>
    <row r="1221" spans="1:12">
      <c r="A1221" s="11" t="s">
        <v>2197</v>
      </c>
      <c r="D1221" s="11" t="s">
        <v>254</v>
      </c>
      <c r="E1221" s="19" t="s">
        <v>2447</v>
      </c>
      <c r="F1221" s="10">
        <v>42036</v>
      </c>
      <c r="G1221" s="10">
        <v>44958</v>
      </c>
      <c r="H1221" s="11">
        <v>9</v>
      </c>
      <c r="I1221" s="20" t="s">
        <v>253</v>
      </c>
      <c r="J1221" s="11" t="s">
        <v>255</v>
      </c>
      <c r="K1221" s="11" t="s">
        <v>5259</v>
      </c>
      <c r="L1221" s="11">
        <v>2</v>
      </c>
    </row>
    <row r="1222" spans="1:12">
      <c r="A1222" s="11" t="s">
        <v>2198</v>
      </c>
      <c r="D1222" s="11" t="s">
        <v>254</v>
      </c>
      <c r="E1222" s="19" t="s">
        <v>2448</v>
      </c>
      <c r="F1222" s="10">
        <v>42036</v>
      </c>
      <c r="G1222" s="10">
        <v>44958</v>
      </c>
      <c r="H1222" s="11">
        <v>9</v>
      </c>
      <c r="I1222" s="20" t="s">
        <v>253</v>
      </c>
      <c r="J1222" s="11" t="s">
        <v>255</v>
      </c>
      <c r="K1222" s="11" t="s">
        <v>5259</v>
      </c>
      <c r="L1222" s="11">
        <v>2</v>
      </c>
    </row>
    <row r="1223" spans="1:12">
      <c r="A1223" s="11" t="s">
        <v>2199</v>
      </c>
      <c r="D1223" s="11" t="s">
        <v>254</v>
      </c>
      <c r="E1223" s="19" t="s">
        <v>2449</v>
      </c>
      <c r="F1223" s="10">
        <v>42036</v>
      </c>
      <c r="G1223" s="10">
        <v>44958</v>
      </c>
      <c r="H1223" s="11">
        <v>9</v>
      </c>
      <c r="I1223" s="20" t="s">
        <v>253</v>
      </c>
      <c r="J1223" s="11" t="s">
        <v>255</v>
      </c>
      <c r="K1223" s="11" t="s">
        <v>5259</v>
      </c>
      <c r="L1223" s="11">
        <v>2</v>
      </c>
    </row>
    <row r="1224" spans="1:12">
      <c r="A1224" s="11" t="s">
        <v>2200</v>
      </c>
      <c r="D1224" s="11" t="s">
        <v>254</v>
      </c>
      <c r="E1224" s="19" t="s">
        <v>2450</v>
      </c>
      <c r="F1224" s="10">
        <v>42036</v>
      </c>
      <c r="G1224" s="10">
        <v>44958</v>
      </c>
      <c r="H1224" s="11">
        <v>9</v>
      </c>
      <c r="I1224" s="20" t="s">
        <v>253</v>
      </c>
      <c r="J1224" s="11" t="s">
        <v>255</v>
      </c>
      <c r="K1224" s="11" t="s">
        <v>5259</v>
      </c>
      <c r="L1224" s="11">
        <v>2</v>
      </c>
    </row>
    <row r="1225" spans="1:12">
      <c r="A1225" s="11" t="s">
        <v>2201</v>
      </c>
      <c r="D1225" s="11" t="s">
        <v>254</v>
      </c>
      <c r="E1225" s="19" t="s">
        <v>2451</v>
      </c>
      <c r="F1225" s="10">
        <v>42036</v>
      </c>
      <c r="G1225" s="10">
        <v>44958</v>
      </c>
      <c r="H1225" s="11">
        <v>9</v>
      </c>
      <c r="I1225" s="20" t="s">
        <v>253</v>
      </c>
      <c r="J1225" s="11" t="s">
        <v>255</v>
      </c>
      <c r="K1225" s="11" t="s">
        <v>5259</v>
      </c>
      <c r="L1225" s="11">
        <v>2</v>
      </c>
    </row>
    <row r="1226" spans="1:12">
      <c r="A1226" s="11" t="s">
        <v>2202</v>
      </c>
      <c r="D1226" s="11" t="s">
        <v>254</v>
      </c>
      <c r="E1226" s="19" t="s">
        <v>2452</v>
      </c>
      <c r="F1226" s="10">
        <v>42036</v>
      </c>
      <c r="G1226" s="10">
        <v>44958</v>
      </c>
      <c r="H1226" s="11">
        <v>9</v>
      </c>
      <c r="I1226" s="20" t="s">
        <v>253</v>
      </c>
      <c r="J1226" s="11" t="s">
        <v>255</v>
      </c>
      <c r="K1226" s="11" t="s">
        <v>5259</v>
      </c>
      <c r="L1226" s="11">
        <v>2</v>
      </c>
    </row>
    <row r="1227" spans="1:12">
      <c r="A1227" s="11" t="s">
        <v>2203</v>
      </c>
      <c r="D1227" s="11" t="s">
        <v>254</v>
      </c>
      <c r="E1227" s="19" t="s">
        <v>2453</v>
      </c>
      <c r="F1227" s="10">
        <v>42036</v>
      </c>
      <c r="G1227" s="10">
        <v>44958</v>
      </c>
      <c r="H1227" s="11">
        <v>9</v>
      </c>
      <c r="I1227" s="20" t="s">
        <v>253</v>
      </c>
      <c r="J1227" s="11" t="s">
        <v>255</v>
      </c>
      <c r="K1227" s="11" t="s">
        <v>5259</v>
      </c>
      <c r="L1227" s="11">
        <v>2</v>
      </c>
    </row>
    <row r="1228" spans="1:12">
      <c r="A1228" s="11" t="s">
        <v>2204</v>
      </c>
      <c r="D1228" s="11" t="s">
        <v>254</v>
      </c>
      <c r="E1228" s="19" t="s">
        <v>2454</v>
      </c>
      <c r="F1228" s="10">
        <v>42036</v>
      </c>
      <c r="G1228" s="10">
        <v>44958</v>
      </c>
      <c r="H1228" s="11">
        <v>9</v>
      </c>
      <c r="I1228" s="20" t="s">
        <v>253</v>
      </c>
      <c r="J1228" s="11" t="s">
        <v>255</v>
      </c>
      <c r="K1228" s="11" t="s">
        <v>5259</v>
      </c>
      <c r="L1228" s="11">
        <v>2</v>
      </c>
    </row>
    <row r="1229" spans="1:12">
      <c r="A1229" s="11" t="s">
        <v>2205</v>
      </c>
      <c r="D1229" s="11" t="s">
        <v>254</v>
      </c>
      <c r="E1229" s="19" t="s">
        <v>2455</v>
      </c>
      <c r="F1229" s="10">
        <v>42036</v>
      </c>
      <c r="G1229" s="10">
        <v>44958</v>
      </c>
      <c r="H1229" s="11">
        <v>9</v>
      </c>
      <c r="I1229" s="20" t="s">
        <v>253</v>
      </c>
      <c r="J1229" s="11" t="s">
        <v>255</v>
      </c>
      <c r="K1229" s="11" t="s">
        <v>5259</v>
      </c>
      <c r="L1229" s="11">
        <v>2</v>
      </c>
    </row>
    <row r="1230" spans="1:12">
      <c r="A1230" s="11" t="s">
        <v>2206</v>
      </c>
      <c r="D1230" s="11" t="s">
        <v>254</v>
      </c>
      <c r="E1230" s="19" t="s">
        <v>2456</v>
      </c>
      <c r="F1230" s="10">
        <v>42036</v>
      </c>
      <c r="G1230" s="10">
        <v>44958</v>
      </c>
      <c r="H1230" s="11">
        <v>9</v>
      </c>
      <c r="I1230" s="20" t="s">
        <v>253</v>
      </c>
      <c r="J1230" s="11" t="s">
        <v>255</v>
      </c>
      <c r="K1230" s="11" t="s">
        <v>5259</v>
      </c>
      <c r="L1230" s="11">
        <v>2</v>
      </c>
    </row>
    <row r="1231" spans="1:12">
      <c r="A1231" s="11" t="s">
        <v>2207</v>
      </c>
      <c r="D1231" s="11" t="s">
        <v>254</v>
      </c>
      <c r="E1231" s="19" t="s">
        <v>2457</v>
      </c>
      <c r="F1231" s="10">
        <v>42036</v>
      </c>
      <c r="G1231" s="10">
        <v>44958</v>
      </c>
      <c r="H1231" s="11">
        <v>9</v>
      </c>
      <c r="I1231" s="20" t="s">
        <v>253</v>
      </c>
      <c r="J1231" s="11" t="s">
        <v>255</v>
      </c>
      <c r="K1231" s="11" t="s">
        <v>5259</v>
      </c>
      <c r="L1231" s="11">
        <v>2</v>
      </c>
    </row>
    <row r="1232" spans="1:12">
      <c r="A1232" s="11" t="s">
        <v>2208</v>
      </c>
      <c r="D1232" s="11" t="s">
        <v>254</v>
      </c>
      <c r="E1232" s="19" t="s">
        <v>2458</v>
      </c>
      <c r="F1232" s="10">
        <v>42036</v>
      </c>
      <c r="G1232" s="10">
        <v>44958</v>
      </c>
      <c r="H1232" s="11">
        <v>9</v>
      </c>
      <c r="I1232" s="20" t="s">
        <v>253</v>
      </c>
      <c r="J1232" s="11" t="s">
        <v>255</v>
      </c>
      <c r="K1232" s="11" t="s">
        <v>5259</v>
      </c>
      <c r="L1232" s="11">
        <v>2</v>
      </c>
    </row>
    <row r="1233" spans="1:12">
      <c r="A1233" s="11" t="s">
        <v>2209</v>
      </c>
      <c r="D1233" s="11" t="s">
        <v>254</v>
      </c>
      <c r="E1233" s="19" t="s">
        <v>2459</v>
      </c>
      <c r="F1233" s="10">
        <v>42036</v>
      </c>
      <c r="G1233" s="10">
        <v>44958</v>
      </c>
      <c r="H1233" s="11">
        <v>9</v>
      </c>
      <c r="I1233" s="20" t="s">
        <v>253</v>
      </c>
      <c r="J1233" s="11" t="s">
        <v>255</v>
      </c>
      <c r="K1233" s="11" t="s">
        <v>5259</v>
      </c>
      <c r="L1233" s="11">
        <v>2</v>
      </c>
    </row>
    <row r="1234" spans="1:12">
      <c r="A1234" s="11" t="s">
        <v>2210</v>
      </c>
      <c r="D1234" s="11" t="s">
        <v>254</v>
      </c>
      <c r="E1234" s="19" t="s">
        <v>2460</v>
      </c>
      <c r="F1234" s="10">
        <v>42036</v>
      </c>
      <c r="G1234" s="10">
        <v>44958</v>
      </c>
      <c r="H1234" s="11">
        <v>9</v>
      </c>
      <c r="I1234" s="20" t="s">
        <v>253</v>
      </c>
      <c r="J1234" s="11" t="s">
        <v>255</v>
      </c>
      <c r="K1234" s="11" t="s">
        <v>5259</v>
      </c>
      <c r="L1234" s="11">
        <v>2</v>
      </c>
    </row>
    <row r="1235" spans="1:12">
      <c r="A1235" s="11" t="s">
        <v>2211</v>
      </c>
      <c r="D1235" s="11" t="s">
        <v>254</v>
      </c>
      <c r="E1235" s="19" t="s">
        <v>2461</v>
      </c>
      <c r="F1235" s="10">
        <v>42036</v>
      </c>
      <c r="G1235" s="10">
        <v>44958</v>
      </c>
      <c r="H1235" s="11">
        <v>9</v>
      </c>
      <c r="I1235" s="20" t="s">
        <v>253</v>
      </c>
      <c r="J1235" s="11" t="s">
        <v>255</v>
      </c>
      <c r="K1235" s="11" t="s">
        <v>5259</v>
      </c>
      <c r="L1235" s="11">
        <v>2</v>
      </c>
    </row>
    <row r="1236" spans="1:12">
      <c r="A1236" s="11" t="s">
        <v>2212</v>
      </c>
      <c r="D1236" s="11" t="s">
        <v>254</v>
      </c>
      <c r="E1236" s="19" t="s">
        <v>2462</v>
      </c>
      <c r="F1236" s="10">
        <v>42036</v>
      </c>
      <c r="G1236" s="10">
        <v>44958</v>
      </c>
      <c r="H1236" s="11">
        <v>9</v>
      </c>
      <c r="I1236" s="20" t="s">
        <v>253</v>
      </c>
      <c r="J1236" s="11" t="s">
        <v>255</v>
      </c>
      <c r="K1236" s="11" t="s">
        <v>5259</v>
      </c>
      <c r="L1236" s="11">
        <v>2</v>
      </c>
    </row>
    <row r="1237" spans="1:12">
      <c r="A1237" s="11" t="s">
        <v>2213</v>
      </c>
      <c r="D1237" s="11" t="s">
        <v>254</v>
      </c>
      <c r="E1237" s="19" t="s">
        <v>2463</v>
      </c>
      <c r="F1237" s="10">
        <v>42036</v>
      </c>
      <c r="G1237" s="10">
        <v>44958</v>
      </c>
      <c r="H1237" s="11">
        <v>9</v>
      </c>
      <c r="I1237" s="20" t="s">
        <v>253</v>
      </c>
      <c r="J1237" s="11" t="s">
        <v>255</v>
      </c>
      <c r="K1237" s="11" t="s">
        <v>5259</v>
      </c>
      <c r="L1237" s="11">
        <v>2</v>
      </c>
    </row>
    <row r="1238" spans="1:12">
      <c r="A1238" s="11" t="s">
        <v>2214</v>
      </c>
      <c r="D1238" s="11" t="s">
        <v>254</v>
      </c>
      <c r="E1238" s="19" t="s">
        <v>2464</v>
      </c>
      <c r="F1238" s="10">
        <v>42036</v>
      </c>
      <c r="G1238" s="10">
        <v>44958</v>
      </c>
      <c r="H1238" s="11">
        <v>9</v>
      </c>
      <c r="I1238" s="20" t="s">
        <v>253</v>
      </c>
      <c r="J1238" s="11" t="s">
        <v>255</v>
      </c>
      <c r="K1238" s="11" t="s">
        <v>5259</v>
      </c>
      <c r="L1238" s="11">
        <v>2</v>
      </c>
    </row>
    <row r="1239" spans="1:12">
      <c r="A1239" s="11" t="s">
        <v>2215</v>
      </c>
      <c r="D1239" s="11" t="s">
        <v>254</v>
      </c>
      <c r="E1239" s="19" t="s">
        <v>2465</v>
      </c>
      <c r="F1239" s="10">
        <v>42036</v>
      </c>
      <c r="G1239" s="10">
        <v>44958</v>
      </c>
      <c r="H1239" s="11">
        <v>9</v>
      </c>
      <c r="I1239" s="20" t="s">
        <v>253</v>
      </c>
      <c r="J1239" s="11" t="s">
        <v>255</v>
      </c>
      <c r="K1239" s="11" t="s">
        <v>5259</v>
      </c>
      <c r="L1239" s="11">
        <v>2</v>
      </c>
    </row>
    <row r="1240" spans="1:12">
      <c r="A1240" s="11" t="s">
        <v>2216</v>
      </c>
      <c r="D1240" s="11" t="s">
        <v>254</v>
      </c>
      <c r="E1240" s="19" t="s">
        <v>2466</v>
      </c>
      <c r="F1240" s="10">
        <v>42036</v>
      </c>
      <c r="G1240" s="10">
        <v>44958</v>
      </c>
      <c r="H1240" s="11">
        <v>9</v>
      </c>
      <c r="I1240" s="20" t="s">
        <v>253</v>
      </c>
      <c r="J1240" s="11" t="s">
        <v>255</v>
      </c>
      <c r="K1240" s="11" t="s">
        <v>5259</v>
      </c>
      <c r="L1240" s="11">
        <v>2</v>
      </c>
    </row>
    <row r="1241" spans="1:12">
      <c r="A1241" s="11" t="s">
        <v>2217</v>
      </c>
      <c r="D1241" s="11" t="s">
        <v>254</v>
      </c>
      <c r="E1241" s="19" t="s">
        <v>2467</v>
      </c>
      <c r="F1241" s="10">
        <v>42036</v>
      </c>
      <c r="G1241" s="10">
        <v>44958</v>
      </c>
      <c r="H1241" s="11">
        <v>9</v>
      </c>
      <c r="I1241" s="20" t="s">
        <v>253</v>
      </c>
      <c r="J1241" s="11" t="s">
        <v>255</v>
      </c>
      <c r="K1241" s="11" t="s">
        <v>5259</v>
      </c>
      <c r="L1241" s="11">
        <v>2</v>
      </c>
    </row>
    <row r="1242" spans="1:12">
      <c r="A1242" s="11" t="s">
        <v>2218</v>
      </c>
      <c r="D1242" s="11" t="s">
        <v>254</v>
      </c>
      <c r="E1242" s="19" t="s">
        <v>2468</v>
      </c>
      <c r="F1242" s="10">
        <v>42036</v>
      </c>
      <c r="G1242" s="10">
        <v>44958</v>
      </c>
      <c r="H1242" s="11">
        <v>9</v>
      </c>
      <c r="I1242" s="20" t="s">
        <v>253</v>
      </c>
      <c r="J1242" s="11" t="s">
        <v>255</v>
      </c>
      <c r="K1242" s="11" t="s">
        <v>5259</v>
      </c>
      <c r="L1242" s="11">
        <v>2</v>
      </c>
    </row>
    <row r="1243" spans="1:12">
      <c r="A1243" s="11" t="s">
        <v>2219</v>
      </c>
      <c r="D1243" s="11" t="s">
        <v>254</v>
      </c>
      <c r="E1243" s="19" t="s">
        <v>2469</v>
      </c>
      <c r="F1243" s="10">
        <v>42036</v>
      </c>
      <c r="G1243" s="10">
        <v>44958</v>
      </c>
      <c r="H1243" s="11">
        <v>9</v>
      </c>
      <c r="I1243" s="20" t="s">
        <v>253</v>
      </c>
      <c r="J1243" s="11" t="s">
        <v>255</v>
      </c>
      <c r="K1243" s="11" t="s">
        <v>5259</v>
      </c>
      <c r="L1243" s="11">
        <v>2</v>
      </c>
    </row>
    <row r="1244" spans="1:12">
      <c r="A1244" s="11" t="s">
        <v>2220</v>
      </c>
      <c r="D1244" s="11" t="s">
        <v>254</v>
      </c>
      <c r="E1244" s="19" t="s">
        <v>2470</v>
      </c>
      <c r="F1244" s="10">
        <v>42036</v>
      </c>
      <c r="G1244" s="10">
        <v>44958</v>
      </c>
      <c r="H1244" s="11">
        <v>9</v>
      </c>
      <c r="I1244" s="20" t="s">
        <v>253</v>
      </c>
      <c r="J1244" s="11" t="s">
        <v>255</v>
      </c>
      <c r="K1244" s="11" t="s">
        <v>5259</v>
      </c>
      <c r="L1244" s="11">
        <v>2</v>
      </c>
    </row>
    <row r="1245" spans="1:12">
      <c r="A1245" s="11" t="s">
        <v>2221</v>
      </c>
      <c r="D1245" s="11" t="s">
        <v>254</v>
      </c>
      <c r="E1245" s="19" t="s">
        <v>2471</v>
      </c>
      <c r="F1245" s="10">
        <v>42036</v>
      </c>
      <c r="G1245" s="10">
        <v>44958</v>
      </c>
      <c r="H1245" s="11">
        <v>9</v>
      </c>
      <c r="I1245" s="20" t="s">
        <v>253</v>
      </c>
      <c r="J1245" s="11" t="s">
        <v>255</v>
      </c>
      <c r="K1245" s="11" t="s">
        <v>5259</v>
      </c>
      <c r="L1245" s="11">
        <v>2</v>
      </c>
    </row>
    <row r="1246" spans="1:12">
      <c r="A1246" s="11" t="s">
        <v>2222</v>
      </c>
      <c r="D1246" s="11" t="s">
        <v>254</v>
      </c>
      <c r="E1246" s="19" t="s">
        <v>2472</v>
      </c>
      <c r="F1246" s="10">
        <v>42036</v>
      </c>
      <c r="G1246" s="10">
        <v>44958</v>
      </c>
      <c r="H1246" s="11">
        <v>9</v>
      </c>
      <c r="I1246" s="20" t="s">
        <v>253</v>
      </c>
      <c r="J1246" s="11" t="s">
        <v>255</v>
      </c>
      <c r="K1246" s="11" t="s">
        <v>5259</v>
      </c>
      <c r="L1246" s="11">
        <v>2</v>
      </c>
    </row>
    <row r="1247" spans="1:12">
      <c r="A1247" s="11" t="s">
        <v>2223</v>
      </c>
      <c r="D1247" s="11" t="s">
        <v>254</v>
      </c>
      <c r="E1247" s="19" t="s">
        <v>2473</v>
      </c>
      <c r="F1247" s="10">
        <v>42036</v>
      </c>
      <c r="G1247" s="10">
        <v>44958</v>
      </c>
      <c r="H1247" s="11">
        <v>9</v>
      </c>
      <c r="I1247" s="20" t="s">
        <v>253</v>
      </c>
      <c r="J1247" s="11" t="s">
        <v>255</v>
      </c>
      <c r="K1247" s="11" t="s">
        <v>5259</v>
      </c>
      <c r="L1247" s="11">
        <v>2</v>
      </c>
    </row>
    <row r="1248" spans="1:12">
      <c r="A1248" s="11" t="s">
        <v>2224</v>
      </c>
      <c r="D1248" s="11" t="s">
        <v>254</v>
      </c>
      <c r="E1248" s="19" t="s">
        <v>2474</v>
      </c>
      <c r="F1248" s="10">
        <v>42036</v>
      </c>
      <c r="G1248" s="10">
        <v>44958</v>
      </c>
      <c r="H1248" s="11">
        <v>9</v>
      </c>
      <c r="I1248" s="20" t="s">
        <v>253</v>
      </c>
      <c r="J1248" s="11" t="s">
        <v>255</v>
      </c>
      <c r="K1248" s="11" t="s">
        <v>5259</v>
      </c>
      <c r="L1248" s="11">
        <v>2</v>
      </c>
    </row>
    <row r="1249" spans="1:12">
      <c r="A1249" s="11" t="s">
        <v>2225</v>
      </c>
      <c r="D1249" s="11" t="s">
        <v>254</v>
      </c>
      <c r="E1249" s="19" t="s">
        <v>2475</v>
      </c>
      <c r="F1249" s="10">
        <v>42036</v>
      </c>
      <c r="G1249" s="10">
        <v>44958</v>
      </c>
      <c r="H1249" s="11">
        <v>9</v>
      </c>
      <c r="I1249" s="20" t="s">
        <v>253</v>
      </c>
      <c r="J1249" s="11" t="s">
        <v>255</v>
      </c>
      <c r="K1249" s="11" t="s">
        <v>5259</v>
      </c>
      <c r="L1249" s="11">
        <v>2</v>
      </c>
    </row>
    <row r="1250" spans="1:12">
      <c r="A1250" s="11" t="s">
        <v>2226</v>
      </c>
      <c r="D1250" s="11" t="s">
        <v>254</v>
      </c>
      <c r="E1250" s="19" t="s">
        <v>2476</v>
      </c>
      <c r="F1250" s="10">
        <v>42036</v>
      </c>
      <c r="G1250" s="10">
        <v>44958</v>
      </c>
      <c r="H1250" s="11">
        <v>9</v>
      </c>
      <c r="I1250" s="20" t="s">
        <v>253</v>
      </c>
      <c r="J1250" s="11" t="s">
        <v>255</v>
      </c>
      <c r="K1250" s="11" t="s">
        <v>5259</v>
      </c>
      <c r="L1250" s="11">
        <v>2</v>
      </c>
    </row>
    <row r="1251" spans="1:12">
      <c r="A1251" s="11" t="s">
        <v>2227</v>
      </c>
      <c r="D1251" s="11" t="s">
        <v>254</v>
      </c>
      <c r="E1251" s="19" t="s">
        <v>2477</v>
      </c>
      <c r="F1251" s="10">
        <v>42036</v>
      </c>
      <c r="G1251" s="10">
        <v>44958</v>
      </c>
      <c r="H1251" s="11">
        <v>9</v>
      </c>
      <c r="I1251" s="20" t="s">
        <v>253</v>
      </c>
      <c r="J1251" s="11" t="s">
        <v>255</v>
      </c>
      <c r="K1251" s="11" t="s">
        <v>5259</v>
      </c>
      <c r="L1251" s="11">
        <v>2</v>
      </c>
    </row>
    <row r="1252" spans="1:12">
      <c r="A1252" s="11" t="s">
        <v>2228</v>
      </c>
      <c r="D1252" s="11" t="s">
        <v>254</v>
      </c>
      <c r="E1252" s="19" t="s">
        <v>2478</v>
      </c>
      <c r="F1252" s="10">
        <v>42036</v>
      </c>
      <c r="G1252" s="10">
        <v>44958</v>
      </c>
      <c r="H1252" s="11">
        <v>9</v>
      </c>
      <c r="I1252" s="20" t="s">
        <v>253</v>
      </c>
      <c r="J1252" s="11" t="s">
        <v>255</v>
      </c>
      <c r="K1252" s="11" t="s">
        <v>5259</v>
      </c>
      <c r="L1252" s="11">
        <v>2</v>
      </c>
    </row>
    <row r="1253" spans="1:12">
      <c r="A1253" s="11" t="s">
        <v>2229</v>
      </c>
      <c r="D1253" s="11" t="s">
        <v>254</v>
      </c>
      <c r="E1253" s="19" t="s">
        <v>2479</v>
      </c>
      <c r="F1253" s="10">
        <v>42036</v>
      </c>
      <c r="G1253" s="10">
        <v>44958</v>
      </c>
      <c r="H1253" s="11">
        <v>9</v>
      </c>
      <c r="I1253" s="20" t="s">
        <v>253</v>
      </c>
      <c r="J1253" s="11" t="s">
        <v>255</v>
      </c>
      <c r="K1253" s="11" t="s">
        <v>5259</v>
      </c>
      <c r="L1253" s="11">
        <v>2</v>
      </c>
    </row>
    <row r="1254" spans="1:12">
      <c r="A1254" s="11" t="s">
        <v>2230</v>
      </c>
      <c r="D1254" s="11" t="s">
        <v>254</v>
      </c>
      <c r="E1254" s="19" t="s">
        <v>2480</v>
      </c>
      <c r="F1254" s="10">
        <v>42036</v>
      </c>
      <c r="G1254" s="10">
        <v>44958</v>
      </c>
      <c r="H1254" s="11">
        <v>9</v>
      </c>
      <c r="I1254" s="20" t="s">
        <v>253</v>
      </c>
      <c r="J1254" s="11" t="s">
        <v>255</v>
      </c>
      <c r="K1254" s="11" t="s">
        <v>5259</v>
      </c>
      <c r="L1254" s="11">
        <v>2</v>
      </c>
    </row>
    <row r="1255" spans="1:12">
      <c r="A1255" s="11" t="s">
        <v>2231</v>
      </c>
      <c r="D1255" s="11" t="s">
        <v>254</v>
      </c>
      <c r="E1255" s="19" t="s">
        <v>2481</v>
      </c>
      <c r="F1255" s="10">
        <v>42036</v>
      </c>
      <c r="G1255" s="10">
        <v>44958</v>
      </c>
      <c r="H1255" s="11">
        <v>9</v>
      </c>
      <c r="I1255" s="20" t="s">
        <v>253</v>
      </c>
      <c r="J1255" s="11" t="s">
        <v>255</v>
      </c>
      <c r="K1255" s="11" t="s">
        <v>5259</v>
      </c>
      <c r="L1255" s="11">
        <v>2</v>
      </c>
    </row>
    <row r="1256" spans="1:12">
      <c r="A1256" s="11" t="s">
        <v>2232</v>
      </c>
      <c r="D1256" s="11" t="s">
        <v>254</v>
      </c>
      <c r="E1256" s="19" t="s">
        <v>2482</v>
      </c>
      <c r="F1256" s="10">
        <v>42036</v>
      </c>
      <c r="G1256" s="10">
        <v>44958</v>
      </c>
      <c r="H1256" s="11">
        <v>9</v>
      </c>
      <c r="I1256" s="20" t="s">
        <v>253</v>
      </c>
      <c r="J1256" s="11" t="s">
        <v>255</v>
      </c>
      <c r="K1256" s="11" t="s">
        <v>5259</v>
      </c>
      <c r="L1256" s="11">
        <v>2</v>
      </c>
    </row>
    <row r="1257" spans="1:12">
      <c r="A1257" s="11" t="s">
        <v>2233</v>
      </c>
      <c r="D1257" s="11" t="s">
        <v>254</v>
      </c>
      <c r="E1257" s="19" t="s">
        <v>2483</v>
      </c>
      <c r="F1257" s="10">
        <v>42036</v>
      </c>
      <c r="G1257" s="10">
        <v>44958</v>
      </c>
      <c r="H1257" s="11">
        <v>9</v>
      </c>
      <c r="I1257" s="20" t="s">
        <v>253</v>
      </c>
      <c r="J1257" s="11" t="s">
        <v>255</v>
      </c>
      <c r="K1257" s="11" t="s">
        <v>5259</v>
      </c>
      <c r="L1257" s="11">
        <v>2</v>
      </c>
    </row>
    <row r="1258" spans="1:12">
      <c r="A1258" s="11" t="s">
        <v>2234</v>
      </c>
      <c r="D1258" s="11" t="s">
        <v>254</v>
      </c>
      <c r="E1258" s="19" t="s">
        <v>2484</v>
      </c>
      <c r="F1258" s="10">
        <v>42036</v>
      </c>
      <c r="G1258" s="10">
        <v>44958</v>
      </c>
      <c r="H1258" s="11">
        <v>9</v>
      </c>
      <c r="I1258" s="20" t="s">
        <v>253</v>
      </c>
      <c r="J1258" s="11" t="s">
        <v>255</v>
      </c>
      <c r="K1258" s="11" t="s">
        <v>5259</v>
      </c>
      <c r="L1258" s="11">
        <v>2</v>
      </c>
    </row>
    <row r="1259" spans="1:12">
      <c r="A1259" s="11" t="s">
        <v>2235</v>
      </c>
      <c r="D1259" s="11" t="s">
        <v>254</v>
      </c>
      <c r="E1259" s="19" t="s">
        <v>2485</v>
      </c>
      <c r="F1259" s="10">
        <v>42036</v>
      </c>
      <c r="G1259" s="10">
        <v>44958</v>
      </c>
      <c r="H1259" s="11">
        <v>9</v>
      </c>
      <c r="I1259" s="20" t="s">
        <v>253</v>
      </c>
      <c r="J1259" s="11" t="s">
        <v>255</v>
      </c>
      <c r="K1259" s="11" t="s">
        <v>5259</v>
      </c>
      <c r="L1259" s="11">
        <v>2</v>
      </c>
    </row>
    <row r="1260" spans="1:12">
      <c r="A1260" s="11" t="s">
        <v>2236</v>
      </c>
      <c r="D1260" s="11" t="s">
        <v>254</v>
      </c>
      <c r="E1260" s="19" t="s">
        <v>2486</v>
      </c>
      <c r="F1260" s="10">
        <v>42036</v>
      </c>
      <c r="G1260" s="10">
        <v>44958</v>
      </c>
      <c r="H1260" s="11">
        <v>9</v>
      </c>
      <c r="I1260" s="20" t="s">
        <v>253</v>
      </c>
      <c r="J1260" s="11" t="s">
        <v>255</v>
      </c>
      <c r="K1260" s="11" t="s">
        <v>5259</v>
      </c>
      <c r="L1260" s="11">
        <v>2</v>
      </c>
    </row>
    <row r="1261" spans="1:12">
      <c r="A1261" s="11" t="s">
        <v>2237</v>
      </c>
      <c r="D1261" s="11" t="s">
        <v>254</v>
      </c>
      <c r="E1261" s="19" t="s">
        <v>2487</v>
      </c>
      <c r="F1261" s="10">
        <v>42036</v>
      </c>
      <c r="G1261" s="10">
        <v>44958</v>
      </c>
      <c r="H1261" s="11">
        <v>9</v>
      </c>
      <c r="I1261" s="20" t="s">
        <v>253</v>
      </c>
      <c r="J1261" s="11" t="s">
        <v>255</v>
      </c>
      <c r="K1261" s="11" t="s">
        <v>5259</v>
      </c>
      <c r="L1261" s="11">
        <v>2</v>
      </c>
    </row>
    <row r="1262" spans="1:12">
      <c r="A1262" s="11" t="s">
        <v>2488</v>
      </c>
      <c r="D1262" s="11" t="s">
        <v>254</v>
      </c>
      <c r="E1262" s="19" t="s">
        <v>2732</v>
      </c>
      <c r="F1262" s="10">
        <v>42036</v>
      </c>
      <c r="G1262" s="10">
        <v>44958</v>
      </c>
      <c r="H1262" s="11">
        <v>9</v>
      </c>
      <c r="I1262" s="20" t="s">
        <v>253</v>
      </c>
      <c r="J1262" s="11" t="s">
        <v>255</v>
      </c>
      <c r="K1262" s="11" t="s">
        <v>5259</v>
      </c>
      <c r="L1262" s="11">
        <v>2</v>
      </c>
    </row>
    <row r="1263" spans="1:12">
      <c r="A1263" s="11" t="s">
        <v>2489</v>
      </c>
      <c r="D1263" s="11" t="s">
        <v>254</v>
      </c>
      <c r="E1263" s="19" t="s">
        <v>2733</v>
      </c>
      <c r="F1263" s="10">
        <v>42036</v>
      </c>
      <c r="G1263" s="10">
        <v>44958</v>
      </c>
      <c r="H1263" s="11">
        <v>9</v>
      </c>
      <c r="I1263" s="20" t="s">
        <v>253</v>
      </c>
      <c r="J1263" s="11" t="s">
        <v>255</v>
      </c>
      <c r="K1263" s="11" t="s">
        <v>5259</v>
      </c>
      <c r="L1263" s="11">
        <v>2</v>
      </c>
    </row>
    <row r="1264" spans="1:12">
      <c r="A1264" s="11" t="s">
        <v>2490</v>
      </c>
      <c r="D1264" s="11" t="s">
        <v>254</v>
      </c>
      <c r="E1264" s="19" t="s">
        <v>2734</v>
      </c>
      <c r="F1264" s="10">
        <v>42036</v>
      </c>
      <c r="G1264" s="10">
        <v>44958</v>
      </c>
      <c r="H1264" s="11">
        <v>9</v>
      </c>
      <c r="I1264" s="20" t="s">
        <v>253</v>
      </c>
      <c r="J1264" s="11" t="s">
        <v>255</v>
      </c>
      <c r="K1264" s="11" t="s">
        <v>5259</v>
      </c>
      <c r="L1264" s="11">
        <v>2</v>
      </c>
    </row>
    <row r="1265" spans="1:12">
      <c r="A1265" s="11" t="s">
        <v>2491</v>
      </c>
      <c r="D1265" s="11" t="s">
        <v>254</v>
      </c>
      <c r="E1265" s="19" t="s">
        <v>2735</v>
      </c>
      <c r="F1265" s="10">
        <v>42036</v>
      </c>
      <c r="G1265" s="10">
        <v>44958</v>
      </c>
      <c r="H1265" s="11">
        <v>9</v>
      </c>
      <c r="I1265" s="20" t="s">
        <v>253</v>
      </c>
      <c r="J1265" s="11" t="s">
        <v>255</v>
      </c>
      <c r="K1265" s="11" t="s">
        <v>5259</v>
      </c>
      <c r="L1265" s="11">
        <v>2</v>
      </c>
    </row>
    <row r="1266" spans="1:12">
      <c r="A1266" s="11" t="s">
        <v>2492</v>
      </c>
      <c r="D1266" s="11" t="s">
        <v>254</v>
      </c>
      <c r="E1266" s="19" t="s">
        <v>2736</v>
      </c>
      <c r="F1266" s="10">
        <v>42036</v>
      </c>
      <c r="G1266" s="10">
        <v>44958</v>
      </c>
      <c r="H1266" s="11">
        <v>9</v>
      </c>
      <c r="I1266" s="20" t="s">
        <v>253</v>
      </c>
      <c r="J1266" s="11" t="s">
        <v>255</v>
      </c>
      <c r="K1266" s="11" t="s">
        <v>5259</v>
      </c>
      <c r="L1266" s="11">
        <v>2</v>
      </c>
    </row>
    <row r="1267" spans="1:12">
      <c r="A1267" s="11" t="s">
        <v>2493</v>
      </c>
      <c r="D1267" s="11" t="s">
        <v>254</v>
      </c>
      <c r="E1267" s="19" t="s">
        <v>2737</v>
      </c>
      <c r="F1267" s="10">
        <v>42036</v>
      </c>
      <c r="G1267" s="10">
        <v>44958</v>
      </c>
      <c r="H1267" s="11">
        <v>9</v>
      </c>
      <c r="I1267" s="20" t="s">
        <v>253</v>
      </c>
      <c r="J1267" s="11" t="s">
        <v>255</v>
      </c>
      <c r="K1267" s="11" t="s">
        <v>5259</v>
      </c>
      <c r="L1267" s="11">
        <v>2</v>
      </c>
    </row>
    <row r="1268" spans="1:12">
      <c r="A1268" s="11" t="s">
        <v>2494</v>
      </c>
      <c r="D1268" s="11" t="s">
        <v>254</v>
      </c>
      <c r="E1268" s="19" t="s">
        <v>2738</v>
      </c>
      <c r="F1268" s="10">
        <v>42036</v>
      </c>
      <c r="G1268" s="10">
        <v>44958</v>
      </c>
      <c r="H1268" s="11">
        <v>9</v>
      </c>
      <c r="I1268" s="20" t="s">
        <v>253</v>
      </c>
      <c r="J1268" s="11" t="s">
        <v>255</v>
      </c>
      <c r="K1268" s="11" t="s">
        <v>5259</v>
      </c>
      <c r="L1268" s="11">
        <v>2</v>
      </c>
    </row>
    <row r="1269" spans="1:12">
      <c r="A1269" s="11" t="s">
        <v>2495</v>
      </c>
      <c r="D1269" s="11" t="s">
        <v>254</v>
      </c>
      <c r="E1269" s="19" t="s">
        <v>2739</v>
      </c>
      <c r="F1269" s="10">
        <v>42036</v>
      </c>
      <c r="G1269" s="10">
        <v>44958</v>
      </c>
      <c r="H1269" s="11">
        <v>9</v>
      </c>
      <c r="I1269" s="20" t="s">
        <v>253</v>
      </c>
      <c r="J1269" s="11" t="s">
        <v>255</v>
      </c>
      <c r="K1269" s="11" t="s">
        <v>5259</v>
      </c>
      <c r="L1269" s="11">
        <v>2</v>
      </c>
    </row>
    <row r="1270" spans="1:12">
      <c r="A1270" s="11" t="s">
        <v>2496</v>
      </c>
      <c r="D1270" s="11" t="s">
        <v>254</v>
      </c>
      <c r="E1270" s="19" t="s">
        <v>2740</v>
      </c>
      <c r="F1270" s="10">
        <v>42036</v>
      </c>
      <c r="G1270" s="10">
        <v>44958</v>
      </c>
      <c r="H1270" s="11">
        <v>9</v>
      </c>
      <c r="I1270" s="20" t="s">
        <v>253</v>
      </c>
      <c r="J1270" s="11" t="s">
        <v>255</v>
      </c>
      <c r="K1270" s="11" t="s">
        <v>5259</v>
      </c>
      <c r="L1270" s="11">
        <v>2</v>
      </c>
    </row>
    <row r="1271" spans="1:12">
      <c r="A1271" s="11" t="s">
        <v>2497</v>
      </c>
      <c r="D1271" s="11" t="s">
        <v>254</v>
      </c>
      <c r="E1271" s="19" t="s">
        <v>2741</v>
      </c>
      <c r="F1271" s="10">
        <v>42036</v>
      </c>
      <c r="G1271" s="10">
        <v>44958</v>
      </c>
      <c r="H1271" s="11">
        <v>9</v>
      </c>
      <c r="I1271" s="20" t="s">
        <v>253</v>
      </c>
      <c r="J1271" s="11" t="s">
        <v>255</v>
      </c>
      <c r="K1271" s="11" t="s">
        <v>5259</v>
      </c>
      <c r="L1271" s="11">
        <v>2</v>
      </c>
    </row>
    <row r="1272" spans="1:12">
      <c r="A1272" s="11" t="s">
        <v>2498</v>
      </c>
      <c r="D1272" s="11" t="s">
        <v>254</v>
      </c>
      <c r="E1272" s="19" t="s">
        <v>2742</v>
      </c>
      <c r="F1272" s="10">
        <v>42036</v>
      </c>
      <c r="G1272" s="10">
        <v>44958</v>
      </c>
      <c r="H1272" s="11">
        <v>9</v>
      </c>
      <c r="I1272" s="20" t="s">
        <v>253</v>
      </c>
      <c r="J1272" s="11" t="s">
        <v>255</v>
      </c>
      <c r="K1272" s="11" t="s">
        <v>5259</v>
      </c>
      <c r="L1272" s="11">
        <v>2</v>
      </c>
    </row>
    <row r="1273" spans="1:12">
      <c r="A1273" s="11" t="s">
        <v>2499</v>
      </c>
      <c r="D1273" s="11" t="s">
        <v>254</v>
      </c>
      <c r="E1273" s="19" t="s">
        <v>2743</v>
      </c>
      <c r="F1273" s="10">
        <v>42036</v>
      </c>
      <c r="G1273" s="10">
        <v>44958</v>
      </c>
      <c r="H1273" s="11">
        <v>9</v>
      </c>
      <c r="I1273" s="20" t="s">
        <v>253</v>
      </c>
      <c r="J1273" s="11" t="s">
        <v>255</v>
      </c>
      <c r="K1273" s="11" t="s">
        <v>5259</v>
      </c>
      <c r="L1273" s="11">
        <v>2</v>
      </c>
    </row>
    <row r="1274" spans="1:12">
      <c r="A1274" s="11" t="s">
        <v>2500</v>
      </c>
      <c r="D1274" s="11" t="s">
        <v>254</v>
      </c>
      <c r="E1274" s="19" t="s">
        <v>2744</v>
      </c>
      <c r="F1274" s="10">
        <v>42036</v>
      </c>
      <c r="G1274" s="10">
        <v>44958</v>
      </c>
      <c r="H1274" s="11">
        <v>9</v>
      </c>
      <c r="I1274" s="20" t="s">
        <v>253</v>
      </c>
      <c r="J1274" s="11" t="s">
        <v>255</v>
      </c>
      <c r="K1274" s="11" t="s">
        <v>5259</v>
      </c>
      <c r="L1274" s="11">
        <v>2</v>
      </c>
    </row>
    <row r="1275" spans="1:12">
      <c r="A1275" s="11" t="s">
        <v>2501</v>
      </c>
      <c r="D1275" s="11" t="s">
        <v>254</v>
      </c>
      <c r="E1275" s="19" t="s">
        <v>2745</v>
      </c>
      <c r="F1275" s="10">
        <v>42036</v>
      </c>
      <c r="G1275" s="10">
        <v>44958</v>
      </c>
      <c r="H1275" s="11">
        <v>9</v>
      </c>
      <c r="I1275" s="20" t="s">
        <v>253</v>
      </c>
      <c r="J1275" s="11" t="s">
        <v>255</v>
      </c>
      <c r="K1275" s="11" t="s">
        <v>5259</v>
      </c>
      <c r="L1275" s="11">
        <v>2</v>
      </c>
    </row>
    <row r="1276" spans="1:12">
      <c r="A1276" s="11" t="s">
        <v>2502</v>
      </c>
      <c r="D1276" s="11" t="s">
        <v>254</v>
      </c>
      <c r="E1276" s="19" t="s">
        <v>2746</v>
      </c>
      <c r="F1276" s="10">
        <v>42036</v>
      </c>
      <c r="G1276" s="10">
        <v>44958</v>
      </c>
      <c r="H1276" s="11">
        <v>9</v>
      </c>
      <c r="I1276" s="20" t="s">
        <v>253</v>
      </c>
      <c r="J1276" s="11" t="s">
        <v>255</v>
      </c>
      <c r="K1276" s="11" t="s">
        <v>5259</v>
      </c>
      <c r="L1276" s="11">
        <v>2</v>
      </c>
    </row>
    <row r="1277" spans="1:12">
      <c r="A1277" s="11" t="s">
        <v>2503</v>
      </c>
      <c r="D1277" s="11" t="s">
        <v>254</v>
      </c>
      <c r="E1277" s="19" t="s">
        <v>2747</v>
      </c>
      <c r="F1277" s="10">
        <v>42036</v>
      </c>
      <c r="G1277" s="10">
        <v>44958</v>
      </c>
      <c r="H1277" s="11">
        <v>9</v>
      </c>
      <c r="I1277" s="20" t="s">
        <v>253</v>
      </c>
      <c r="J1277" s="11" t="s">
        <v>255</v>
      </c>
      <c r="K1277" s="11" t="s">
        <v>5259</v>
      </c>
      <c r="L1277" s="11">
        <v>2</v>
      </c>
    </row>
    <row r="1278" spans="1:12">
      <c r="A1278" s="11" t="s">
        <v>2504</v>
      </c>
      <c r="D1278" s="11" t="s">
        <v>254</v>
      </c>
      <c r="E1278" s="19" t="s">
        <v>2748</v>
      </c>
      <c r="F1278" s="10">
        <v>42036</v>
      </c>
      <c r="G1278" s="10">
        <v>44958</v>
      </c>
      <c r="H1278" s="11">
        <v>9</v>
      </c>
      <c r="I1278" s="20" t="s">
        <v>253</v>
      </c>
      <c r="J1278" s="11" t="s">
        <v>255</v>
      </c>
      <c r="K1278" s="11" t="s">
        <v>5259</v>
      </c>
      <c r="L1278" s="11">
        <v>2</v>
      </c>
    </row>
    <row r="1279" spans="1:12">
      <c r="A1279" s="11" t="s">
        <v>2505</v>
      </c>
      <c r="D1279" s="11" t="s">
        <v>254</v>
      </c>
      <c r="E1279" s="19" t="s">
        <v>2749</v>
      </c>
      <c r="F1279" s="10">
        <v>42036</v>
      </c>
      <c r="G1279" s="10">
        <v>44958</v>
      </c>
      <c r="H1279" s="11">
        <v>9</v>
      </c>
      <c r="I1279" s="20" t="s">
        <v>253</v>
      </c>
      <c r="J1279" s="11" t="s">
        <v>255</v>
      </c>
      <c r="K1279" s="11" t="s">
        <v>5259</v>
      </c>
      <c r="L1279" s="11">
        <v>2</v>
      </c>
    </row>
    <row r="1280" spans="1:12">
      <c r="A1280" s="11" t="s">
        <v>2506</v>
      </c>
      <c r="D1280" s="11" t="s">
        <v>254</v>
      </c>
      <c r="E1280" s="19" t="s">
        <v>2750</v>
      </c>
      <c r="F1280" s="10">
        <v>42036</v>
      </c>
      <c r="G1280" s="10">
        <v>44958</v>
      </c>
      <c r="H1280" s="11">
        <v>9</v>
      </c>
      <c r="I1280" s="20" t="s">
        <v>253</v>
      </c>
      <c r="J1280" s="11" t="s">
        <v>255</v>
      </c>
      <c r="K1280" s="11" t="s">
        <v>5259</v>
      </c>
      <c r="L1280" s="11">
        <v>2</v>
      </c>
    </row>
    <row r="1281" spans="1:12">
      <c r="A1281" s="11" t="s">
        <v>2507</v>
      </c>
      <c r="D1281" s="11" t="s">
        <v>254</v>
      </c>
      <c r="E1281" s="19" t="s">
        <v>2751</v>
      </c>
      <c r="F1281" s="10">
        <v>42036</v>
      </c>
      <c r="G1281" s="10">
        <v>44958</v>
      </c>
      <c r="H1281" s="11">
        <v>9</v>
      </c>
      <c r="I1281" s="20" t="s">
        <v>253</v>
      </c>
      <c r="J1281" s="11" t="s">
        <v>255</v>
      </c>
      <c r="K1281" s="11" t="s">
        <v>5259</v>
      </c>
      <c r="L1281" s="11">
        <v>2</v>
      </c>
    </row>
    <row r="1282" spans="1:12">
      <c r="A1282" s="11" t="s">
        <v>2508</v>
      </c>
      <c r="D1282" s="11" t="s">
        <v>254</v>
      </c>
      <c r="E1282" s="19" t="s">
        <v>2752</v>
      </c>
      <c r="F1282" s="10">
        <v>42036</v>
      </c>
      <c r="G1282" s="10">
        <v>44958</v>
      </c>
      <c r="H1282" s="11">
        <v>9</v>
      </c>
      <c r="I1282" s="20" t="s">
        <v>253</v>
      </c>
      <c r="J1282" s="11" t="s">
        <v>255</v>
      </c>
      <c r="K1282" s="11" t="s">
        <v>5259</v>
      </c>
      <c r="L1282" s="11">
        <v>2</v>
      </c>
    </row>
    <row r="1283" spans="1:12">
      <c r="A1283" s="11" t="s">
        <v>2509</v>
      </c>
      <c r="D1283" s="11" t="s">
        <v>254</v>
      </c>
      <c r="E1283" s="19" t="s">
        <v>2753</v>
      </c>
      <c r="F1283" s="10">
        <v>42036</v>
      </c>
      <c r="G1283" s="10">
        <v>44958</v>
      </c>
      <c r="H1283" s="11">
        <v>9</v>
      </c>
      <c r="I1283" s="20" t="s">
        <v>253</v>
      </c>
      <c r="J1283" s="11" t="s">
        <v>255</v>
      </c>
      <c r="K1283" s="11" t="s">
        <v>5259</v>
      </c>
      <c r="L1283" s="11">
        <v>2</v>
      </c>
    </row>
    <row r="1284" spans="1:12">
      <c r="A1284" s="11" t="s">
        <v>2510</v>
      </c>
      <c r="D1284" s="11" t="s">
        <v>254</v>
      </c>
      <c r="E1284" s="19" t="s">
        <v>2754</v>
      </c>
      <c r="F1284" s="10">
        <v>42036</v>
      </c>
      <c r="G1284" s="10">
        <v>44958</v>
      </c>
      <c r="H1284" s="11">
        <v>9</v>
      </c>
      <c r="I1284" s="20" t="s">
        <v>253</v>
      </c>
      <c r="J1284" s="11" t="s">
        <v>255</v>
      </c>
      <c r="K1284" s="11" t="s">
        <v>5259</v>
      </c>
      <c r="L1284" s="11">
        <v>2</v>
      </c>
    </row>
    <row r="1285" spans="1:12">
      <c r="A1285" s="11" t="s">
        <v>2511</v>
      </c>
      <c r="D1285" s="11" t="s">
        <v>254</v>
      </c>
      <c r="E1285" s="19" t="s">
        <v>2755</v>
      </c>
      <c r="F1285" s="10">
        <v>42036</v>
      </c>
      <c r="G1285" s="10">
        <v>44958</v>
      </c>
      <c r="H1285" s="11">
        <v>9</v>
      </c>
      <c r="I1285" s="20" t="s">
        <v>253</v>
      </c>
      <c r="J1285" s="11" t="s">
        <v>255</v>
      </c>
      <c r="K1285" s="11" t="s">
        <v>5259</v>
      </c>
      <c r="L1285" s="11">
        <v>2</v>
      </c>
    </row>
    <row r="1286" spans="1:12">
      <c r="A1286" s="11" t="s">
        <v>2512</v>
      </c>
      <c r="D1286" s="11" t="s">
        <v>254</v>
      </c>
      <c r="E1286" s="19" t="s">
        <v>2756</v>
      </c>
      <c r="F1286" s="10">
        <v>42036</v>
      </c>
      <c r="G1286" s="10">
        <v>44958</v>
      </c>
      <c r="H1286" s="11">
        <v>9</v>
      </c>
      <c r="I1286" s="20" t="s">
        <v>253</v>
      </c>
      <c r="J1286" s="11" t="s">
        <v>255</v>
      </c>
      <c r="K1286" s="11" t="s">
        <v>5259</v>
      </c>
      <c r="L1286" s="11">
        <v>2</v>
      </c>
    </row>
    <row r="1287" spans="1:12">
      <c r="A1287" s="11" t="s">
        <v>2513</v>
      </c>
      <c r="D1287" s="11" t="s">
        <v>254</v>
      </c>
      <c r="E1287" s="19" t="s">
        <v>2757</v>
      </c>
      <c r="F1287" s="10">
        <v>42036</v>
      </c>
      <c r="G1287" s="10">
        <v>44958</v>
      </c>
      <c r="H1287" s="11">
        <v>9</v>
      </c>
      <c r="I1287" s="20" t="s">
        <v>253</v>
      </c>
      <c r="J1287" s="11" t="s">
        <v>255</v>
      </c>
      <c r="K1287" s="11" t="s">
        <v>5259</v>
      </c>
      <c r="L1287" s="11">
        <v>2</v>
      </c>
    </row>
    <row r="1288" spans="1:12">
      <c r="A1288" s="11" t="s">
        <v>2514</v>
      </c>
      <c r="D1288" s="11" t="s">
        <v>254</v>
      </c>
      <c r="E1288" s="19" t="s">
        <v>2758</v>
      </c>
      <c r="F1288" s="10">
        <v>42036</v>
      </c>
      <c r="G1288" s="10">
        <v>44958</v>
      </c>
      <c r="H1288" s="11">
        <v>9</v>
      </c>
      <c r="I1288" s="20" t="s">
        <v>253</v>
      </c>
      <c r="J1288" s="11" t="s">
        <v>255</v>
      </c>
      <c r="K1288" s="11" t="s">
        <v>5259</v>
      </c>
      <c r="L1288" s="11">
        <v>2</v>
      </c>
    </row>
    <row r="1289" spans="1:12">
      <c r="A1289" s="11" t="s">
        <v>2515</v>
      </c>
      <c r="D1289" s="11" t="s">
        <v>254</v>
      </c>
      <c r="E1289" s="19" t="s">
        <v>2759</v>
      </c>
      <c r="F1289" s="10">
        <v>42036</v>
      </c>
      <c r="G1289" s="10">
        <v>44958</v>
      </c>
      <c r="H1289" s="11">
        <v>9</v>
      </c>
      <c r="I1289" s="20" t="s">
        <v>253</v>
      </c>
      <c r="J1289" s="11" t="s">
        <v>255</v>
      </c>
      <c r="K1289" s="11" t="s">
        <v>5259</v>
      </c>
      <c r="L1289" s="11">
        <v>2</v>
      </c>
    </row>
    <row r="1290" spans="1:12">
      <c r="A1290" s="11" t="s">
        <v>2516</v>
      </c>
      <c r="D1290" s="11" t="s">
        <v>254</v>
      </c>
      <c r="E1290" s="19" t="s">
        <v>2760</v>
      </c>
      <c r="F1290" s="10">
        <v>42036</v>
      </c>
      <c r="G1290" s="10">
        <v>44958</v>
      </c>
      <c r="H1290" s="11">
        <v>9</v>
      </c>
      <c r="I1290" s="20" t="s">
        <v>253</v>
      </c>
      <c r="J1290" s="11" t="s">
        <v>255</v>
      </c>
      <c r="K1290" s="11" t="s">
        <v>5259</v>
      </c>
      <c r="L1290" s="11">
        <v>2</v>
      </c>
    </row>
    <row r="1291" spans="1:12">
      <c r="A1291" s="11" t="s">
        <v>2517</v>
      </c>
      <c r="D1291" s="11" t="s">
        <v>254</v>
      </c>
      <c r="E1291" s="19" t="s">
        <v>2761</v>
      </c>
      <c r="F1291" s="10">
        <v>42036</v>
      </c>
      <c r="G1291" s="10">
        <v>44958</v>
      </c>
      <c r="H1291" s="11">
        <v>9</v>
      </c>
      <c r="I1291" s="20" t="s">
        <v>253</v>
      </c>
      <c r="J1291" s="11" t="s">
        <v>255</v>
      </c>
      <c r="K1291" s="11" t="s">
        <v>5259</v>
      </c>
      <c r="L1291" s="11">
        <v>2</v>
      </c>
    </row>
    <row r="1292" spans="1:12">
      <c r="A1292" s="11" t="s">
        <v>2518</v>
      </c>
      <c r="D1292" s="11" t="s">
        <v>254</v>
      </c>
      <c r="E1292" s="19" t="s">
        <v>2762</v>
      </c>
      <c r="F1292" s="10">
        <v>42036</v>
      </c>
      <c r="G1292" s="10">
        <v>44958</v>
      </c>
      <c r="H1292" s="11">
        <v>9</v>
      </c>
      <c r="I1292" s="20" t="s">
        <v>253</v>
      </c>
      <c r="J1292" s="11" t="s">
        <v>255</v>
      </c>
      <c r="K1292" s="11" t="s">
        <v>5259</v>
      </c>
      <c r="L1292" s="11">
        <v>2</v>
      </c>
    </row>
    <row r="1293" spans="1:12">
      <c r="A1293" s="11" t="s">
        <v>2519</v>
      </c>
      <c r="D1293" s="11" t="s">
        <v>254</v>
      </c>
      <c r="E1293" s="19" t="s">
        <v>2763</v>
      </c>
      <c r="F1293" s="10">
        <v>42036</v>
      </c>
      <c r="G1293" s="10">
        <v>44958</v>
      </c>
      <c r="H1293" s="11">
        <v>9</v>
      </c>
      <c r="I1293" s="20" t="s">
        <v>253</v>
      </c>
      <c r="J1293" s="11" t="s">
        <v>255</v>
      </c>
      <c r="K1293" s="11" t="s">
        <v>5259</v>
      </c>
      <c r="L1293" s="11">
        <v>2</v>
      </c>
    </row>
    <row r="1294" spans="1:12">
      <c r="A1294" s="11" t="s">
        <v>2520</v>
      </c>
      <c r="D1294" s="11" t="s">
        <v>254</v>
      </c>
      <c r="E1294" s="19" t="s">
        <v>2764</v>
      </c>
      <c r="F1294" s="10">
        <v>42036</v>
      </c>
      <c r="G1294" s="10">
        <v>44958</v>
      </c>
      <c r="H1294" s="11">
        <v>9</v>
      </c>
      <c r="I1294" s="20" t="s">
        <v>253</v>
      </c>
      <c r="J1294" s="11" t="s">
        <v>255</v>
      </c>
      <c r="K1294" s="11" t="s">
        <v>5259</v>
      </c>
      <c r="L1294" s="11">
        <v>2</v>
      </c>
    </row>
    <row r="1295" spans="1:12">
      <c r="A1295" s="11" t="s">
        <v>2521</v>
      </c>
      <c r="D1295" s="11" t="s">
        <v>254</v>
      </c>
      <c r="E1295" s="19" t="s">
        <v>2765</v>
      </c>
      <c r="F1295" s="10">
        <v>42036</v>
      </c>
      <c r="G1295" s="10">
        <v>44958</v>
      </c>
      <c r="H1295" s="11">
        <v>9</v>
      </c>
      <c r="I1295" s="20" t="s">
        <v>253</v>
      </c>
      <c r="J1295" s="11" t="s">
        <v>255</v>
      </c>
      <c r="K1295" s="11" t="s">
        <v>5259</v>
      </c>
      <c r="L1295" s="11">
        <v>2</v>
      </c>
    </row>
    <row r="1296" spans="1:12">
      <c r="A1296" s="11" t="s">
        <v>2522</v>
      </c>
      <c r="D1296" s="11" t="s">
        <v>254</v>
      </c>
      <c r="E1296" s="19" t="s">
        <v>2766</v>
      </c>
      <c r="F1296" s="10">
        <v>42036</v>
      </c>
      <c r="G1296" s="10">
        <v>44958</v>
      </c>
      <c r="H1296" s="11">
        <v>9</v>
      </c>
      <c r="I1296" s="20" t="s">
        <v>253</v>
      </c>
      <c r="J1296" s="11" t="s">
        <v>255</v>
      </c>
      <c r="K1296" s="11" t="s">
        <v>5259</v>
      </c>
      <c r="L1296" s="11">
        <v>2</v>
      </c>
    </row>
    <row r="1297" spans="1:12">
      <c r="A1297" s="11" t="s">
        <v>2523</v>
      </c>
      <c r="D1297" s="11" t="s">
        <v>254</v>
      </c>
      <c r="E1297" s="19" t="s">
        <v>2767</v>
      </c>
      <c r="F1297" s="10">
        <v>42036</v>
      </c>
      <c r="G1297" s="10">
        <v>44958</v>
      </c>
      <c r="H1297" s="11">
        <v>9</v>
      </c>
      <c r="I1297" s="20" t="s">
        <v>253</v>
      </c>
      <c r="J1297" s="11" t="s">
        <v>255</v>
      </c>
      <c r="K1297" s="11" t="s">
        <v>5259</v>
      </c>
      <c r="L1297" s="11">
        <v>2</v>
      </c>
    </row>
    <row r="1298" spans="1:12">
      <c r="A1298" s="11" t="s">
        <v>2524</v>
      </c>
      <c r="D1298" s="11" t="s">
        <v>254</v>
      </c>
      <c r="E1298" s="19" t="s">
        <v>2768</v>
      </c>
      <c r="F1298" s="10">
        <v>42036</v>
      </c>
      <c r="G1298" s="10">
        <v>44958</v>
      </c>
      <c r="H1298" s="11">
        <v>9</v>
      </c>
      <c r="I1298" s="20" t="s">
        <v>253</v>
      </c>
      <c r="J1298" s="11" t="s">
        <v>255</v>
      </c>
      <c r="K1298" s="11" t="s">
        <v>5259</v>
      </c>
      <c r="L1298" s="11">
        <v>2</v>
      </c>
    </row>
    <row r="1299" spans="1:12">
      <c r="A1299" s="11" t="s">
        <v>2525</v>
      </c>
      <c r="D1299" s="11" t="s">
        <v>254</v>
      </c>
      <c r="E1299" s="19" t="s">
        <v>2769</v>
      </c>
      <c r="F1299" s="10">
        <v>42036</v>
      </c>
      <c r="G1299" s="10">
        <v>44958</v>
      </c>
      <c r="H1299" s="11">
        <v>9</v>
      </c>
      <c r="I1299" s="20" t="s">
        <v>253</v>
      </c>
      <c r="J1299" s="11" t="s">
        <v>255</v>
      </c>
      <c r="K1299" s="11" t="s">
        <v>5259</v>
      </c>
      <c r="L1299" s="11">
        <v>2</v>
      </c>
    </row>
    <row r="1300" spans="1:12">
      <c r="A1300" s="11" t="s">
        <v>2526</v>
      </c>
      <c r="D1300" s="11" t="s">
        <v>254</v>
      </c>
      <c r="E1300" s="19" t="s">
        <v>2770</v>
      </c>
      <c r="F1300" s="10">
        <v>42036</v>
      </c>
      <c r="G1300" s="10">
        <v>44958</v>
      </c>
      <c r="H1300" s="11">
        <v>9</v>
      </c>
      <c r="I1300" s="20" t="s">
        <v>253</v>
      </c>
      <c r="J1300" s="11" t="s">
        <v>255</v>
      </c>
      <c r="K1300" s="11" t="s">
        <v>5259</v>
      </c>
      <c r="L1300" s="11">
        <v>2</v>
      </c>
    </row>
    <row r="1301" spans="1:12">
      <c r="A1301" s="11" t="s">
        <v>2527</v>
      </c>
      <c r="D1301" s="11" t="s">
        <v>254</v>
      </c>
      <c r="E1301" s="19" t="s">
        <v>2771</v>
      </c>
      <c r="F1301" s="10">
        <v>42036</v>
      </c>
      <c r="G1301" s="10">
        <v>44958</v>
      </c>
      <c r="H1301" s="11">
        <v>9</v>
      </c>
      <c r="I1301" s="20" t="s">
        <v>253</v>
      </c>
      <c r="J1301" s="11" t="s">
        <v>255</v>
      </c>
      <c r="K1301" s="11" t="s">
        <v>5259</v>
      </c>
      <c r="L1301" s="11">
        <v>2</v>
      </c>
    </row>
    <row r="1302" spans="1:12">
      <c r="A1302" s="11" t="s">
        <v>2528</v>
      </c>
      <c r="D1302" s="11" t="s">
        <v>254</v>
      </c>
      <c r="E1302" s="19" t="s">
        <v>2772</v>
      </c>
      <c r="F1302" s="10">
        <v>42036</v>
      </c>
      <c r="G1302" s="10">
        <v>44958</v>
      </c>
      <c r="H1302" s="11">
        <v>9</v>
      </c>
      <c r="I1302" s="20" t="s">
        <v>253</v>
      </c>
      <c r="J1302" s="11" t="s">
        <v>255</v>
      </c>
      <c r="K1302" s="11" t="s">
        <v>5259</v>
      </c>
      <c r="L1302" s="11">
        <v>2</v>
      </c>
    </row>
    <row r="1303" spans="1:12">
      <c r="A1303" s="11" t="s">
        <v>2529</v>
      </c>
      <c r="D1303" s="11" t="s">
        <v>254</v>
      </c>
      <c r="E1303" s="19" t="s">
        <v>2773</v>
      </c>
      <c r="F1303" s="10">
        <v>42036</v>
      </c>
      <c r="G1303" s="10">
        <v>44958</v>
      </c>
      <c r="H1303" s="11">
        <v>9</v>
      </c>
      <c r="I1303" s="20" t="s">
        <v>253</v>
      </c>
      <c r="J1303" s="11" t="s">
        <v>255</v>
      </c>
      <c r="K1303" s="11" t="s">
        <v>5259</v>
      </c>
      <c r="L1303" s="11">
        <v>2</v>
      </c>
    </row>
    <row r="1304" spans="1:12">
      <c r="A1304" s="11" t="s">
        <v>2530</v>
      </c>
      <c r="D1304" s="11" t="s">
        <v>254</v>
      </c>
      <c r="E1304" s="19" t="s">
        <v>2774</v>
      </c>
      <c r="F1304" s="10">
        <v>42036</v>
      </c>
      <c r="G1304" s="10">
        <v>44958</v>
      </c>
      <c r="H1304" s="11">
        <v>9</v>
      </c>
      <c r="I1304" s="20" t="s">
        <v>253</v>
      </c>
      <c r="J1304" s="11" t="s">
        <v>255</v>
      </c>
      <c r="K1304" s="11" t="s">
        <v>5259</v>
      </c>
      <c r="L1304" s="11">
        <v>2</v>
      </c>
    </row>
    <row r="1305" spans="1:12">
      <c r="A1305" s="11" t="s">
        <v>2531</v>
      </c>
      <c r="D1305" s="11" t="s">
        <v>254</v>
      </c>
      <c r="E1305" s="19" t="s">
        <v>2775</v>
      </c>
      <c r="F1305" s="10">
        <v>42036</v>
      </c>
      <c r="G1305" s="10">
        <v>44958</v>
      </c>
      <c r="H1305" s="11">
        <v>9</v>
      </c>
      <c r="I1305" s="20" t="s">
        <v>253</v>
      </c>
      <c r="J1305" s="11" t="s">
        <v>255</v>
      </c>
      <c r="K1305" s="11" t="s">
        <v>5259</v>
      </c>
      <c r="L1305" s="11">
        <v>2</v>
      </c>
    </row>
    <row r="1306" spans="1:12">
      <c r="A1306" s="11" t="s">
        <v>2532</v>
      </c>
      <c r="D1306" s="11" t="s">
        <v>254</v>
      </c>
      <c r="E1306" s="19" t="s">
        <v>2776</v>
      </c>
      <c r="F1306" s="10">
        <v>42036</v>
      </c>
      <c r="G1306" s="10">
        <v>44958</v>
      </c>
      <c r="H1306" s="11">
        <v>9</v>
      </c>
      <c r="I1306" s="20" t="s">
        <v>253</v>
      </c>
      <c r="J1306" s="11" t="s">
        <v>255</v>
      </c>
      <c r="K1306" s="11" t="s">
        <v>5259</v>
      </c>
      <c r="L1306" s="11">
        <v>2</v>
      </c>
    </row>
    <row r="1307" spans="1:12">
      <c r="A1307" s="11" t="s">
        <v>2533</v>
      </c>
      <c r="D1307" s="11" t="s">
        <v>254</v>
      </c>
      <c r="E1307" s="19" t="s">
        <v>2777</v>
      </c>
      <c r="F1307" s="10">
        <v>42036</v>
      </c>
      <c r="G1307" s="10">
        <v>44958</v>
      </c>
      <c r="H1307" s="11">
        <v>9</v>
      </c>
      <c r="I1307" s="20" t="s">
        <v>253</v>
      </c>
      <c r="J1307" s="11" t="s">
        <v>255</v>
      </c>
      <c r="K1307" s="11" t="s">
        <v>5259</v>
      </c>
      <c r="L1307" s="11">
        <v>2</v>
      </c>
    </row>
    <row r="1308" spans="1:12">
      <c r="A1308" s="11" t="s">
        <v>2534</v>
      </c>
      <c r="D1308" s="11" t="s">
        <v>254</v>
      </c>
      <c r="E1308" s="19" t="s">
        <v>2778</v>
      </c>
      <c r="F1308" s="10">
        <v>42036</v>
      </c>
      <c r="G1308" s="10">
        <v>44958</v>
      </c>
      <c r="H1308" s="11">
        <v>9</v>
      </c>
      <c r="I1308" s="20" t="s">
        <v>253</v>
      </c>
      <c r="J1308" s="11" t="s">
        <v>255</v>
      </c>
      <c r="K1308" s="11" t="s">
        <v>5259</v>
      </c>
      <c r="L1308" s="11">
        <v>2</v>
      </c>
    </row>
    <row r="1309" spans="1:12">
      <c r="A1309" s="11" t="s">
        <v>2535</v>
      </c>
      <c r="D1309" s="11" t="s">
        <v>254</v>
      </c>
      <c r="E1309" s="19" t="s">
        <v>2779</v>
      </c>
      <c r="F1309" s="10">
        <v>42036</v>
      </c>
      <c r="G1309" s="10">
        <v>44958</v>
      </c>
      <c r="H1309" s="11">
        <v>9</v>
      </c>
      <c r="I1309" s="20" t="s">
        <v>253</v>
      </c>
      <c r="J1309" s="11" t="s">
        <v>255</v>
      </c>
      <c r="K1309" s="11" t="s">
        <v>5259</v>
      </c>
      <c r="L1309" s="11">
        <v>2</v>
      </c>
    </row>
    <row r="1310" spans="1:12">
      <c r="A1310" s="11" t="s">
        <v>2536</v>
      </c>
      <c r="D1310" s="11" t="s">
        <v>254</v>
      </c>
      <c r="E1310" s="19" t="s">
        <v>2780</v>
      </c>
      <c r="F1310" s="10">
        <v>42036</v>
      </c>
      <c r="G1310" s="10">
        <v>44958</v>
      </c>
      <c r="H1310" s="11">
        <v>9</v>
      </c>
      <c r="I1310" s="20" t="s">
        <v>253</v>
      </c>
      <c r="J1310" s="11" t="s">
        <v>255</v>
      </c>
      <c r="K1310" s="11" t="s">
        <v>5259</v>
      </c>
      <c r="L1310" s="11">
        <v>2</v>
      </c>
    </row>
    <row r="1311" spans="1:12">
      <c r="A1311" s="11" t="s">
        <v>2537</v>
      </c>
      <c r="D1311" s="11" t="s">
        <v>254</v>
      </c>
      <c r="E1311" s="19" t="s">
        <v>2781</v>
      </c>
      <c r="F1311" s="10">
        <v>42036</v>
      </c>
      <c r="G1311" s="10">
        <v>44958</v>
      </c>
      <c r="H1311" s="11">
        <v>9</v>
      </c>
      <c r="I1311" s="20" t="s">
        <v>253</v>
      </c>
      <c r="J1311" s="11" t="s">
        <v>255</v>
      </c>
      <c r="K1311" s="11" t="s">
        <v>5259</v>
      </c>
      <c r="L1311" s="11">
        <v>2</v>
      </c>
    </row>
    <row r="1312" spans="1:12">
      <c r="A1312" s="11" t="s">
        <v>2538</v>
      </c>
      <c r="D1312" s="11" t="s">
        <v>254</v>
      </c>
      <c r="E1312" s="19" t="s">
        <v>2782</v>
      </c>
      <c r="F1312" s="10">
        <v>42036</v>
      </c>
      <c r="G1312" s="10">
        <v>44958</v>
      </c>
      <c r="H1312" s="11">
        <v>9</v>
      </c>
      <c r="I1312" s="20" t="s">
        <v>253</v>
      </c>
      <c r="J1312" s="11" t="s">
        <v>255</v>
      </c>
      <c r="K1312" s="11" t="s">
        <v>5259</v>
      </c>
      <c r="L1312" s="11">
        <v>2</v>
      </c>
    </row>
    <row r="1313" spans="1:12">
      <c r="A1313" s="11" t="s">
        <v>2539</v>
      </c>
      <c r="D1313" s="11" t="s">
        <v>254</v>
      </c>
      <c r="E1313" s="19" t="s">
        <v>2783</v>
      </c>
      <c r="F1313" s="10">
        <v>42036</v>
      </c>
      <c r="G1313" s="10">
        <v>44958</v>
      </c>
      <c r="H1313" s="11">
        <v>9</v>
      </c>
      <c r="I1313" s="20" t="s">
        <v>253</v>
      </c>
      <c r="J1313" s="11" t="s">
        <v>255</v>
      </c>
      <c r="K1313" s="11" t="s">
        <v>5259</v>
      </c>
      <c r="L1313" s="11">
        <v>2</v>
      </c>
    </row>
    <row r="1314" spans="1:12">
      <c r="A1314" s="11" t="s">
        <v>2540</v>
      </c>
      <c r="D1314" s="11" t="s">
        <v>254</v>
      </c>
      <c r="E1314" s="19" t="s">
        <v>2784</v>
      </c>
      <c r="F1314" s="10">
        <v>42036</v>
      </c>
      <c r="G1314" s="10">
        <v>44958</v>
      </c>
      <c r="H1314" s="11">
        <v>9</v>
      </c>
      <c r="I1314" s="20" t="s">
        <v>253</v>
      </c>
      <c r="J1314" s="11" t="s">
        <v>255</v>
      </c>
      <c r="K1314" s="11" t="s">
        <v>5259</v>
      </c>
      <c r="L1314" s="11">
        <v>2</v>
      </c>
    </row>
    <row r="1315" spans="1:12">
      <c r="A1315" s="11" t="s">
        <v>2541</v>
      </c>
      <c r="D1315" s="11" t="s">
        <v>254</v>
      </c>
      <c r="E1315" s="19" t="s">
        <v>2785</v>
      </c>
      <c r="F1315" s="10">
        <v>42036</v>
      </c>
      <c r="G1315" s="10">
        <v>44958</v>
      </c>
      <c r="H1315" s="11">
        <v>9</v>
      </c>
      <c r="I1315" s="20" t="s">
        <v>253</v>
      </c>
      <c r="J1315" s="11" t="s">
        <v>255</v>
      </c>
      <c r="K1315" s="11" t="s">
        <v>5259</v>
      </c>
      <c r="L1315" s="11">
        <v>2</v>
      </c>
    </row>
    <row r="1316" spans="1:12">
      <c r="A1316" s="11" t="s">
        <v>2542</v>
      </c>
      <c r="D1316" s="11" t="s">
        <v>254</v>
      </c>
      <c r="E1316" s="19" t="s">
        <v>2786</v>
      </c>
      <c r="F1316" s="10">
        <v>42036</v>
      </c>
      <c r="G1316" s="10">
        <v>44958</v>
      </c>
      <c r="H1316" s="11">
        <v>9</v>
      </c>
      <c r="I1316" s="20" t="s">
        <v>253</v>
      </c>
      <c r="J1316" s="11" t="s">
        <v>255</v>
      </c>
      <c r="K1316" s="11" t="s">
        <v>5259</v>
      </c>
      <c r="L1316" s="11">
        <v>2</v>
      </c>
    </row>
    <row r="1317" spans="1:12">
      <c r="A1317" s="11" t="s">
        <v>2543</v>
      </c>
      <c r="D1317" s="11" t="s">
        <v>254</v>
      </c>
      <c r="E1317" s="19" t="s">
        <v>2787</v>
      </c>
      <c r="F1317" s="10">
        <v>42036</v>
      </c>
      <c r="G1317" s="10">
        <v>44958</v>
      </c>
      <c r="H1317" s="11">
        <v>9</v>
      </c>
      <c r="I1317" s="20" t="s">
        <v>253</v>
      </c>
      <c r="J1317" s="11" t="s">
        <v>255</v>
      </c>
      <c r="K1317" s="11" t="s">
        <v>5259</v>
      </c>
      <c r="L1317" s="11">
        <v>2</v>
      </c>
    </row>
    <row r="1318" spans="1:12">
      <c r="A1318" s="11" t="s">
        <v>2544</v>
      </c>
      <c r="D1318" s="11" t="s">
        <v>254</v>
      </c>
      <c r="E1318" s="19" t="s">
        <v>2788</v>
      </c>
      <c r="F1318" s="10">
        <v>42036</v>
      </c>
      <c r="G1318" s="10">
        <v>44958</v>
      </c>
      <c r="H1318" s="11">
        <v>9</v>
      </c>
      <c r="I1318" s="20" t="s">
        <v>253</v>
      </c>
      <c r="J1318" s="11" t="s">
        <v>255</v>
      </c>
      <c r="K1318" s="11" t="s">
        <v>5259</v>
      </c>
      <c r="L1318" s="11">
        <v>2</v>
      </c>
    </row>
    <row r="1319" spans="1:12">
      <c r="A1319" s="11" t="s">
        <v>2545</v>
      </c>
      <c r="D1319" s="11" t="s">
        <v>254</v>
      </c>
      <c r="E1319" s="19" t="s">
        <v>2789</v>
      </c>
      <c r="F1319" s="10">
        <v>42036</v>
      </c>
      <c r="G1319" s="10">
        <v>44958</v>
      </c>
      <c r="H1319" s="11">
        <v>9</v>
      </c>
      <c r="I1319" s="20" t="s">
        <v>253</v>
      </c>
      <c r="J1319" s="11" t="s">
        <v>255</v>
      </c>
      <c r="K1319" s="11" t="s">
        <v>5259</v>
      </c>
      <c r="L1319" s="11">
        <v>2</v>
      </c>
    </row>
    <row r="1320" spans="1:12">
      <c r="A1320" s="11" t="s">
        <v>2546</v>
      </c>
      <c r="D1320" s="11" t="s">
        <v>254</v>
      </c>
      <c r="E1320" s="19" t="s">
        <v>2790</v>
      </c>
      <c r="F1320" s="10">
        <v>42036</v>
      </c>
      <c r="G1320" s="10">
        <v>44958</v>
      </c>
      <c r="H1320" s="11">
        <v>9</v>
      </c>
      <c r="I1320" s="20" t="s">
        <v>253</v>
      </c>
      <c r="J1320" s="11" t="s">
        <v>255</v>
      </c>
      <c r="K1320" s="11" t="s">
        <v>5259</v>
      </c>
      <c r="L1320" s="11">
        <v>2</v>
      </c>
    </row>
    <row r="1321" spans="1:12">
      <c r="A1321" s="11" t="s">
        <v>2547</v>
      </c>
      <c r="D1321" s="11" t="s">
        <v>254</v>
      </c>
      <c r="E1321" s="19" t="s">
        <v>2791</v>
      </c>
      <c r="F1321" s="10">
        <v>42036</v>
      </c>
      <c r="G1321" s="10">
        <v>44958</v>
      </c>
      <c r="H1321" s="11">
        <v>9</v>
      </c>
      <c r="I1321" s="20" t="s">
        <v>253</v>
      </c>
      <c r="J1321" s="11" t="s">
        <v>255</v>
      </c>
      <c r="K1321" s="11" t="s">
        <v>5259</v>
      </c>
      <c r="L1321" s="11">
        <v>2</v>
      </c>
    </row>
    <row r="1322" spans="1:12">
      <c r="A1322" s="11" t="s">
        <v>2548</v>
      </c>
      <c r="D1322" s="11" t="s">
        <v>254</v>
      </c>
      <c r="E1322" s="19" t="s">
        <v>2792</v>
      </c>
      <c r="F1322" s="10">
        <v>42036</v>
      </c>
      <c r="G1322" s="10">
        <v>44958</v>
      </c>
      <c r="H1322" s="11">
        <v>9</v>
      </c>
      <c r="I1322" s="20" t="s">
        <v>253</v>
      </c>
      <c r="J1322" s="11" t="s">
        <v>255</v>
      </c>
      <c r="K1322" s="11" t="s">
        <v>5259</v>
      </c>
      <c r="L1322" s="11">
        <v>2</v>
      </c>
    </row>
    <row r="1323" spans="1:12">
      <c r="A1323" s="11" t="s">
        <v>2549</v>
      </c>
      <c r="D1323" s="11" t="s">
        <v>254</v>
      </c>
      <c r="E1323" s="19" t="s">
        <v>2793</v>
      </c>
      <c r="F1323" s="10">
        <v>42036</v>
      </c>
      <c r="G1323" s="10">
        <v>44958</v>
      </c>
      <c r="H1323" s="11">
        <v>9</v>
      </c>
      <c r="I1323" s="20" t="s">
        <v>253</v>
      </c>
      <c r="J1323" s="11" t="s">
        <v>255</v>
      </c>
      <c r="K1323" s="11" t="s">
        <v>5259</v>
      </c>
      <c r="L1323" s="11">
        <v>2</v>
      </c>
    </row>
    <row r="1324" spans="1:12">
      <c r="A1324" s="11" t="s">
        <v>2550</v>
      </c>
      <c r="D1324" s="11" t="s">
        <v>254</v>
      </c>
      <c r="E1324" s="19" t="s">
        <v>2794</v>
      </c>
      <c r="F1324" s="10">
        <v>42036</v>
      </c>
      <c r="G1324" s="10">
        <v>44958</v>
      </c>
      <c r="H1324" s="11">
        <v>9</v>
      </c>
      <c r="I1324" s="20" t="s">
        <v>253</v>
      </c>
      <c r="J1324" s="11" t="s">
        <v>255</v>
      </c>
      <c r="K1324" s="11" t="s">
        <v>5259</v>
      </c>
      <c r="L1324" s="11">
        <v>2</v>
      </c>
    </row>
    <row r="1325" spans="1:12">
      <c r="A1325" s="11" t="s">
        <v>2551</v>
      </c>
      <c r="D1325" s="11" t="s">
        <v>254</v>
      </c>
      <c r="E1325" s="19" t="s">
        <v>2795</v>
      </c>
      <c r="F1325" s="10">
        <v>42036</v>
      </c>
      <c r="G1325" s="10">
        <v>44958</v>
      </c>
      <c r="H1325" s="11">
        <v>9</v>
      </c>
      <c r="I1325" s="20" t="s">
        <v>253</v>
      </c>
      <c r="J1325" s="11" t="s">
        <v>255</v>
      </c>
      <c r="K1325" s="11" t="s">
        <v>5259</v>
      </c>
      <c r="L1325" s="11">
        <v>2</v>
      </c>
    </row>
    <row r="1326" spans="1:12">
      <c r="A1326" s="11" t="s">
        <v>2552</v>
      </c>
      <c r="D1326" s="11" t="s">
        <v>254</v>
      </c>
      <c r="E1326" s="19" t="s">
        <v>2796</v>
      </c>
      <c r="F1326" s="10">
        <v>42036</v>
      </c>
      <c r="G1326" s="10">
        <v>44958</v>
      </c>
      <c r="H1326" s="11">
        <v>9</v>
      </c>
      <c r="I1326" s="20" t="s">
        <v>253</v>
      </c>
      <c r="J1326" s="11" t="s">
        <v>255</v>
      </c>
      <c r="K1326" s="11" t="s">
        <v>5259</v>
      </c>
      <c r="L1326" s="11">
        <v>2</v>
      </c>
    </row>
    <row r="1327" spans="1:12">
      <c r="A1327" s="11" t="s">
        <v>2553</v>
      </c>
      <c r="D1327" s="11" t="s">
        <v>254</v>
      </c>
      <c r="E1327" s="19" t="s">
        <v>2797</v>
      </c>
      <c r="F1327" s="10">
        <v>42036</v>
      </c>
      <c r="G1327" s="10">
        <v>44958</v>
      </c>
      <c r="H1327" s="11">
        <v>9</v>
      </c>
      <c r="I1327" s="20" t="s">
        <v>253</v>
      </c>
      <c r="J1327" s="11" t="s">
        <v>255</v>
      </c>
      <c r="K1327" s="11" t="s">
        <v>5259</v>
      </c>
      <c r="L1327" s="11">
        <v>2</v>
      </c>
    </row>
    <row r="1328" spans="1:12">
      <c r="A1328" s="11" t="s">
        <v>2554</v>
      </c>
      <c r="D1328" s="11" t="s">
        <v>254</v>
      </c>
      <c r="E1328" s="19" t="s">
        <v>2798</v>
      </c>
      <c r="F1328" s="10">
        <v>42036</v>
      </c>
      <c r="G1328" s="10">
        <v>44958</v>
      </c>
      <c r="H1328" s="11">
        <v>9</v>
      </c>
      <c r="I1328" s="20" t="s">
        <v>253</v>
      </c>
      <c r="J1328" s="11" t="s">
        <v>255</v>
      </c>
      <c r="K1328" s="11" t="s">
        <v>5259</v>
      </c>
      <c r="L1328" s="11">
        <v>2</v>
      </c>
    </row>
    <row r="1329" spans="1:12">
      <c r="A1329" s="11" t="s">
        <v>2555</v>
      </c>
      <c r="D1329" s="11" t="s">
        <v>254</v>
      </c>
      <c r="E1329" s="19" t="s">
        <v>2799</v>
      </c>
      <c r="F1329" s="10">
        <v>42036</v>
      </c>
      <c r="G1329" s="10">
        <v>44958</v>
      </c>
      <c r="H1329" s="11">
        <v>9</v>
      </c>
      <c r="I1329" s="20" t="s">
        <v>253</v>
      </c>
      <c r="J1329" s="11" t="s">
        <v>255</v>
      </c>
      <c r="K1329" s="11" t="s">
        <v>5259</v>
      </c>
      <c r="L1329" s="11">
        <v>2</v>
      </c>
    </row>
    <row r="1330" spans="1:12">
      <c r="A1330" s="11" t="s">
        <v>2556</v>
      </c>
      <c r="D1330" s="11" t="s">
        <v>254</v>
      </c>
      <c r="E1330" s="19" t="s">
        <v>2800</v>
      </c>
      <c r="F1330" s="10">
        <v>42036</v>
      </c>
      <c r="G1330" s="10">
        <v>44958</v>
      </c>
      <c r="H1330" s="11">
        <v>9</v>
      </c>
      <c r="I1330" s="20" t="s">
        <v>253</v>
      </c>
      <c r="J1330" s="11" t="s">
        <v>255</v>
      </c>
      <c r="K1330" s="11" t="s">
        <v>5259</v>
      </c>
      <c r="L1330" s="11">
        <v>2</v>
      </c>
    </row>
    <row r="1331" spans="1:12">
      <c r="A1331" s="11" t="s">
        <v>2557</v>
      </c>
      <c r="D1331" s="11" t="s">
        <v>254</v>
      </c>
      <c r="E1331" s="19" t="s">
        <v>2801</v>
      </c>
      <c r="F1331" s="10">
        <v>42036</v>
      </c>
      <c r="G1331" s="10">
        <v>44958</v>
      </c>
      <c r="H1331" s="11">
        <v>9</v>
      </c>
      <c r="I1331" s="20" t="s">
        <v>253</v>
      </c>
      <c r="J1331" s="11" t="s">
        <v>255</v>
      </c>
      <c r="K1331" s="11" t="s">
        <v>5259</v>
      </c>
      <c r="L1331" s="11">
        <v>2</v>
      </c>
    </row>
    <row r="1332" spans="1:12">
      <c r="A1332" s="11" t="s">
        <v>2558</v>
      </c>
      <c r="D1332" s="11" t="s">
        <v>254</v>
      </c>
      <c r="E1332" s="19" t="s">
        <v>2802</v>
      </c>
      <c r="F1332" s="10">
        <v>42036</v>
      </c>
      <c r="G1332" s="10">
        <v>44958</v>
      </c>
      <c r="H1332" s="11">
        <v>9</v>
      </c>
      <c r="I1332" s="20" t="s">
        <v>253</v>
      </c>
      <c r="J1332" s="11" t="s">
        <v>255</v>
      </c>
      <c r="K1332" s="11" t="s">
        <v>5259</v>
      </c>
      <c r="L1332" s="11">
        <v>2</v>
      </c>
    </row>
    <row r="1333" spans="1:12">
      <c r="A1333" s="11" t="s">
        <v>2559</v>
      </c>
      <c r="D1333" s="11" t="s">
        <v>254</v>
      </c>
      <c r="E1333" s="19" t="s">
        <v>2803</v>
      </c>
      <c r="F1333" s="10">
        <v>42036</v>
      </c>
      <c r="G1333" s="10">
        <v>44958</v>
      </c>
      <c r="H1333" s="11">
        <v>9</v>
      </c>
      <c r="I1333" s="20" t="s">
        <v>253</v>
      </c>
      <c r="J1333" s="11" t="s">
        <v>255</v>
      </c>
      <c r="K1333" s="11" t="s">
        <v>5259</v>
      </c>
      <c r="L1333" s="11">
        <v>2</v>
      </c>
    </row>
    <row r="1334" spans="1:12">
      <c r="A1334" s="11" t="s">
        <v>2560</v>
      </c>
      <c r="D1334" s="11" t="s">
        <v>254</v>
      </c>
      <c r="E1334" s="19" t="s">
        <v>2804</v>
      </c>
      <c r="F1334" s="10">
        <v>42036</v>
      </c>
      <c r="G1334" s="10">
        <v>44958</v>
      </c>
      <c r="H1334" s="11">
        <v>9</v>
      </c>
      <c r="I1334" s="20" t="s">
        <v>253</v>
      </c>
      <c r="J1334" s="11" t="s">
        <v>255</v>
      </c>
      <c r="K1334" s="11" t="s">
        <v>5259</v>
      </c>
      <c r="L1334" s="11">
        <v>2</v>
      </c>
    </row>
    <row r="1335" spans="1:12">
      <c r="A1335" s="11" t="s">
        <v>2561</v>
      </c>
      <c r="D1335" s="11" t="s">
        <v>254</v>
      </c>
      <c r="E1335" s="19" t="s">
        <v>2805</v>
      </c>
      <c r="F1335" s="10">
        <v>42036</v>
      </c>
      <c r="G1335" s="10">
        <v>44958</v>
      </c>
      <c r="H1335" s="11">
        <v>9</v>
      </c>
      <c r="I1335" s="20" t="s">
        <v>253</v>
      </c>
      <c r="J1335" s="11" t="s">
        <v>255</v>
      </c>
      <c r="K1335" s="11" t="s">
        <v>5259</v>
      </c>
      <c r="L1335" s="11">
        <v>2</v>
      </c>
    </row>
    <row r="1336" spans="1:12">
      <c r="A1336" s="11" t="s">
        <v>2562</v>
      </c>
      <c r="D1336" s="11" t="s">
        <v>254</v>
      </c>
      <c r="E1336" s="19" t="s">
        <v>2806</v>
      </c>
      <c r="F1336" s="10">
        <v>42036</v>
      </c>
      <c r="G1336" s="10">
        <v>44958</v>
      </c>
      <c r="H1336" s="11">
        <v>9</v>
      </c>
      <c r="I1336" s="20" t="s">
        <v>253</v>
      </c>
      <c r="J1336" s="11" t="s">
        <v>255</v>
      </c>
      <c r="K1336" s="11" t="s">
        <v>5259</v>
      </c>
      <c r="L1336" s="11">
        <v>2</v>
      </c>
    </row>
    <row r="1337" spans="1:12">
      <c r="A1337" s="11" t="s">
        <v>2563</v>
      </c>
      <c r="D1337" s="11" t="s">
        <v>254</v>
      </c>
      <c r="E1337" s="19" t="s">
        <v>2807</v>
      </c>
      <c r="F1337" s="10">
        <v>42036</v>
      </c>
      <c r="G1337" s="10">
        <v>44958</v>
      </c>
      <c r="H1337" s="11">
        <v>9</v>
      </c>
      <c r="I1337" s="20" t="s">
        <v>253</v>
      </c>
      <c r="J1337" s="11" t="s">
        <v>255</v>
      </c>
      <c r="K1337" s="11" t="s">
        <v>5259</v>
      </c>
      <c r="L1337" s="11">
        <v>2</v>
      </c>
    </row>
    <row r="1338" spans="1:12">
      <c r="A1338" s="11" t="s">
        <v>2564</v>
      </c>
      <c r="D1338" s="11" t="s">
        <v>254</v>
      </c>
      <c r="E1338" s="19" t="s">
        <v>2808</v>
      </c>
      <c r="F1338" s="10">
        <v>42036</v>
      </c>
      <c r="G1338" s="10">
        <v>44958</v>
      </c>
      <c r="H1338" s="11">
        <v>9</v>
      </c>
      <c r="I1338" s="20" t="s">
        <v>253</v>
      </c>
      <c r="J1338" s="11" t="s">
        <v>255</v>
      </c>
      <c r="K1338" s="11" t="s">
        <v>5259</v>
      </c>
      <c r="L1338" s="11">
        <v>2</v>
      </c>
    </row>
    <row r="1339" spans="1:12">
      <c r="A1339" s="11" t="s">
        <v>2565</v>
      </c>
      <c r="D1339" s="11" t="s">
        <v>254</v>
      </c>
      <c r="E1339" s="19" t="s">
        <v>2809</v>
      </c>
      <c r="F1339" s="10">
        <v>42036</v>
      </c>
      <c r="G1339" s="10">
        <v>44958</v>
      </c>
      <c r="H1339" s="11">
        <v>9</v>
      </c>
      <c r="I1339" s="20" t="s">
        <v>253</v>
      </c>
      <c r="J1339" s="11" t="s">
        <v>255</v>
      </c>
      <c r="K1339" s="11" t="s">
        <v>5259</v>
      </c>
      <c r="L1339" s="11">
        <v>2</v>
      </c>
    </row>
    <row r="1340" spans="1:12">
      <c r="A1340" s="11" t="s">
        <v>2566</v>
      </c>
      <c r="D1340" s="11" t="s">
        <v>254</v>
      </c>
      <c r="E1340" s="19" t="s">
        <v>2810</v>
      </c>
      <c r="F1340" s="10">
        <v>42036</v>
      </c>
      <c r="G1340" s="10">
        <v>44958</v>
      </c>
      <c r="H1340" s="11">
        <v>9</v>
      </c>
      <c r="I1340" s="20" t="s">
        <v>253</v>
      </c>
      <c r="J1340" s="11" t="s">
        <v>255</v>
      </c>
      <c r="K1340" s="11" t="s">
        <v>5259</v>
      </c>
      <c r="L1340" s="11">
        <v>2</v>
      </c>
    </row>
    <row r="1341" spans="1:12">
      <c r="A1341" s="11" t="s">
        <v>2567</v>
      </c>
      <c r="D1341" s="11" t="s">
        <v>254</v>
      </c>
      <c r="E1341" s="19" t="s">
        <v>2811</v>
      </c>
      <c r="F1341" s="10">
        <v>42036</v>
      </c>
      <c r="G1341" s="10">
        <v>44958</v>
      </c>
      <c r="H1341" s="11">
        <v>9</v>
      </c>
      <c r="I1341" s="20" t="s">
        <v>253</v>
      </c>
      <c r="J1341" s="11" t="s">
        <v>255</v>
      </c>
      <c r="K1341" s="11" t="s">
        <v>5259</v>
      </c>
      <c r="L1341" s="11">
        <v>2</v>
      </c>
    </row>
    <row r="1342" spans="1:12">
      <c r="A1342" s="11" t="s">
        <v>2568</v>
      </c>
      <c r="D1342" s="11" t="s">
        <v>254</v>
      </c>
      <c r="E1342" s="19" t="s">
        <v>2812</v>
      </c>
      <c r="F1342" s="10">
        <v>42036</v>
      </c>
      <c r="G1342" s="10">
        <v>44958</v>
      </c>
      <c r="H1342" s="11">
        <v>9</v>
      </c>
      <c r="I1342" s="20" t="s">
        <v>253</v>
      </c>
      <c r="J1342" s="11" t="s">
        <v>255</v>
      </c>
      <c r="K1342" s="11" t="s">
        <v>5259</v>
      </c>
      <c r="L1342" s="11">
        <v>2</v>
      </c>
    </row>
    <row r="1343" spans="1:12">
      <c r="A1343" s="11" t="s">
        <v>2569</v>
      </c>
      <c r="D1343" s="11" t="s">
        <v>254</v>
      </c>
      <c r="E1343" s="19" t="s">
        <v>2813</v>
      </c>
      <c r="F1343" s="10">
        <v>42036</v>
      </c>
      <c r="G1343" s="10">
        <v>44958</v>
      </c>
      <c r="H1343" s="11">
        <v>9</v>
      </c>
      <c r="I1343" s="20" t="s">
        <v>253</v>
      </c>
      <c r="J1343" s="11" t="s">
        <v>255</v>
      </c>
      <c r="K1343" s="11" t="s">
        <v>5259</v>
      </c>
      <c r="L1343" s="11">
        <v>2</v>
      </c>
    </row>
    <row r="1344" spans="1:12">
      <c r="A1344" s="11" t="s">
        <v>2570</v>
      </c>
      <c r="D1344" s="11" t="s">
        <v>254</v>
      </c>
      <c r="E1344" s="19" t="s">
        <v>2814</v>
      </c>
      <c r="F1344" s="10">
        <v>42036</v>
      </c>
      <c r="G1344" s="10">
        <v>44958</v>
      </c>
      <c r="H1344" s="11">
        <v>9</v>
      </c>
      <c r="I1344" s="20" t="s">
        <v>253</v>
      </c>
      <c r="J1344" s="11" t="s">
        <v>255</v>
      </c>
      <c r="K1344" s="11" t="s">
        <v>5259</v>
      </c>
      <c r="L1344" s="11">
        <v>2</v>
      </c>
    </row>
    <row r="1345" spans="1:12">
      <c r="A1345" s="11" t="s">
        <v>2571</v>
      </c>
      <c r="D1345" s="11" t="s">
        <v>254</v>
      </c>
      <c r="E1345" s="19" t="s">
        <v>2815</v>
      </c>
      <c r="F1345" s="10">
        <v>42036</v>
      </c>
      <c r="G1345" s="10">
        <v>44958</v>
      </c>
      <c r="H1345" s="11">
        <v>9</v>
      </c>
      <c r="I1345" s="20" t="s">
        <v>253</v>
      </c>
      <c r="J1345" s="11" t="s">
        <v>255</v>
      </c>
      <c r="K1345" s="11" t="s">
        <v>5259</v>
      </c>
      <c r="L1345" s="11">
        <v>2</v>
      </c>
    </row>
    <row r="1346" spans="1:12">
      <c r="A1346" s="11" t="s">
        <v>2572</v>
      </c>
      <c r="D1346" s="11" t="s">
        <v>254</v>
      </c>
      <c r="E1346" s="19" t="s">
        <v>2816</v>
      </c>
      <c r="F1346" s="10">
        <v>42036</v>
      </c>
      <c r="G1346" s="10">
        <v>44958</v>
      </c>
      <c r="H1346" s="11">
        <v>9</v>
      </c>
      <c r="I1346" s="20" t="s">
        <v>253</v>
      </c>
      <c r="J1346" s="11" t="s">
        <v>255</v>
      </c>
      <c r="K1346" s="11" t="s">
        <v>5259</v>
      </c>
      <c r="L1346" s="11">
        <v>2</v>
      </c>
    </row>
    <row r="1347" spans="1:12">
      <c r="A1347" s="11" t="s">
        <v>2573</v>
      </c>
      <c r="D1347" s="11" t="s">
        <v>254</v>
      </c>
      <c r="E1347" s="19" t="s">
        <v>2817</v>
      </c>
      <c r="F1347" s="10">
        <v>42036</v>
      </c>
      <c r="G1347" s="10">
        <v>44958</v>
      </c>
      <c r="H1347" s="11">
        <v>9</v>
      </c>
      <c r="I1347" s="20" t="s">
        <v>253</v>
      </c>
      <c r="J1347" s="11" t="s">
        <v>255</v>
      </c>
      <c r="K1347" s="11" t="s">
        <v>5259</v>
      </c>
      <c r="L1347" s="11">
        <v>2</v>
      </c>
    </row>
    <row r="1348" spans="1:12">
      <c r="A1348" s="11" t="s">
        <v>2574</v>
      </c>
      <c r="D1348" s="11" t="s">
        <v>254</v>
      </c>
      <c r="E1348" s="19" t="s">
        <v>2818</v>
      </c>
      <c r="F1348" s="10">
        <v>42036</v>
      </c>
      <c r="G1348" s="10">
        <v>44958</v>
      </c>
      <c r="H1348" s="11">
        <v>9</v>
      </c>
      <c r="I1348" s="20" t="s">
        <v>253</v>
      </c>
      <c r="J1348" s="11" t="s">
        <v>255</v>
      </c>
      <c r="K1348" s="11" t="s">
        <v>5259</v>
      </c>
      <c r="L1348" s="11">
        <v>2</v>
      </c>
    </row>
    <row r="1349" spans="1:12">
      <c r="A1349" s="11" t="s">
        <v>2575</v>
      </c>
      <c r="D1349" s="11" t="s">
        <v>254</v>
      </c>
      <c r="E1349" s="19" t="s">
        <v>2819</v>
      </c>
      <c r="F1349" s="10">
        <v>42036</v>
      </c>
      <c r="G1349" s="10">
        <v>44958</v>
      </c>
      <c r="H1349" s="11">
        <v>9</v>
      </c>
      <c r="I1349" s="20" t="s">
        <v>253</v>
      </c>
      <c r="J1349" s="11" t="s">
        <v>255</v>
      </c>
      <c r="K1349" s="11" t="s">
        <v>5259</v>
      </c>
      <c r="L1349" s="11">
        <v>2</v>
      </c>
    </row>
    <row r="1350" spans="1:12">
      <c r="A1350" s="11" t="s">
        <v>2576</v>
      </c>
      <c r="D1350" s="11" t="s">
        <v>254</v>
      </c>
      <c r="E1350" s="19" t="s">
        <v>2820</v>
      </c>
      <c r="F1350" s="10">
        <v>42036</v>
      </c>
      <c r="G1350" s="10">
        <v>44958</v>
      </c>
      <c r="H1350" s="11">
        <v>9</v>
      </c>
      <c r="I1350" s="20" t="s">
        <v>253</v>
      </c>
      <c r="J1350" s="11" t="s">
        <v>255</v>
      </c>
      <c r="K1350" s="11" t="s">
        <v>5259</v>
      </c>
      <c r="L1350" s="11">
        <v>2</v>
      </c>
    </row>
    <row r="1351" spans="1:12">
      <c r="A1351" s="11" t="s">
        <v>2577</v>
      </c>
      <c r="D1351" s="11" t="s">
        <v>254</v>
      </c>
      <c r="E1351" s="19" t="s">
        <v>2821</v>
      </c>
      <c r="F1351" s="10">
        <v>42036</v>
      </c>
      <c r="G1351" s="10">
        <v>44958</v>
      </c>
      <c r="H1351" s="11">
        <v>9</v>
      </c>
      <c r="I1351" s="20" t="s">
        <v>253</v>
      </c>
      <c r="J1351" s="11" t="s">
        <v>255</v>
      </c>
      <c r="K1351" s="11" t="s">
        <v>5259</v>
      </c>
      <c r="L1351" s="11">
        <v>2</v>
      </c>
    </row>
    <row r="1352" spans="1:12">
      <c r="A1352" s="11" t="s">
        <v>2578</v>
      </c>
      <c r="D1352" s="11" t="s">
        <v>254</v>
      </c>
      <c r="E1352" s="19" t="s">
        <v>2822</v>
      </c>
      <c r="F1352" s="10">
        <v>42036</v>
      </c>
      <c r="G1352" s="10">
        <v>44958</v>
      </c>
      <c r="H1352" s="11">
        <v>9</v>
      </c>
      <c r="I1352" s="20" t="s">
        <v>253</v>
      </c>
      <c r="J1352" s="11" t="s">
        <v>255</v>
      </c>
      <c r="K1352" s="11" t="s">
        <v>5259</v>
      </c>
      <c r="L1352" s="11">
        <v>2</v>
      </c>
    </row>
    <row r="1353" spans="1:12">
      <c r="A1353" s="11" t="s">
        <v>2579</v>
      </c>
      <c r="D1353" s="11" t="s">
        <v>254</v>
      </c>
      <c r="E1353" s="19" t="s">
        <v>2823</v>
      </c>
      <c r="F1353" s="10">
        <v>42036</v>
      </c>
      <c r="G1353" s="10">
        <v>44958</v>
      </c>
      <c r="H1353" s="11">
        <v>9</v>
      </c>
      <c r="I1353" s="20" t="s">
        <v>253</v>
      </c>
      <c r="J1353" s="11" t="s">
        <v>255</v>
      </c>
      <c r="K1353" s="11" t="s">
        <v>5259</v>
      </c>
      <c r="L1353" s="11">
        <v>2</v>
      </c>
    </row>
    <row r="1354" spans="1:12">
      <c r="A1354" s="11" t="s">
        <v>2580</v>
      </c>
      <c r="D1354" s="11" t="s">
        <v>254</v>
      </c>
      <c r="E1354" s="19" t="s">
        <v>2824</v>
      </c>
      <c r="F1354" s="10">
        <v>42036</v>
      </c>
      <c r="G1354" s="10">
        <v>44958</v>
      </c>
      <c r="H1354" s="11">
        <v>9</v>
      </c>
      <c r="I1354" s="20" t="s">
        <v>253</v>
      </c>
      <c r="J1354" s="11" t="s">
        <v>255</v>
      </c>
      <c r="K1354" s="11" t="s">
        <v>5259</v>
      </c>
      <c r="L1354" s="11">
        <v>2</v>
      </c>
    </row>
    <row r="1355" spans="1:12">
      <c r="A1355" s="11" t="s">
        <v>2581</v>
      </c>
      <c r="D1355" s="11" t="s">
        <v>254</v>
      </c>
      <c r="E1355" s="19" t="s">
        <v>2825</v>
      </c>
      <c r="F1355" s="10">
        <v>42036</v>
      </c>
      <c r="G1355" s="10">
        <v>44958</v>
      </c>
      <c r="H1355" s="11">
        <v>9</v>
      </c>
      <c r="I1355" s="20" t="s">
        <v>253</v>
      </c>
      <c r="J1355" s="11" t="s">
        <v>255</v>
      </c>
      <c r="K1355" s="11" t="s">
        <v>5259</v>
      </c>
      <c r="L1355" s="11">
        <v>2</v>
      </c>
    </row>
    <row r="1356" spans="1:12">
      <c r="A1356" s="11" t="s">
        <v>2582</v>
      </c>
      <c r="D1356" s="11" t="s">
        <v>254</v>
      </c>
      <c r="E1356" s="19" t="s">
        <v>2826</v>
      </c>
      <c r="F1356" s="10">
        <v>42036</v>
      </c>
      <c r="G1356" s="10">
        <v>44958</v>
      </c>
      <c r="H1356" s="11">
        <v>9</v>
      </c>
      <c r="I1356" s="20" t="s">
        <v>253</v>
      </c>
      <c r="J1356" s="11" t="s">
        <v>255</v>
      </c>
      <c r="K1356" s="11" t="s">
        <v>5259</v>
      </c>
      <c r="L1356" s="11">
        <v>2</v>
      </c>
    </row>
    <row r="1357" spans="1:12">
      <c r="A1357" s="11" t="s">
        <v>2583</v>
      </c>
      <c r="D1357" s="11" t="s">
        <v>254</v>
      </c>
      <c r="E1357" s="19" t="s">
        <v>2827</v>
      </c>
      <c r="F1357" s="10">
        <v>42036</v>
      </c>
      <c r="G1357" s="10">
        <v>44958</v>
      </c>
      <c r="H1357" s="11">
        <v>9</v>
      </c>
      <c r="I1357" s="20" t="s">
        <v>253</v>
      </c>
      <c r="J1357" s="11" t="s">
        <v>255</v>
      </c>
      <c r="K1357" s="11" t="s">
        <v>5259</v>
      </c>
      <c r="L1357" s="11">
        <v>2</v>
      </c>
    </row>
    <row r="1358" spans="1:12">
      <c r="A1358" s="11" t="s">
        <v>2584</v>
      </c>
      <c r="D1358" s="11" t="s">
        <v>254</v>
      </c>
      <c r="E1358" s="19" t="s">
        <v>2828</v>
      </c>
      <c r="F1358" s="10">
        <v>42036</v>
      </c>
      <c r="G1358" s="10">
        <v>44958</v>
      </c>
      <c r="H1358" s="11">
        <v>9</v>
      </c>
      <c r="I1358" s="20" t="s">
        <v>253</v>
      </c>
      <c r="J1358" s="11" t="s">
        <v>255</v>
      </c>
      <c r="K1358" s="11" t="s">
        <v>5259</v>
      </c>
      <c r="L1358" s="11">
        <v>2</v>
      </c>
    </row>
    <row r="1359" spans="1:12">
      <c r="A1359" s="11" t="s">
        <v>2585</v>
      </c>
      <c r="D1359" s="11" t="s">
        <v>254</v>
      </c>
      <c r="E1359" s="19" t="s">
        <v>2829</v>
      </c>
      <c r="F1359" s="10">
        <v>42036</v>
      </c>
      <c r="G1359" s="10">
        <v>44958</v>
      </c>
      <c r="H1359" s="11">
        <v>9</v>
      </c>
      <c r="I1359" s="20" t="s">
        <v>253</v>
      </c>
      <c r="J1359" s="11" t="s">
        <v>255</v>
      </c>
      <c r="K1359" s="11" t="s">
        <v>5259</v>
      </c>
      <c r="L1359" s="11">
        <v>2</v>
      </c>
    </row>
    <row r="1360" spans="1:12">
      <c r="A1360" s="11" t="s">
        <v>2586</v>
      </c>
      <c r="D1360" s="11" t="s">
        <v>254</v>
      </c>
      <c r="E1360" s="19" t="s">
        <v>2830</v>
      </c>
      <c r="F1360" s="10">
        <v>42036</v>
      </c>
      <c r="G1360" s="10">
        <v>44958</v>
      </c>
      <c r="H1360" s="11">
        <v>9</v>
      </c>
      <c r="I1360" s="20" t="s">
        <v>253</v>
      </c>
      <c r="J1360" s="11" t="s">
        <v>255</v>
      </c>
      <c r="K1360" s="11" t="s">
        <v>5259</v>
      </c>
      <c r="L1360" s="11">
        <v>2</v>
      </c>
    </row>
    <row r="1361" spans="1:12">
      <c r="A1361" s="11" t="s">
        <v>2587</v>
      </c>
      <c r="D1361" s="11" t="s">
        <v>254</v>
      </c>
      <c r="E1361" s="19" t="s">
        <v>2831</v>
      </c>
      <c r="F1361" s="10">
        <v>42036</v>
      </c>
      <c r="G1361" s="10">
        <v>44958</v>
      </c>
      <c r="H1361" s="11">
        <v>9</v>
      </c>
      <c r="I1361" s="20" t="s">
        <v>253</v>
      </c>
      <c r="J1361" s="11" t="s">
        <v>255</v>
      </c>
      <c r="K1361" s="11" t="s">
        <v>5259</v>
      </c>
      <c r="L1361" s="11">
        <v>2</v>
      </c>
    </row>
    <row r="1362" spans="1:12">
      <c r="A1362" s="11" t="s">
        <v>2588</v>
      </c>
      <c r="D1362" s="11" t="s">
        <v>254</v>
      </c>
      <c r="E1362" s="19" t="s">
        <v>2832</v>
      </c>
      <c r="F1362" s="10">
        <v>42036</v>
      </c>
      <c r="G1362" s="10">
        <v>44958</v>
      </c>
      <c r="H1362" s="11">
        <v>9</v>
      </c>
      <c r="I1362" s="20" t="s">
        <v>253</v>
      </c>
      <c r="J1362" s="11" t="s">
        <v>255</v>
      </c>
      <c r="K1362" s="11" t="s">
        <v>5259</v>
      </c>
      <c r="L1362" s="11">
        <v>2</v>
      </c>
    </row>
    <row r="1363" spans="1:12">
      <c r="A1363" s="11" t="s">
        <v>2589</v>
      </c>
      <c r="D1363" s="11" t="s">
        <v>254</v>
      </c>
      <c r="E1363" s="19" t="s">
        <v>2833</v>
      </c>
      <c r="F1363" s="10">
        <v>42036</v>
      </c>
      <c r="G1363" s="10">
        <v>44958</v>
      </c>
      <c r="H1363" s="11">
        <v>9</v>
      </c>
      <c r="I1363" s="20" t="s">
        <v>253</v>
      </c>
      <c r="J1363" s="11" t="s">
        <v>255</v>
      </c>
      <c r="K1363" s="11" t="s">
        <v>5259</v>
      </c>
      <c r="L1363" s="11">
        <v>2</v>
      </c>
    </row>
    <row r="1364" spans="1:12">
      <c r="A1364" s="11" t="s">
        <v>2590</v>
      </c>
      <c r="D1364" s="11" t="s">
        <v>254</v>
      </c>
      <c r="E1364" s="19" t="s">
        <v>2834</v>
      </c>
      <c r="F1364" s="10">
        <v>42036</v>
      </c>
      <c r="G1364" s="10">
        <v>44958</v>
      </c>
      <c r="H1364" s="11">
        <v>9</v>
      </c>
      <c r="I1364" s="20" t="s">
        <v>253</v>
      </c>
      <c r="J1364" s="11" t="s">
        <v>255</v>
      </c>
      <c r="K1364" s="11" t="s">
        <v>5259</v>
      </c>
      <c r="L1364" s="11">
        <v>2</v>
      </c>
    </row>
    <row r="1365" spans="1:12">
      <c r="A1365" s="11" t="s">
        <v>2591</v>
      </c>
      <c r="D1365" s="11" t="s">
        <v>254</v>
      </c>
      <c r="E1365" s="19" t="s">
        <v>2835</v>
      </c>
      <c r="F1365" s="10">
        <v>42036</v>
      </c>
      <c r="G1365" s="10">
        <v>44958</v>
      </c>
      <c r="H1365" s="11">
        <v>9</v>
      </c>
      <c r="I1365" s="20" t="s">
        <v>253</v>
      </c>
      <c r="J1365" s="11" t="s">
        <v>255</v>
      </c>
      <c r="K1365" s="11" t="s">
        <v>5259</v>
      </c>
      <c r="L1365" s="11">
        <v>2</v>
      </c>
    </row>
    <row r="1366" spans="1:12">
      <c r="A1366" s="11" t="s">
        <v>2592</v>
      </c>
      <c r="D1366" s="11" t="s">
        <v>254</v>
      </c>
      <c r="E1366" s="19" t="s">
        <v>2836</v>
      </c>
      <c r="F1366" s="10">
        <v>42036</v>
      </c>
      <c r="G1366" s="10">
        <v>44958</v>
      </c>
      <c r="H1366" s="11">
        <v>9</v>
      </c>
      <c r="I1366" s="20" t="s">
        <v>253</v>
      </c>
      <c r="J1366" s="11" t="s">
        <v>255</v>
      </c>
      <c r="K1366" s="11" t="s">
        <v>5259</v>
      </c>
      <c r="L1366" s="11">
        <v>2</v>
      </c>
    </row>
    <row r="1367" spans="1:12">
      <c r="A1367" s="11" t="s">
        <v>2593</v>
      </c>
      <c r="D1367" s="11" t="s">
        <v>254</v>
      </c>
      <c r="E1367" s="19" t="s">
        <v>2837</v>
      </c>
      <c r="F1367" s="10">
        <v>42036</v>
      </c>
      <c r="G1367" s="10">
        <v>44958</v>
      </c>
      <c r="H1367" s="11">
        <v>9</v>
      </c>
      <c r="I1367" s="20" t="s">
        <v>253</v>
      </c>
      <c r="J1367" s="11" t="s">
        <v>255</v>
      </c>
      <c r="K1367" s="11" t="s">
        <v>5259</v>
      </c>
      <c r="L1367" s="11">
        <v>2</v>
      </c>
    </row>
    <row r="1368" spans="1:12">
      <c r="A1368" s="11" t="s">
        <v>2594</v>
      </c>
      <c r="D1368" s="11" t="s">
        <v>254</v>
      </c>
      <c r="E1368" s="19" t="s">
        <v>2838</v>
      </c>
      <c r="F1368" s="10">
        <v>42036</v>
      </c>
      <c r="G1368" s="10">
        <v>44958</v>
      </c>
      <c r="H1368" s="11">
        <v>9</v>
      </c>
      <c r="I1368" s="20" t="s">
        <v>253</v>
      </c>
      <c r="J1368" s="11" t="s">
        <v>255</v>
      </c>
      <c r="K1368" s="11" t="s">
        <v>5259</v>
      </c>
      <c r="L1368" s="11">
        <v>2</v>
      </c>
    </row>
    <row r="1369" spans="1:12">
      <c r="A1369" s="11" t="s">
        <v>2595</v>
      </c>
      <c r="D1369" s="11" t="s">
        <v>254</v>
      </c>
      <c r="E1369" s="19" t="s">
        <v>2839</v>
      </c>
      <c r="F1369" s="10">
        <v>42036</v>
      </c>
      <c r="G1369" s="10">
        <v>44958</v>
      </c>
      <c r="H1369" s="11">
        <v>9</v>
      </c>
      <c r="I1369" s="20" t="s">
        <v>253</v>
      </c>
      <c r="J1369" s="11" t="s">
        <v>255</v>
      </c>
      <c r="K1369" s="11" t="s">
        <v>5259</v>
      </c>
      <c r="L1369" s="11">
        <v>2</v>
      </c>
    </row>
    <row r="1370" spans="1:12">
      <c r="A1370" s="11" t="s">
        <v>2596</v>
      </c>
      <c r="D1370" s="11" t="s">
        <v>254</v>
      </c>
      <c r="E1370" s="19" t="s">
        <v>2840</v>
      </c>
      <c r="F1370" s="10">
        <v>42036</v>
      </c>
      <c r="G1370" s="10">
        <v>44958</v>
      </c>
      <c r="H1370" s="11">
        <v>9</v>
      </c>
      <c r="I1370" s="20" t="s">
        <v>253</v>
      </c>
      <c r="J1370" s="11" t="s">
        <v>255</v>
      </c>
      <c r="K1370" s="11" t="s">
        <v>5259</v>
      </c>
      <c r="L1370" s="11">
        <v>2</v>
      </c>
    </row>
    <row r="1371" spans="1:12">
      <c r="A1371" s="11" t="s">
        <v>2597</v>
      </c>
      <c r="D1371" s="11" t="s">
        <v>254</v>
      </c>
      <c r="E1371" s="19" t="s">
        <v>2841</v>
      </c>
      <c r="F1371" s="10">
        <v>42036</v>
      </c>
      <c r="G1371" s="10">
        <v>44958</v>
      </c>
      <c r="H1371" s="11">
        <v>9</v>
      </c>
      <c r="I1371" s="20" t="s">
        <v>253</v>
      </c>
      <c r="J1371" s="11" t="s">
        <v>255</v>
      </c>
      <c r="K1371" s="11" t="s">
        <v>5259</v>
      </c>
      <c r="L1371" s="11">
        <v>2</v>
      </c>
    </row>
    <row r="1372" spans="1:12">
      <c r="A1372" s="11" t="s">
        <v>2598</v>
      </c>
      <c r="D1372" s="11" t="s">
        <v>254</v>
      </c>
      <c r="E1372" s="19" t="s">
        <v>2842</v>
      </c>
      <c r="F1372" s="10">
        <v>42036</v>
      </c>
      <c r="G1372" s="10">
        <v>44958</v>
      </c>
      <c r="H1372" s="11">
        <v>9</v>
      </c>
      <c r="I1372" s="20" t="s">
        <v>253</v>
      </c>
      <c r="J1372" s="11" t="s">
        <v>255</v>
      </c>
      <c r="K1372" s="11" t="s">
        <v>5259</v>
      </c>
      <c r="L1372" s="11">
        <v>2</v>
      </c>
    </row>
    <row r="1373" spans="1:12">
      <c r="A1373" s="11" t="s">
        <v>2599</v>
      </c>
      <c r="D1373" s="11" t="s">
        <v>254</v>
      </c>
      <c r="E1373" s="19" t="s">
        <v>2843</v>
      </c>
      <c r="F1373" s="10">
        <v>42036</v>
      </c>
      <c r="G1373" s="10">
        <v>44958</v>
      </c>
      <c r="H1373" s="11">
        <v>9</v>
      </c>
      <c r="I1373" s="20" t="s">
        <v>253</v>
      </c>
      <c r="J1373" s="11" t="s">
        <v>255</v>
      </c>
      <c r="K1373" s="11" t="s">
        <v>5259</v>
      </c>
      <c r="L1373" s="11">
        <v>2</v>
      </c>
    </row>
    <row r="1374" spans="1:12">
      <c r="A1374" s="11" t="s">
        <v>2600</v>
      </c>
      <c r="D1374" s="11" t="s">
        <v>254</v>
      </c>
      <c r="E1374" s="19" t="s">
        <v>2844</v>
      </c>
      <c r="F1374" s="10">
        <v>42036</v>
      </c>
      <c r="G1374" s="10">
        <v>44958</v>
      </c>
      <c r="H1374" s="11">
        <v>9</v>
      </c>
      <c r="I1374" s="20" t="s">
        <v>253</v>
      </c>
      <c r="J1374" s="11" t="s">
        <v>255</v>
      </c>
      <c r="K1374" s="11" t="s">
        <v>5259</v>
      </c>
      <c r="L1374" s="11">
        <v>2</v>
      </c>
    </row>
    <row r="1375" spans="1:12">
      <c r="A1375" s="11" t="s">
        <v>2601</v>
      </c>
      <c r="D1375" s="11" t="s">
        <v>254</v>
      </c>
      <c r="E1375" s="19" t="s">
        <v>2845</v>
      </c>
      <c r="F1375" s="10">
        <v>42036</v>
      </c>
      <c r="G1375" s="10">
        <v>44958</v>
      </c>
      <c r="H1375" s="11">
        <v>9</v>
      </c>
      <c r="I1375" s="20" t="s">
        <v>253</v>
      </c>
      <c r="J1375" s="11" t="s">
        <v>255</v>
      </c>
      <c r="K1375" s="11" t="s">
        <v>5259</v>
      </c>
      <c r="L1375" s="11">
        <v>2</v>
      </c>
    </row>
    <row r="1376" spans="1:12">
      <c r="A1376" s="11" t="s">
        <v>2602</v>
      </c>
      <c r="D1376" s="11" t="s">
        <v>254</v>
      </c>
      <c r="E1376" s="19" t="s">
        <v>2846</v>
      </c>
      <c r="F1376" s="10">
        <v>42036</v>
      </c>
      <c r="G1376" s="10">
        <v>44958</v>
      </c>
      <c r="H1376" s="11">
        <v>9</v>
      </c>
      <c r="I1376" s="20" t="s">
        <v>253</v>
      </c>
      <c r="J1376" s="11" t="s">
        <v>255</v>
      </c>
      <c r="K1376" s="11" t="s">
        <v>5259</v>
      </c>
      <c r="L1376" s="11">
        <v>2</v>
      </c>
    </row>
    <row r="1377" spans="1:12">
      <c r="A1377" s="11" t="s">
        <v>2603</v>
      </c>
      <c r="D1377" s="11" t="s">
        <v>254</v>
      </c>
      <c r="E1377" s="19" t="s">
        <v>2847</v>
      </c>
      <c r="F1377" s="10">
        <v>42036</v>
      </c>
      <c r="G1377" s="10">
        <v>44958</v>
      </c>
      <c r="H1377" s="11">
        <v>9</v>
      </c>
      <c r="I1377" s="20" t="s">
        <v>253</v>
      </c>
      <c r="J1377" s="11" t="s">
        <v>255</v>
      </c>
      <c r="K1377" s="11" t="s">
        <v>5259</v>
      </c>
      <c r="L1377" s="11">
        <v>2</v>
      </c>
    </row>
    <row r="1378" spans="1:12">
      <c r="A1378" s="11" t="s">
        <v>2604</v>
      </c>
      <c r="D1378" s="11" t="s">
        <v>254</v>
      </c>
      <c r="E1378" s="19" t="s">
        <v>2848</v>
      </c>
      <c r="F1378" s="10">
        <v>42036</v>
      </c>
      <c r="G1378" s="10">
        <v>44958</v>
      </c>
      <c r="H1378" s="11">
        <v>9</v>
      </c>
      <c r="I1378" s="20" t="s">
        <v>253</v>
      </c>
      <c r="J1378" s="11" t="s">
        <v>255</v>
      </c>
      <c r="K1378" s="11" t="s">
        <v>5259</v>
      </c>
      <c r="L1378" s="11">
        <v>2</v>
      </c>
    </row>
    <row r="1379" spans="1:12">
      <c r="A1379" s="11" t="s">
        <v>2605</v>
      </c>
      <c r="D1379" s="11" t="s">
        <v>254</v>
      </c>
      <c r="E1379" s="19" t="s">
        <v>2849</v>
      </c>
      <c r="F1379" s="10">
        <v>42036</v>
      </c>
      <c r="G1379" s="10">
        <v>44958</v>
      </c>
      <c r="H1379" s="11">
        <v>9</v>
      </c>
      <c r="I1379" s="20" t="s">
        <v>253</v>
      </c>
      <c r="J1379" s="11" t="s">
        <v>255</v>
      </c>
      <c r="K1379" s="11" t="s">
        <v>5259</v>
      </c>
      <c r="L1379" s="11">
        <v>2</v>
      </c>
    </row>
    <row r="1380" spans="1:12">
      <c r="A1380" s="11" t="s">
        <v>2606</v>
      </c>
      <c r="D1380" s="11" t="s">
        <v>254</v>
      </c>
      <c r="E1380" s="19" t="s">
        <v>2850</v>
      </c>
      <c r="F1380" s="10">
        <v>42036</v>
      </c>
      <c r="G1380" s="10">
        <v>44958</v>
      </c>
      <c r="H1380" s="11">
        <v>9</v>
      </c>
      <c r="I1380" s="20" t="s">
        <v>253</v>
      </c>
      <c r="J1380" s="11" t="s">
        <v>255</v>
      </c>
      <c r="K1380" s="11" t="s">
        <v>5259</v>
      </c>
      <c r="L1380" s="11">
        <v>2</v>
      </c>
    </row>
    <row r="1381" spans="1:12">
      <c r="A1381" s="11" t="s">
        <v>2607</v>
      </c>
      <c r="D1381" s="11" t="s">
        <v>254</v>
      </c>
      <c r="E1381" s="19" t="s">
        <v>2851</v>
      </c>
      <c r="F1381" s="10">
        <v>42036</v>
      </c>
      <c r="G1381" s="10">
        <v>44958</v>
      </c>
      <c r="H1381" s="11">
        <v>9</v>
      </c>
      <c r="I1381" s="20" t="s">
        <v>253</v>
      </c>
      <c r="J1381" s="11" t="s">
        <v>255</v>
      </c>
      <c r="K1381" s="11" t="s">
        <v>5259</v>
      </c>
      <c r="L1381" s="11">
        <v>2</v>
      </c>
    </row>
    <row r="1382" spans="1:12">
      <c r="A1382" s="11" t="s">
        <v>2608</v>
      </c>
      <c r="D1382" s="11" t="s">
        <v>254</v>
      </c>
      <c r="E1382" s="19" t="s">
        <v>2852</v>
      </c>
      <c r="F1382" s="10">
        <v>42036</v>
      </c>
      <c r="G1382" s="10">
        <v>44958</v>
      </c>
      <c r="H1382" s="11">
        <v>9</v>
      </c>
      <c r="I1382" s="20" t="s">
        <v>253</v>
      </c>
      <c r="J1382" s="11" t="s">
        <v>255</v>
      </c>
      <c r="K1382" s="11" t="s">
        <v>5259</v>
      </c>
      <c r="L1382" s="11">
        <v>2</v>
      </c>
    </row>
    <row r="1383" spans="1:12">
      <c r="A1383" s="11" t="s">
        <v>2609</v>
      </c>
      <c r="D1383" s="11" t="s">
        <v>254</v>
      </c>
      <c r="E1383" s="19" t="s">
        <v>2853</v>
      </c>
      <c r="F1383" s="10">
        <v>42036</v>
      </c>
      <c r="G1383" s="10">
        <v>44958</v>
      </c>
      <c r="H1383" s="11">
        <v>9</v>
      </c>
      <c r="I1383" s="20" t="s">
        <v>253</v>
      </c>
      <c r="J1383" s="11" t="s">
        <v>255</v>
      </c>
      <c r="K1383" s="11" t="s">
        <v>5259</v>
      </c>
      <c r="L1383" s="11">
        <v>2</v>
      </c>
    </row>
    <row r="1384" spans="1:12">
      <c r="A1384" s="11" t="s">
        <v>2610</v>
      </c>
      <c r="D1384" s="11" t="s">
        <v>254</v>
      </c>
      <c r="E1384" s="19" t="s">
        <v>2854</v>
      </c>
      <c r="F1384" s="10">
        <v>42036</v>
      </c>
      <c r="G1384" s="10">
        <v>44958</v>
      </c>
      <c r="H1384" s="11">
        <v>9</v>
      </c>
      <c r="I1384" s="20" t="s">
        <v>253</v>
      </c>
      <c r="J1384" s="11" t="s">
        <v>255</v>
      </c>
      <c r="K1384" s="11" t="s">
        <v>5259</v>
      </c>
      <c r="L1384" s="11">
        <v>2</v>
      </c>
    </row>
    <row r="1385" spans="1:12">
      <c r="A1385" s="11" t="s">
        <v>2611</v>
      </c>
      <c r="D1385" s="11" t="s">
        <v>254</v>
      </c>
      <c r="E1385" s="19" t="s">
        <v>2855</v>
      </c>
      <c r="F1385" s="10">
        <v>42036</v>
      </c>
      <c r="G1385" s="10">
        <v>44958</v>
      </c>
      <c r="H1385" s="11">
        <v>9</v>
      </c>
      <c r="I1385" s="20" t="s">
        <v>253</v>
      </c>
      <c r="J1385" s="11" t="s">
        <v>255</v>
      </c>
      <c r="K1385" s="11" t="s">
        <v>5259</v>
      </c>
      <c r="L1385" s="11">
        <v>2</v>
      </c>
    </row>
    <row r="1386" spans="1:12">
      <c r="A1386" s="11" t="s">
        <v>5378</v>
      </c>
      <c r="D1386" s="11" t="s">
        <v>254</v>
      </c>
      <c r="E1386" s="19" t="s">
        <v>2856</v>
      </c>
      <c r="F1386" s="10">
        <v>42036</v>
      </c>
      <c r="G1386" s="10">
        <v>44958</v>
      </c>
      <c r="H1386" s="11">
        <v>9</v>
      </c>
      <c r="I1386" s="20" t="s">
        <v>253</v>
      </c>
      <c r="J1386" s="11" t="s">
        <v>255</v>
      </c>
      <c r="K1386" s="11" t="s">
        <v>5259</v>
      </c>
      <c r="L1386" s="11">
        <v>2</v>
      </c>
    </row>
    <row r="1387" spans="1:12">
      <c r="A1387" s="11" t="s">
        <v>5379</v>
      </c>
      <c r="D1387" s="11" t="s">
        <v>254</v>
      </c>
      <c r="E1387" s="19" t="s">
        <v>2857</v>
      </c>
      <c r="F1387" s="10">
        <v>42036</v>
      </c>
      <c r="G1387" s="10">
        <v>44958</v>
      </c>
      <c r="H1387" s="11">
        <v>9</v>
      </c>
      <c r="I1387" s="20" t="s">
        <v>253</v>
      </c>
      <c r="J1387" s="11" t="s">
        <v>255</v>
      </c>
      <c r="K1387" s="11" t="s">
        <v>5259</v>
      </c>
      <c r="L1387" s="11">
        <v>2</v>
      </c>
    </row>
    <row r="1388" spans="1:12">
      <c r="A1388" s="11" t="s">
        <v>5380</v>
      </c>
      <c r="D1388" s="11" t="s">
        <v>254</v>
      </c>
      <c r="E1388" s="19" t="s">
        <v>2858</v>
      </c>
      <c r="F1388" s="10">
        <v>42036</v>
      </c>
      <c r="G1388" s="10">
        <v>44958</v>
      </c>
      <c r="H1388" s="11">
        <v>9</v>
      </c>
      <c r="I1388" s="20" t="s">
        <v>253</v>
      </c>
      <c r="J1388" s="11" t="s">
        <v>255</v>
      </c>
      <c r="K1388" s="11" t="s">
        <v>5259</v>
      </c>
      <c r="L1388" s="11">
        <v>2</v>
      </c>
    </row>
    <row r="1389" spans="1:12">
      <c r="A1389" s="11" t="s">
        <v>5381</v>
      </c>
      <c r="D1389" s="11" t="s">
        <v>254</v>
      </c>
      <c r="E1389" s="19" t="s">
        <v>2859</v>
      </c>
      <c r="F1389" s="10">
        <v>42036</v>
      </c>
      <c r="G1389" s="10">
        <v>44958</v>
      </c>
      <c r="H1389" s="11">
        <v>9</v>
      </c>
      <c r="I1389" s="20" t="s">
        <v>253</v>
      </c>
      <c r="J1389" s="11" t="s">
        <v>255</v>
      </c>
      <c r="K1389" s="11" t="s">
        <v>5259</v>
      </c>
      <c r="L1389" s="11">
        <v>2</v>
      </c>
    </row>
    <row r="1390" spans="1:12">
      <c r="A1390" s="11" t="s">
        <v>5382</v>
      </c>
      <c r="D1390" s="11" t="s">
        <v>254</v>
      </c>
      <c r="E1390" s="19" t="s">
        <v>2860</v>
      </c>
      <c r="F1390" s="10">
        <v>42036</v>
      </c>
      <c r="G1390" s="10">
        <v>44958</v>
      </c>
      <c r="H1390" s="11">
        <v>9</v>
      </c>
      <c r="I1390" s="20" t="s">
        <v>253</v>
      </c>
      <c r="J1390" s="11" t="s">
        <v>255</v>
      </c>
      <c r="K1390" s="11" t="s">
        <v>5259</v>
      </c>
      <c r="L1390" s="11">
        <v>2</v>
      </c>
    </row>
    <row r="1391" spans="1:12">
      <c r="A1391" s="11" t="s">
        <v>5383</v>
      </c>
      <c r="D1391" s="11" t="s">
        <v>254</v>
      </c>
      <c r="E1391" s="19" t="s">
        <v>2861</v>
      </c>
      <c r="F1391" s="10">
        <v>42036</v>
      </c>
      <c r="G1391" s="10">
        <v>44958</v>
      </c>
      <c r="H1391" s="11">
        <v>9</v>
      </c>
      <c r="I1391" s="20" t="s">
        <v>253</v>
      </c>
      <c r="J1391" s="11" t="s">
        <v>255</v>
      </c>
      <c r="K1391" s="11" t="s">
        <v>5259</v>
      </c>
      <c r="L1391" s="11">
        <v>2</v>
      </c>
    </row>
    <row r="1392" spans="1:12">
      <c r="A1392" s="11" t="s">
        <v>2612</v>
      </c>
      <c r="D1392" s="11" t="s">
        <v>254</v>
      </c>
      <c r="E1392" s="19" t="s">
        <v>2862</v>
      </c>
      <c r="F1392" s="10">
        <v>42036</v>
      </c>
      <c r="G1392" s="10">
        <v>44958</v>
      </c>
      <c r="H1392" s="11">
        <v>9</v>
      </c>
      <c r="I1392" s="20" t="s">
        <v>253</v>
      </c>
      <c r="J1392" s="11" t="s">
        <v>255</v>
      </c>
      <c r="K1392" s="11" t="s">
        <v>5259</v>
      </c>
      <c r="L1392" s="11">
        <v>2</v>
      </c>
    </row>
    <row r="1393" spans="1:12">
      <c r="A1393" s="11" t="s">
        <v>2613</v>
      </c>
      <c r="D1393" s="11" t="s">
        <v>254</v>
      </c>
      <c r="E1393" s="19" t="s">
        <v>2863</v>
      </c>
      <c r="F1393" s="10">
        <v>42036</v>
      </c>
      <c r="G1393" s="10">
        <v>44958</v>
      </c>
      <c r="H1393" s="11">
        <v>9</v>
      </c>
      <c r="I1393" s="20" t="s">
        <v>253</v>
      </c>
      <c r="J1393" s="11" t="s">
        <v>255</v>
      </c>
      <c r="K1393" s="11" t="s">
        <v>5259</v>
      </c>
      <c r="L1393" s="11">
        <v>2</v>
      </c>
    </row>
    <row r="1394" spans="1:12">
      <c r="A1394" s="11" t="s">
        <v>2614</v>
      </c>
      <c r="D1394" s="11" t="s">
        <v>254</v>
      </c>
      <c r="E1394" s="19" t="s">
        <v>2864</v>
      </c>
      <c r="F1394" s="10">
        <v>42036</v>
      </c>
      <c r="G1394" s="10">
        <v>44958</v>
      </c>
      <c r="H1394" s="11">
        <v>9</v>
      </c>
      <c r="I1394" s="20" t="s">
        <v>253</v>
      </c>
      <c r="J1394" s="11" t="s">
        <v>255</v>
      </c>
      <c r="K1394" s="11" t="s">
        <v>5259</v>
      </c>
      <c r="L1394" s="11">
        <v>2</v>
      </c>
    </row>
    <row r="1395" spans="1:12">
      <c r="A1395" s="11" t="s">
        <v>2615</v>
      </c>
      <c r="D1395" s="11" t="s">
        <v>254</v>
      </c>
      <c r="E1395" s="19" t="s">
        <v>2865</v>
      </c>
      <c r="F1395" s="10">
        <v>42036</v>
      </c>
      <c r="G1395" s="10">
        <v>44958</v>
      </c>
      <c r="H1395" s="11">
        <v>9</v>
      </c>
      <c r="I1395" s="20" t="s">
        <v>253</v>
      </c>
      <c r="J1395" s="11" t="s">
        <v>255</v>
      </c>
      <c r="K1395" s="11" t="s">
        <v>5259</v>
      </c>
      <c r="L1395" s="11">
        <v>2</v>
      </c>
    </row>
    <row r="1396" spans="1:12">
      <c r="A1396" s="11" t="s">
        <v>2616</v>
      </c>
      <c r="D1396" s="11" t="s">
        <v>254</v>
      </c>
      <c r="E1396" s="19" t="s">
        <v>2866</v>
      </c>
      <c r="F1396" s="10">
        <v>42036</v>
      </c>
      <c r="G1396" s="10">
        <v>44958</v>
      </c>
      <c r="H1396" s="11">
        <v>9</v>
      </c>
      <c r="I1396" s="20" t="s">
        <v>253</v>
      </c>
      <c r="J1396" s="11" t="s">
        <v>255</v>
      </c>
      <c r="K1396" s="11" t="s">
        <v>5259</v>
      </c>
      <c r="L1396" s="11">
        <v>2</v>
      </c>
    </row>
    <row r="1397" spans="1:12">
      <c r="A1397" s="11" t="s">
        <v>2617</v>
      </c>
      <c r="D1397" s="11" t="s">
        <v>254</v>
      </c>
      <c r="E1397" s="19" t="s">
        <v>2867</v>
      </c>
      <c r="F1397" s="10">
        <v>42036</v>
      </c>
      <c r="G1397" s="10">
        <v>44958</v>
      </c>
      <c r="H1397" s="11">
        <v>9</v>
      </c>
      <c r="I1397" s="20" t="s">
        <v>253</v>
      </c>
      <c r="J1397" s="11" t="s">
        <v>255</v>
      </c>
      <c r="K1397" s="11" t="s">
        <v>5259</v>
      </c>
      <c r="L1397" s="11">
        <v>2</v>
      </c>
    </row>
    <row r="1398" spans="1:12">
      <c r="A1398" s="11" t="s">
        <v>2618</v>
      </c>
      <c r="D1398" s="11" t="s">
        <v>254</v>
      </c>
      <c r="E1398" s="19" t="s">
        <v>2868</v>
      </c>
      <c r="F1398" s="10">
        <v>42036</v>
      </c>
      <c r="G1398" s="10">
        <v>44958</v>
      </c>
      <c r="H1398" s="11">
        <v>9</v>
      </c>
      <c r="I1398" s="20" t="s">
        <v>253</v>
      </c>
      <c r="J1398" s="11" t="s">
        <v>255</v>
      </c>
      <c r="K1398" s="11" t="s">
        <v>5259</v>
      </c>
      <c r="L1398" s="11">
        <v>2</v>
      </c>
    </row>
    <row r="1399" spans="1:12">
      <c r="A1399" s="11" t="s">
        <v>2619</v>
      </c>
      <c r="D1399" s="11" t="s">
        <v>254</v>
      </c>
      <c r="E1399" s="19" t="s">
        <v>2869</v>
      </c>
      <c r="F1399" s="10">
        <v>42036</v>
      </c>
      <c r="G1399" s="10">
        <v>44958</v>
      </c>
      <c r="H1399" s="11">
        <v>9</v>
      </c>
      <c r="I1399" s="20" t="s">
        <v>253</v>
      </c>
      <c r="J1399" s="11" t="s">
        <v>255</v>
      </c>
      <c r="K1399" s="11" t="s">
        <v>5259</v>
      </c>
      <c r="L1399" s="11">
        <v>2</v>
      </c>
    </row>
    <row r="1400" spans="1:12">
      <c r="A1400" s="11" t="s">
        <v>2620</v>
      </c>
      <c r="D1400" s="11" t="s">
        <v>254</v>
      </c>
      <c r="E1400" s="19" t="s">
        <v>2870</v>
      </c>
      <c r="F1400" s="10">
        <v>42036</v>
      </c>
      <c r="G1400" s="10">
        <v>44958</v>
      </c>
      <c r="H1400" s="11">
        <v>9</v>
      </c>
      <c r="I1400" s="20" t="s">
        <v>253</v>
      </c>
      <c r="J1400" s="11" t="s">
        <v>255</v>
      </c>
      <c r="K1400" s="11" t="s">
        <v>5259</v>
      </c>
      <c r="L1400" s="11">
        <v>2</v>
      </c>
    </row>
    <row r="1401" spans="1:12">
      <c r="A1401" s="11" t="s">
        <v>2621</v>
      </c>
      <c r="D1401" s="11" t="s">
        <v>254</v>
      </c>
      <c r="E1401" s="19" t="s">
        <v>2871</v>
      </c>
      <c r="F1401" s="10">
        <v>42036</v>
      </c>
      <c r="G1401" s="10">
        <v>44958</v>
      </c>
      <c r="H1401" s="11">
        <v>9</v>
      </c>
      <c r="I1401" s="20" t="s">
        <v>253</v>
      </c>
      <c r="J1401" s="11" t="s">
        <v>255</v>
      </c>
      <c r="K1401" s="11" t="s">
        <v>5259</v>
      </c>
      <c r="L1401" s="11">
        <v>2</v>
      </c>
    </row>
    <row r="1402" spans="1:12">
      <c r="A1402" s="11" t="s">
        <v>2622</v>
      </c>
      <c r="D1402" s="11" t="s">
        <v>254</v>
      </c>
      <c r="E1402" s="19" t="s">
        <v>2872</v>
      </c>
      <c r="F1402" s="10">
        <v>42036</v>
      </c>
      <c r="G1402" s="10">
        <v>44958</v>
      </c>
      <c r="H1402" s="11">
        <v>9</v>
      </c>
      <c r="I1402" s="20" t="s">
        <v>253</v>
      </c>
      <c r="J1402" s="11" t="s">
        <v>255</v>
      </c>
      <c r="K1402" s="11" t="s">
        <v>5259</v>
      </c>
      <c r="L1402" s="11">
        <v>2</v>
      </c>
    </row>
    <row r="1403" spans="1:12">
      <c r="A1403" s="11" t="s">
        <v>2623</v>
      </c>
      <c r="D1403" s="11" t="s">
        <v>254</v>
      </c>
      <c r="E1403" s="19" t="s">
        <v>2873</v>
      </c>
      <c r="F1403" s="10">
        <v>42036</v>
      </c>
      <c r="G1403" s="10">
        <v>44958</v>
      </c>
      <c r="H1403" s="11">
        <v>9</v>
      </c>
      <c r="I1403" s="20" t="s">
        <v>253</v>
      </c>
      <c r="J1403" s="11" t="s">
        <v>255</v>
      </c>
      <c r="K1403" s="11" t="s">
        <v>5259</v>
      </c>
      <c r="L1403" s="11">
        <v>2</v>
      </c>
    </row>
    <row r="1404" spans="1:12">
      <c r="A1404" s="11" t="s">
        <v>2624</v>
      </c>
      <c r="D1404" s="11" t="s">
        <v>254</v>
      </c>
      <c r="E1404" s="19" t="s">
        <v>2874</v>
      </c>
      <c r="F1404" s="10">
        <v>42036</v>
      </c>
      <c r="G1404" s="10">
        <v>44958</v>
      </c>
      <c r="H1404" s="11">
        <v>9</v>
      </c>
      <c r="I1404" s="20" t="s">
        <v>253</v>
      </c>
      <c r="J1404" s="11" t="s">
        <v>255</v>
      </c>
      <c r="K1404" s="11" t="s">
        <v>5259</v>
      </c>
      <c r="L1404" s="11">
        <v>2</v>
      </c>
    </row>
    <row r="1405" spans="1:12">
      <c r="A1405" s="11" t="s">
        <v>2625</v>
      </c>
      <c r="D1405" s="11" t="s">
        <v>254</v>
      </c>
      <c r="E1405" s="19" t="s">
        <v>2875</v>
      </c>
      <c r="F1405" s="10">
        <v>42036</v>
      </c>
      <c r="G1405" s="10">
        <v>44958</v>
      </c>
      <c r="H1405" s="11">
        <v>9</v>
      </c>
      <c r="I1405" s="20" t="s">
        <v>253</v>
      </c>
      <c r="J1405" s="11" t="s">
        <v>255</v>
      </c>
      <c r="K1405" s="11" t="s">
        <v>5259</v>
      </c>
      <c r="L1405" s="11">
        <v>2</v>
      </c>
    </row>
    <row r="1406" spans="1:12">
      <c r="A1406" s="11" t="s">
        <v>2626</v>
      </c>
      <c r="D1406" s="11" t="s">
        <v>254</v>
      </c>
      <c r="E1406" s="19" t="s">
        <v>2876</v>
      </c>
      <c r="F1406" s="10">
        <v>42036</v>
      </c>
      <c r="G1406" s="10">
        <v>44958</v>
      </c>
      <c r="H1406" s="11">
        <v>9</v>
      </c>
      <c r="I1406" s="20" t="s">
        <v>253</v>
      </c>
      <c r="J1406" s="11" t="s">
        <v>255</v>
      </c>
      <c r="K1406" s="11" t="s">
        <v>5259</v>
      </c>
      <c r="L1406" s="11">
        <v>2</v>
      </c>
    </row>
    <row r="1407" spans="1:12">
      <c r="A1407" s="11" t="s">
        <v>2627</v>
      </c>
      <c r="D1407" s="11" t="s">
        <v>254</v>
      </c>
      <c r="E1407" s="19" t="s">
        <v>2877</v>
      </c>
      <c r="F1407" s="10">
        <v>42036</v>
      </c>
      <c r="G1407" s="10">
        <v>44958</v>
      </c>
      <c r="H1407" s="11">
        <v>9</v>
      </c>
      <c r="I1407" s="20" t="s">
        <v>253</v>
      </c>
      <c r="J1407" s="11" t="s">
        <v>255</v>
      </c>
      <c r="K1407" s="11" t="s">
        <v>5259</v>
      </c>
      <c r="L1407" s="11">
        <v>2</v>
      </c>
    </row>
    <row r="1408" spans="1:12">
      <c r="A1408" s="11" t="s">
        <v>2628</v>
      </c>
      <c r="D1408" s="11" t="s">
        <v>254</v>
      </c>
      <c r="E1408" s="19" t="s">
        <v>2878</v>
      </c>
      <c r="F1408" s="10">
        <v>42036</v>
      </c>
      <c r="G1408" s="10">
        <v>44958</v>
      </c>
      <c r="H1408" s="11">
        <v>9</v>
      </c>
      <c r="I1408" s="20" t="s">
        <v>253</v>
      </c>
      <c r="J1408" s="11" t="s">
        <v>255</v>
      </c>
      <c r="K1408" s="11" t="s">
        <v>5259</v>
      </c>
      <c r="L1408" s="11">
        <v>2</v>
      </c>
    </row>
    <row r="1409" spans="1:12">
      <c r="A1409" s="11" t="s">
        <v>2629</v>
      </c>
      <c r="D1409" s="11" t="s">
        <v>254</v>
      </c>
      <c r="E1409" s="19" t="s">
        <v>2879</v>
      </c>
      <c r="F1409" s="10">
        <v>42036</v>
      </c>
      <c r="G1409" s="10">
        <v>44958</v>
      </c>
      <c r="H1409" s="11">
        <v>9</v>
      </c>
      <c r="I1409" s="20" t="s">
        <v>253</v>
      </c>
      <c r="J1409" s="11" t="s">
        <v>255</v>
      </c>
      <c r="K1409" s="11" t="s">
        <v>5259</v>
      </c>
      <c r="L1409" s="11">
        <v>2</v>
      </c>
    </row>
    <row r="1410" spans="1:12">
      <c r="A1410" s="11" t="s">
        <v>2630</v>
      </c>
      <c r="D1410" s="11" t="s">
        <v>254</v>
      </c>
      <c r="E1410" s="19" t="s">
        <v>2880</v>
      </c>
      <c r="F1410" s="10">
        <v>42036</v>
      </c>
      <c r="G1410" s="10">
        <v>44958</v>
      </c>
      <c r="H1410" s="11">
        <v>9</v>
      </c>
      <c r="I1410" s="20" t="s">
        <v>253</v>
      </c>
      <c r="J1410" s="11" t="s">
        <v>255</v>
      </c>
      <c r="K1410" s="11" t="s">
        <v>5259</v>
      </c>
      <c r="L1410" s="11">
        <v>2</v>
      </c>
    </row>
    <row r="1411" spans="1:12">
      <c r="A1411" s="11" t="s">
        <v>2631</v>
      </c>
      <c r="D1411" s="11" t="s">
        <v>254</v>
      </c>
      <c r="E1411" s="19" t="s">
        <v>2881</v>
      </c>
      <c r="F1411" s="10">
        <v>42036</v>
      </c>
      <c r="G1411" s="10">
        <v>44958</v>
      </c>
      <c r="H1411" s="11">
        <v>9</v>
      </c>
      <c r="I1411" s="20" t="s">
        <v>253</v>
      </c>
      <c r="J1411" s="11" t="s">
        <v>255</v>
      </c>
      <c r="K1411" s="11" t="s">
        <v>5259</v>
      </c>
      <c r="L1411" s="11">
        <v>2</v>
      </c>
    </row>
    <row r="1412" spans="1:12">
      <c r="A1412" s="11" t="s">
        <v>2632</v>
      </c>
      <c r="D1412" s="11" t="s">
        <v>254</v>
      </c>
      <c r="E1412" s="19" t="s">
        <v>2882</v>
      </c>
      <c r="F1412" s="10">
        <v>42036</v>
      </c>
      <c r="G1412" s="10">
        <v>44958</v>
      </c>
      <c r="H1412" s="11">
        <v>9</v>
      </c>
      <c r="I1412" s="20" t="s">
        <v>253</v>
      </c>
      <c r="J1412" s="11" t="s">
        <v>255</v>
      </c>
      <c r="K1412" s="11" t="s">
        <v>5259</v>
      </c>
      <c r="L1412" s="11">
        <v>2</v>
      </c>
    </row>
    <row r="1413" spans="1:12">
      <c r="A1413" s="11" t="s">
        <v>2633</v>
      </c>
      <c r="D1413" s="11" t="s">
        <v>254</v>
      </c>
      <c r="E1413" s="19" t="s">
        <v>2883</v>
      </c>
      <c r="F1413" s="10">
        <v>42036</v>
      </c>
      <c r="G1413" s="10">
        <v>44958</v>
      </c>
      <c r="H1413" s="11">
        <v>9</v>
      </c>
      <c r="I1413" s="20" t="s">
        <v>253</v>
      </c>
      <c r="J1413" s="11" t="s">
        <v>255</v>
      </c>
      <c r="K1413" s="11" t="s">
        <v>5259</v>
      </c>
      <c r="L1413" s="11">
        <v>2</v>
      </c>
    </row>
    <row r="1414" spans="1:12">
      <c r="A1414" s="11" t="s">
        <v>2634</v>
      </c>
      <c r="D1414" s="11" t="s">
        <v>254</v>
      </c>
      <c r="E1414" s="19" t="s">
        <v>2884</v>
      </c>
      <c r="F1414" s="10">
        <v>42036</v>
      </c>
      <c r="G1414" s="10">
        <v>44958</v>
      </c>
      <c r="H1414" s="11">
        <v>9</v>
      </c>
      <c r="I1414" s="20" t="s">
        <v>253</v>
      </c>
      <c r="J1414" s="11" t="s">
        <v>255</v>
      </c>
      <c r="K1414" s="11" t="s">
        <v>5259</v>
      </c>
      <c r="L1414" s="11">
        <v>2</v>
      </c>
    </row>
    <row r="1415" spans="1:12">
      <c r="A1415" s="11" t="s">
        <v>2635</v>
      </c>
      <c r="D1415" s="11" t="s">
        <v>254</v>
      </c>
      <c r="E1415" s="19" t="s">
        <v>2885</v>
      </c>
      <c r="F1415" s="10">
        <v>42036</v>
      </c>
      <c r="G1415" s="10">
        <v>44958</v>
      </c>
      <c r="H1415" s="11">
        <v>9</v>
      </c>
      <c r="I1415" s="20" t="s">
        <v>253</v>
      </c>
      <c r="J1415" s="11" t="s">
        <v>255</v>
      </c>
      <c r="K1415" s="11" t="s">
        <v>5259</v>
      </c>
      <c r="L1415" s="11">
        <v>2</v>
      </c>
    </row>
    <row r="1416" spans="1:12">
      <c r="A1416" s="11" t="s">
        <v>2636</v>
      </c>
      <c r="D1416" s="11" t="s">
        <v>254</v>
      </c>
      <c r="E1416" s="19" t="s">
        <v>2886</v>
      </c>
      <c r="F1416" s="10">
        <v>42036</v>
      </c>
      <c r="G1416" s="10">
        <v>44958</v>
      </c>
      <c r="H1416" s="11">
        <v>9</v>
      </c>
      <c r="I1416" s="20" t="s">
        <v>253</v>
      </c>
      <c r="J1416" s="11" t="s">
        <v>255</v>
      </c>
      <c r="K1416" s="11" t="s">
        <v>5259</v>
      </c>
      <c r="L1416" s="11">
        <v>2</v>
      </c>
    </row>
    <row r="1417" spans="1:12">
      <c r="A1417" s="11" t="s">
        <v>2637</v>
      </c>
      <c r="D1417" s="11" t="s">
        <v>254</v>
      </c>
      <c r="E1417" s="19" t="s">
        <v>2887</v>
      </c>
      <c r="F1417" s="10">
        <v>42036</v>
      </c>
      <c r="G1417" s="10">
        <v>44958</v>
      </c>
      <c r="H1417" s="11">
        <v>9</v>
      </c>
      <c r="I1417" s="20" t="s">
        <v>253</v>
      </c>
      <c r="J1417" s="11" t="s">
        <v>255</v>
      </c>
      <c r="K1417" s="11" t="s">
        <v>5259</v>
      </c>
      <c r="L1417" s="11">
        <v>2</v>
      </c>
    </row>
    <row r="1418" spans="1:12">
      <c r="A1418" s="11" t="s">
        <v>2638</v>
      </c>
      <c r="D1418" s="11" t="s">
        <v>254</v>
      </c>
      <c r="E1418" s="19" t="s">
        <v>2888</v>
      </c>
      <c r="F1418" s="10">
        <v>42036</v>
      </c>
      <c r="G1418" s="10">
        <v>44958</v>
      </c>
      <c r="H1418" s="11">
        <v>9</v>
      </c>
      <c r="I1418" s="20" t="s">
        <v>253</v>
      </c>
      <c r="J1418" s="11" t="s">
        <v>255</v>
      </c>
      <c r="K1418" s="11" t="s">
        <v>5259</v>
      </c>
      <c r="L1418" s="11">
        <v>2</v>
      </c>
    </row>
    <row r="1419" spans="1:12">
      <c r="A1419" s="11" t="s">
        <v>2639</v>
      </c>
      <c r="D1419" s="11" t="s">
        <v>254</v>
      </c>
      <c r="E1419" s="19" t="s">
        <v>2889</v>
      </c>
      <c r="F1419" s="10">
        <v>42036</v>
      </c>
      <c r="G1419" s="10">
        <v>44958</v>
      </c>
      <c r="H1419" s="11">
        <v>9</v>
      </c>
      <c r="I1419" s="20" t="s">
        <v>253</v>
      </c>
      <c r="J1419" s="11" t="s">
        <v>255</v>
      </c>
      <c r="K1419" s="11" t="s">
        <v>5259</v>
      </c>
      <c r="L1419" s="11">
        <v>2</v>
      </c>
    </row>
    <row r="1420" spans="1:12">
      <c r="A1420" s="11" t="s">
        <v>2640</v>
      </c>
      <c r="D1420" s="11" t="s">
        <v>254</v>
      </c>
      <c r="E1420" s="19" t="s">
        <v>2890</v>
      </c>
      <c r="F1420" s="10">
        <v>42036</v>
      </c>
      <c r="G1420" s="10">
        <v>44958</v>
      </c>
      <c r="H1420" s="11">
        <v>9</v>
      </c>
      <c r="I1420" s="20" t="s">
        <v>253</v>
      </c>
      <c r="J1420" s="11" t="s">
        <v>255</v>
      </c>
      <c r="K1420" s="11" t="s">
        <v>5259</v>
      </c>
      <c r="L1420" s="11">
        <v>2</v>
      </c>
    </row>
    <row r="1421" spans="1:12">
      <c r="A1421" s="11" t="s">
        <v>2641</v>
      </c>
      <c r="D1421" s="11" t="s">
        <v>254</v>
      </c>
      <c r="E1421" s="19" t="s">
        <v>2891</v>
      </c>
      <c r="F1421" s="10">
        <v>42036</v>
      </c>
      <c r="G1421" s="10">
        <v>44958</v>
      </c>
      <c r="H1421" s="11">
        <v>9</v>
      </c>
      <c r="I1421" s="20" t="s">
        <v>253</v>
      </c>
      <c r="J1421" s="11" t="s">
        <v>255</v>
      </c>
      <c r="K1421" s="11" t="s">
        <v>5259</v>
      </c>
      <c r="L1421" s="11">
        <v>2</v>
      </c>
    </row>
    <row r="1422" spans="1:12">
      <c r="A1422" s="11" t="s">
        <v>2642</v>
      </c>
      <c r="D1422" s="11" t="s">
        <v>254</v>
      </c>
      <c r="E1422" s="19" t="s">
        <v>2892</v>
      </c>
      <c r="F1422" s="10">
        <v>42036</v>
      </c>
      <c r="G1422" s="10">
        <v>44958</v>
      </c>
      <c r="H1422" s="11">
        <v>9</v>
      </c>
      <c r="I1422" s="20" t="s">
        <v>253</v>
      </c>
      <c r="J1422" s="11" t="s">
        <v>255</v>
      </c>
      <c r="K1422" s="11" t="s">
        <v>5259</v>
      </c>
      <c r="L1422" s="11">
        <v>2</v>
      </c>
    </row>
    <row r="1423" spans="1:12">
      <c r="A1423" s="11" t="s">
        <v>2643</v>
      </c>
      <c r="D1423" s="11" t="s">
        <v>254</v>
      </c>
      <c r="E1423" s="19" t="s">
        <v>2893</v>
      </c>
      <c r="F1423" s="10">
        <v>42036</v>
      </c>
      <c r="G1423" s="10">
        <v>44958</v>
      </c>
      <c r="H1423" s="11">
        <v>9</v>
      </c>
      <c r="I1423" s="20" t="s">
        <v>253</v>
      </c>
      <c r="J1423" s="11" t="s">
        <v>255</v>
      </c>
      <c r="K1423" s="11" t="s">
        <v>5259</v>
      </c>
      <c r="L1423" s="11">
        <v>2</v>
      </c>
    </row>
    <row r="1424" spans="1:12">
      <c r="A1424" s="11" t="s">
        <v>2644</v>
      </c>
      <c r="D1424" s="11" t="s">
        <v>254</v>
      </c>
      <c r="E1424" s="19" t="s">
        <v>2894</v>
      </c>
      <c r="F1424" s="10">
        <v>42036</v>
      </c>
      <c r="G1424" s="10">
        <v>44958</v>
      </c>
      <c r="H1424" s="11">
        <v>9</v>
      </c>
      <c r="I1424" s="20" t="s">
        <v>253</v>
      </c>
      <c r="J1424" s="11" t="s">
        <v>255</v>
      </c>
      <c r="K1424" s="11" t="s">
        <v>5259</v>
      </c>
      <c r="L1424" s="11">
        <v>2</v>
      </c>
    </row>
    <row r="1425" spans="1:12">
      <c r="A1425" s="11" t="s">
        <v>2645</v>
      </c>
      <c r="D1425" s="11" t="s">
        <v>254</v>
      </c>
      <c r="E1425" s="19" t="s">
        <v>2895</v>
      </c>
      <c r="F1425" s="10">
        <v>42036</v>
      </c>
      <c r="G1425" s="10">
        <v>44958</v>
      </c>
      <c r="H1425" s="11">
        <v>9</v>
      </c>
      <c r="I1425" s="20" t="s">
        <v>253</v>
      </c>
      <c r="J1425" s="11" t="s">
        <v>255</v>
      </c>
      <c r="K1425" s="11" t="s">
        <v>5259</v>
      </c>
      <c r="L1425" s="11">
        <v>2</v>
      </c>
    </row>
    <row r="1426" spans="1:12">
      <c r="A1426" s="11" t="s">
        <v>2646</v>
      </c>
      <c r="D1426" s="11" t="s">
        <v>254</v>
      </c>
      <c r="E1426" s="19" t="s">
        <v>2896</v>
      </c>
      <c r="F1426" s="10">
        <v>42036</v>
      </c>
      <c r="G1426" s="10">
        <v>44958</v>
      </c>
      <c r="H1426" s="11">
        <v>9</v>
      </c>
      <c r="I1426" s="20" t="s">
        <v>253</v>
      </c>
      <c r="J1426" s="11" t="s">
        <v>255</v>
      </c>
      <c r="K1426" s="11" t="s">
        <v>5259</v>
      </c>
      <c r="L1426" s="11">
        <v>2</v>
      </c>
    </row>
    <row r="1427" spans="1:12">
      <c r="A1427" s="11" t="s">
        <v>2647</v>
      </c>
      <c r="D1427" s="11" t="s">
        <v>254</v>
      </c>
      <c r="E1427" s="19" t="s">
        <v>2897</v>
      </c>
      <c r="F1427" s="10">
        <v>42036</v>
      </c>
      <c r="G1427" s="10">
        <v>44958</v>
      </c>
      <c r="H1427" s="11">
        <v>9</v>
      </c>
      <c r="I1427" s="20" t="s">
        <v>253</v>
      </c>
      <c r="J1427" s="11" t="s">
        <v>255</v>
      </c>
      <c r="K1427" s="11" t="s">
        <v>5259</v>
      </c>
      <c r="L1427" s="11">
        <v>2</v>
      </c>
    </row>
    <row r="1428" spans="1:12">
      <c r="A1428" s="11" t="s">
        <v>2648</v>
      </c>
      <c r="D1428" s="11" t="s">
        <v>254</v>
      </c>
      <c r="E1428" s="19" t="s">
        <v>2898</v>
      </c>
      <c r="F1428" s="10">
        <v>42036</v>
      </c>
      <c r="G1428" s="10">
        <v>44958</v>
      </c>
      <c r="H1428" s="11">
        <v>9</v>
      </c>
      <c r="I1428" s="20" t="s">
        <v>253</v>
      </c>
      <c r="J1428" s="11" t="s">
        <v>255</v>
      </c>
      <c r="K1428" s="11" t="s">
        <v>5259</v>
      </c>
      <c r="L1428" s="11">
        <v>2</v>
      </c>
    </row>
    <row r="1429" spans="1:12">
      <c r="A1429" s="11" t="s">
        <v>2649</v>
      </c>
      <c r="D1429" s="11" t="s">
        <v>254</v>
      </c>
      <c r="E1429" s="19" t="s">
        <v>2899</v>
      </c>
      <c r="F1429" s="10">
        <v>42036</v>
      </c>
      <c r="G1429" s="10">
        <v>44958</v>
      </c>
      <c r="H1429" s="11">
        <v>9</v>
      </c>
      <c r="I1429" s="20" t="s">
        <v>253</v>
      </c>
      <c r="J1429" s="11" t="s">
        <v>255</v>
      </c>
      <c r="K1429" s="11" t="s">
        <v>5259</v>
      </c>
      <c r="L1429" s="11">
        <v>2</v>
      </c>
    </row>
    <row r="1430" spans="1:12">
      <c r="A1430" s="11" t="s">
        <v>2650</v>
      </c>
      <c r="D1430" s="11" t="s">
        <v>254</v>
      </c>
      <c r="E1430" s="19" t="s">
        <v>2900</v>
      </c>
      <c r="F1430" s="10">
        <v>42036</v>
      </c>
      <c r="G1430" s="10">
        <v>44958</v>
      </c>
      <c r="H1430" s="11">
        <v>9</v>
      </c>
      <c r="I1430" s="20" t="s">
        <v>253</v>
      </c>
      <c r="J1430" s="11" t="s">
        <v>255</v>
      </c>
      <c r="K1430" s="11" t="s">
        <v>5259</v>
      </c>
      <c r="L1430" s="11">
        <v>2</v>
      </c>
    </row>
    <row r="1431" spans="1:12">
      <c r="A1431" s="11" t="s">
        <v>2651</v>
      </c>
      <c r="D1431" s="11" t="s">
        <v>254</v>
      </c>
      <c r="E1431" s="19" t="s">
        <v>2901</v>
      </c>
      <c r="F1431" s="10">
        <v>42036</v>
      </c>
      <c r="G1431" s="10">
        <v>44958</v>
      </c>
      <c r="H1431" s="11">
        <v>9</v>
      </c>
      <c r="I1431" s="20" t="s">
        <v>253</v>
      </c>
      <c r="J1431" s="11" t="s">
        <v>255</v>
      </c>
      <c r="K1431" s="11" t="s">
        <v>5259</v>
      </c>
      <c r="L1431" s="11">
        <v>2</v>
      </c>
    </row>
    <row r="1432" spans="1:12">
      <c r="A1432" s="11" t="s">
        <v>2652</v>
      </c>
      <c r="D1432" s="11" t="s">
        <v>254</v>
      </c>
      <c r="E1432" s="19" t="s">
        <v>2902</v>
      </c>
      <c r="F1432" s="10">
        <v>42036</v>
      </c>
      <c r="G1432" s="10">
        <v>44958</v>
      </c>
      <c r="H1432" s="11">
        <v>9</v>
      </c>
      <c r="I1432" s="20" t="s">
        <v>253</v>
      </c>
      <c r="J1432" s="11" t="s">
        <v>255</v>
      </c>
      <c r="K1432" s="11" t="s">
        <v>5259</v>
      </c>
      <c r="L1432" s="11">
        <v>2</v>
      </c>
    </row>
    <row r="1433" spans="1:12">
      <c r="A1433" s="11" t="s">
        <v>2653</v>
      </c>
      <c r="D1433" s="11" t="s">
        <v>254</v>
      </c>
      <c r="E1433" s="19" t="s">
        <v>2903</v>
      </c>
      <c r="F1433" s="10">
        <v>42036</v>
      </c>
      <c r="G1433" s="10">
        <v>44958</v>
      </c>
      <c r="H1433" s="11">
        <v>9</v>
      </c>
      <c r="I1433" s="20" t="s">
        <v>253</v>
      </c>
      <c r="J1433" s="11" t="s">
        <v>255</v>
      </c>
      <c r="K1433" s="11" t="s">
        <v>5259</v>
      </c>
      <c r="L1433" s="11">
        <v>2</v>
      </c>
    </row>
    <row r="1434" spans="1:12">
      <c r="A1434" s="11" t="s">
        <v>2654</v>
      </c>
      <c r="D1434" s="11" t="s">
        <v>254</v>
      </c>
      <c r="E1434" s="19" t="s">
        <v>2904</v>
      </c>
      <c r="F1434" s="10">
        <v>42036</v>
      </c>
      <c r="G1434" s="10">
        <v>44958</v>
      </c>
      <c r="H1434" s="11">
        <v>9</v>
      </c>
      <c r="I1434" s="20" t="s">
        <v>253</v>
      </c>
      <c r="J1434" s="11" t="s">
        <v>255</v>
      </c>
      <c r="K1434" s="11" t="s">
        <v>5259</v>
      </c>
      <c r="L1434" s="11">
        <v>2</v>
      </c>
    </row>
    <row r="1435" spans="1:12">
      <c r="A1435" s="11" t="s">
        <v>2655</v>
      </c>
      <c r="D1435" s="11" t="s">
        <v>254</v>
      </c>
      <c r="E1435" s="19" t="s">
        <v>2905</v>
      </c>
      <c r="F1435" s="10">
        <v>42036</v>
      </c>
      <c r="G1435" s="10">
        <v>44958</v>
      </c>
      <c r="H1435" s="11">
        <v>9</v>
      </c>
      <c r="I1435" s="20" t="s">
        <v>253</v>
      </c>
      <c r="J1435" s="11" t="s">
        <v>255</v>
      </c>
      <c r="K1435" s="11" t="s">
        <v>5259</v>
      </c>
      <c r="L1435" s="11">
        <v>2</v>
      </c>
    </row>
    <row r="1436" spans="1:12">
      <c r="A1436" s="11" t="s">
        <v>2656</v>
      </c>
      <c r="D1436" s="11" t="s">
        <v>254</v>
      </c>
      <c r="E1436" s="19" t="s">
        <v>2906</v>
      </c>
      <c r="F1436" s="10">
        <v>42036</v>
      </c>
      <c r="G1436" s="10">
        <v>44958</v>
      </c>
      <c r="H1436" s="11">
        <v>9</v>
      </c>
      <c r="I1436" s="20" t="s">
        <v>253</v>
      </c>
      <c r="J1436" s="11" t="s">
        <v>255</v>
      </c>
      <c r="K1436" s="11" t="s">
        <v>5259</v>
      </c>
      <c r="L1436" s="11">
        <v>2</v>
      </c>
    </row>
    <row r="1437" spans="1:12">
      <c r="A1437" s="11" t="s">
        <v>2657</v>
      </c>
      <c r="D1437" s="11" t="s">
        <v>254</v>
      </c>
      <c r="E1437" s="19" t="s">
        <v>2907</v>
      </c>
      <c r="F1437" s="10">
        <v>42036</v>
      </c>
      <c r="G1437" s="10">
        <v>44958</v>
      </c>
      <c r="H1437" s="11">
        <v>9</v>
      </c>
      <c r="I1437" s="20" t="s">
        <v>253</v>
      </c>
      <c r="J1437" s="11" t="s">
        <v>255</v>
      </c>
      <c r="K1437" s="11" t="s">
        <v>5259</v>
      </c>
      <c r="L1437" s="11">
        <v>2</v>
      </c>
    </row>
    <row r="1438" spans="1:12">
      <c r="A1438" s="11" t="s">
        <v>2658</v>
      </c>
      <c r="D1438" s="11" t="s">
        <v>254</v>
      </c>
      <c r="E1438" s="19" t="s">
        <v>2908</v>
      </c>
      <c r="F1438" s="10">
        <v>42036</v>
      </c>
      <c r="G1438" s="10">
        <v>44958</v>
      </c>
      <c r="H1438" s="11">
        <v>9</v>
      </c>
      <c r="I1438" s="20" t="s">
        <v>253</v>
      </c>
      <c r="J1438" s="11" t="s">
        <v>255</v>
      </c>
      <c r="K1438" s="11" t="s">
        <v>5259</v>
      </c>
      <c r="L1438" s="11">
        <v>2</v>
      </c>
    </row>
    <row r="1439" spans="1:12">
      <c r="A1439" s="11" t="s">
        <v>2659</v>
      </c>
      <c r="D1439" s="11" t="s">
        <v>254</v>
      </c>
      <c r="E1439" s="19" t="s">
        <v>2909</v>
      </c>
      <c r="F1439" s="10">
        <v>42036</v>
      </c>
      <c r="G1439" s="10">
        <v>44958</v>
      </c>
      <c r="H1439" s="11">
        <v>9</v>
      </c>
      <c r="I1439" s="20" t="s">
        <v>253</v>
      </c>
      <c r="J1439" s="11" t="s">
        <v>255</v>
      </c>
      <c r="K1439" s="11" t="s">
        <v>5259</v>
      </c>
      <c r="L1439" s="11">
        <v>2</v>
      </c>
    </row>
    <row r="1440" spans="1:12">
      <c r="A1440" s="11" t="s">
        <v>2660</v>
      </c>
      <c r="D1440" s="11" t="s">
        <v>254</v>
      </c>
      <c r="E1440" s="19" t="s">
        <v>2910</v>
      </c>
      <c r="F1440" s="10">
        <v>42036</v>
      </c>
      <c r="G1440" s="10">
        <v>44958</v>
      </c>
      <c r="H1440" s="11">
        <v>9</v>
      </c>
      <c r="I1440" s="20" t="s">
        <v>253</v>
      </c>
      <c r="J1440" s="11" t="s">
        <v>255</v>
      </c>
      <c r="K1440" s="11" t="s">
        <v>5259</v>
      </c>
      <c r="L1440" s="11">
        <v>2</v>
      </c>
    </row>
    <row r="1441" spans="1:12">
      <c r="A1441" s="11" t="s">
        <v>2661</v>
      </c>
      <c r="D1441" s="11" t="s">
        <v>254</v>
      </c>
      <c r="E1441" s="19" t="s">
        <v>2911</v>
      </c>
      <c r="F1441" s="10">
        <v>42036</v>
      </c>
      <c r="G1441" s="10">
        <v>44958</v>
      </c>
      <c r="H1441" s="11">
        <v>9</v>
      </c>
      <c r="I1441" s="20" t="s">
        <v>253</v>
      </c>
      <c r="J1441" s="11" t="s">
        <v>255</v>
      </c>
      <c r="K1441" s="11" t="s">
        <v>5259</v>
      </c>
      <c r="L1441" s="11">
        <v>2</v>
      </c>
    </row>
    <row r="1442" spans="1:12">
      <c r="A1442" s="11" t="s">
        <v>2662</v>
      </c>
      <c r="D1442" s="11" t="s">
        <v>254</v>
      </c>
      <c r="E1442" s="19" t="s">
        <v>2912</v>
      </c>
      <c r="F1442" s="10">
        <v>42036</v>
      </c>
      <c r="G1442" s="10">
        <v>44958</v>
      </c>
      <c r="H1442" s="11">
        <v>9</v>
      </c>
      <c r="I1442" s="20" t="s">
        <v>253</v>
      </c>
      <c r="J1442" s="11" t="s">
        <v>255</v>
      </c>
      <c r="K1442" s="11" t="s">
        <v>5259</v>
      </c>
      <c r="L1442" s="11">
        <v>2</v>
      </c>
    </row>
    <row r="1443" spans="1:12">
      <c r="A1443" s="11" t="s">
        <v>2663</v>
      </c>
      <c r="D1443" s="11" t="s">
        <v>254</v>
      </c>
      <c r="E1443" s="19" t="s">
        <v>2913</v>
      </c>
      <c r="F1443" s="10">
        <v>42036</v>
      </c>
      <c r="G1443" s="10">
        <v>44958</v>
      </c>
      <c r="H1443" s="11">
        <v>9</v>
      </c>
      <c r="I1443" s="20" t="s">
        <v>253</v>
      </c>
      <c r="J1443" s="11" t="s">
        <v>255</v>
      </c>
      <c r="K1443" s="11" t="s">
        <v>5259</v>
      </c>
      <c r="L1443" s="11">
        <v>2</v>
      </c>
    </row>
    <row r="1444" spans="1:12">
      <c r="A1444" s="11" t="s">
        <v>2664</v>
      </c>
      <c r="D1444" s="11" t="s">
        <v>254</v>
      </c>
      <c r="E1444" s="19" t="s">
        <v>2914</v>
      </c>
      <c r="F1444" s="10">
        <v>42036</v>
      </c>
      <c r="G1444" s="10">
        <v>44958</v>
      </c>
      <c r="H1444" s="11">
        <v>9</v>
      </c>
      <c r="I1444" s="20" t="s">
        <v>253</v>
      </c>
      <c r="J1444" s="11" t="s">
        <v>255</v>
      </c>
      <c r="K1444" s="11" t="s">
        <v>5259</v>
      </c>
      <c r="L1444" s="11">
        <v>2</v>
      </c>
    </row>
    <row r="1445" spans="1:12">
      <c r="A1445" s="11" t="s">
        <v>2665</v>
      </c>
      <c r="D1445" s="11" t="s">
        <v>254</v>
      </c>
      <c r="E1445" s="19" t="s">
        <v>2915</v>
      </c>
      <c r="F1445" s="10">
        <v>42036</v>
      </c>
      <c r="G1445" s="10">
        <v>44958</v>
      </c>
      <c r="H1445" s="11">
        <v>9</v>
      </c>
      <c r="I1445" s="20" t="s">
        <v>253</v>
      </c>
      <c r="J1445" s="11" t="s">
        <v>255</v>
      </c>
      <c r="K1445" s="11" t="s">
        <v>5259</v>
      </c>
      <c r="L1445" s="11">
        <v>2</v>
      </c>
    </row>
    <row r="1446" spans="1:12">
      <c r="A1446" s="11" t="s">
        <v>2666</v>
      </c>
      <c r="D1446" s="11" t="s">
        <v>254</v>
      </c>
      <c r="E1446" s="19" t="s">
        <v>2916</v>
      </c>
      <c r="F1446" s="10">
        <v>42036</v>
      </c>
      <c r="G1446" s="10">
        <v>44958</v>
      </c>
      <c r="H1446" s="11">
        <v>9</v>
      </c>
      <c r="I1446" s="20" t="s">
        <v>253</v>
      </c>
      <c r="J1446" s="11" t="s">
        <v>255</v>
      </c>
      <c r="K1446" s="11" t="s">
        <v>5259</v>
      </c>
      <c r="L1446" s="11">
        <v>2</v>
      </c>
    </row>
    <row r="1447" spans="1:12">
      <c r="A1447" s="11" t="s">
        <v>2667</v>
      </c>
      <c r="D1447" s="11" t="s">
        <v>254</v>
      </c>
      <c r="E1447" s="19" t="s">
        <v>2917</v>
      </c>
      <c r="F1447" s="10">
        <v>42036</v>
      </c>
      <c r="G1447" s="10">
        <v>44958</v>
      </c>
      <c r="H1447" s="11">
        <v>9</v>
      </c>
      <c r="I1447" s="20" t="s">
        <v>253</v>
      </c>
      <c r="J1447" s="11" t="s">
        <v>255</v>
      </c>
      <c r="K1447" s="11" t="s">
        <v>5259</v>
      </c>
      <c r="L1447" s="11">
        <v>2</v>
      </c>
    </row>
    <row r="1448" spans="1:12">
      <c r="A1448" s="11" t="s">
        <v>2668</v>
      </c>
      <c r="D1448" s="11" t="s">
        <v>254</v>
      </c>
      <c r="E1448" s="19" t="s">
        <v>2918</v>
      </c>
      <c r="F1448" s="10">
        <v>42036</v>
      </c>
      <c r="G1448" s="10">
        <v>44958</v>
      </c>
      <c r="H1448" s="11">
        <v>9</v>
      </c>
      <c r="I1448" s="20" t="s">
        <v>253</v>
      </c>
      <c r="J1448" s="11" t="s">
        <v>255</v>
      </c>
      <c r="K1448" s="11" t="s">
        <v>5259</v>
      </c>
      <c r="L1448" s="11">
        <v>2</v>
      </c>
    </row>
    <row r="1449" spans="1:12">
      <c r="A1449" s="11" t="s">
        <v>2669</v>
      </c>
      <c r="D1449" s="11" t="s">
        <v>254</v>
      </c>
      <c r="E1449" s="19" t="s">
        <v>2919</v>
      </c>
      <c r="F1449" s="10">
        <v>42036</v>
      </c>
      <c r="G1449" s="10">
        <v>44958</v>
      </c>
      <c r="H1449" s="11">
        <v>9</v>
      </c>
      <c r="I1449" s="20" t="s">
        <v>253</v>
      </c>
      <c r="J1449" s="11" t="s">
        <v>255</v>
      </c>
      <c r="K1449" s="11" t="s">
        <v>5259</v>
      </c>
      <c r="L1449" s="11">
        <v>2</v>
      </c>
    </row>
    <row r="1450" spans="1:12">
      <c r="A1450" s="11" t="s">
        <v>2670</v>
      </c>
      <c r="D1450" s="11" t="s">
        <v>254</v>
      </c>
      <c r="E1450" s="19" t="s">
        <v>2920</v>
      </c>
      <c r="F1450" s="10">
        <v>42036</v>
      </c>
      <c r="G1450" s="10">
        <v>44958</v>
      </c>
      <c r="H1450" s="11">
        <v>9</v>
      </c>
      <c r="I1450" s="20" t="s">
        <v>253</v>
      </c>
      <c r="J1450" s="11" t="s">
        <v>255</v>
      </c>
      <c r="K1450" s="11" t="s">
        <v>5259</v>
      </c>
      <c r="L1450" s="11">
        <v>2</v>
      </c>
    </row>
    <row r="1451" spans="1:12">
      <c r="A1451" s="11" t="s">
        <v>2671</v>
      </c>
      <c r="D1451" s="11" t="s">
        <v>254</v>
      </c>
      <c r="E1451" s="19" t="s">
        <v>2921</v>
      </c>
      <c r="F1451" s="10">
        <v>42036</v>
      </c>
      <c r="G1451" s="10">
        <v>44958</v>
      </c>
      <c r="H1451" s="11">
        <v>9</v>
      </c>
      <c r="I1451" s="20" t="s">
        <v>253</v>
      </c>
      <c r="J1451" s="11" t="s">
        <v>255</v>
      </c>
      <c r="K1451" s="11" t="s">
        <v>5259</v>
      </c>
      <c r="L1451" s="11">
        <v>2</v>
      </c>
    </row>
    <row r="1452" spans="1:12">
      <c r="A1452" s="11" t="s">
        <v>2672</v>
      </c>
      <c r="D1452" s="11" t="s">
        <v>254</v>
      </c>
      <c r="E1452" s="19" t="s">
        <v>2922</v>
      </c>
      <c r="F1452" s="10">
        <v>42036</v>
      </c>
      <c r="G1452" s="10">
        <v>44958</v>
      </c>
      <c r="H1452" s="11">
        <v>9</v>
      </c>
      <c r="I1452" s="20" t="s">
        <v>253</v>
      </c>
      <c r="J1452" s="11" t="s">
        <v>255</v>
      </c>
      <c r="K1452" s="11" t="s">
        <v>5259</v>
      </c>
      <c r="L1452" s="11">
        <v>2</v>
      </c>
    </row>
    <row r="1453" spans="1:12">
      <c r="A1453" s="11" t="s">
        <v>2673</v>
      </c>
      <c r="D1453" s="11" t="s">
        <v>254</v>
      </c>
      <c r="E1453" s="19" t="s">
        <v>2923</v>
      </c>
      <c r="F1453" s="10">
        <v>42036</v>
      </c>
      <c r="G1453" s="10">
        <v>44958</v>
      </c>
      <c r="H1453" s="11">
        <v>9</v>
      </c>
      <c r="I1453" s="20" t="s">
        <v>253</v>
      </c>
      <c r="J1453" s="11" t="s">
        <v>255</v>
      </c>
      <c r="K1453" s="11" t="s">
        <v>5259</v>
      </c>
      <c r="L1453" s="11">
        <v>2</v>
      </c>
    </row>
    <row r="1454" spans="1:12">
      <c r="A1454" s="11" t="s">
        <v>2674</v>
      </c>
      <c r="D1454" s="11" t="s">
        <v>254</v>
      </c>
      <c r="E1454" s="19" t="s">
        <v>2924</v>
      </c>
      <c r="F1454" s="10">
        <v>42036</v>
      </c>
      <c r="G1454" s="10">
        <v>44958</v>
      </c>
      <c r="H1454" s="11">
        <v>9</v>
      </c>
      <c r="I1454" s="20" t="s">
        <v>253</v>
      </c>
      <c r="J1454" s="11" t="s">
        <v>255</v>
      </c>
      <c r="K1454" s="11" t="s">
        <v>5259</v>
      </c>
      <c r="L1454" s="11">
        <v>2</v>
      </c>
    </row>
    <row r="1455" spans="1:12">
      <c r="A1455" s="11" t="s">
        <v>2675</v>
      </c>
      <c r="D1455" s="11" t="s">
        <v>254</v>
      </c>
      <c r="E1455" s="19" t="s">
        <v>2925</v>
      </c>
      <c r="F1455" s="10">
        <v>42036</v>
      </c>
      <c r="G1455" s="10">
        <v>44958</v>
      </c>
      <c r="H1455" s="11">
        <v>9</v>
      </c>
      <c r="I1455" s="20" t="s">
        <v>253</v>
      </c>
      <c r="J1455" s="11" t="s">
        <v>255</v>
      </c>
      <c r="K1455" s="11" t="s">
        <v>5259</v>
      </c>
      <c r="L1455" s="11">
        <v>2</v>
      </c>
    </row>
    <row r="1456" spans="1:12">
      <c r="A1456" s="11" t="s">
        <v>2676</v>
      </c>
      <c r="D1456" s="11" t="s">
        <v>254</v>
      </c>
      <c r="E1456" s="19" t="s">
        <v>2926</v>
      </c>
      <c r="F1456" s="10">
        <v>42036</v>
      </c>
      <c r="G1456" s="10">
        <v>44958</v>
      </c>
      <c r="H1456" s="11">
        <v>9</v>
      </c>
      <c r="I1456" s="20" t="s">
        <v>253</v>
      </c>
      <c r="J1456" s="11" t="s">
        <v>255</v>
      </c>
      <c r="K1456" s="11" t="s">
        <v>5259</v>
      </c>
      <c r="L1456" s="11">
        <v>2</v>
      </c>
    </row>
    <row r="1457" spans="1:12">
      <c r="A1457" s="11" t="s">
        <v>2677</v>
      </c>
      <c r="D1457" s="11" t="s">
        <v>254</v>
      </c>
      <c r="E1457" s="19" t="s">
        <v>2927</v>
      </c>
      <c r="F1457" s="10">
        <v>42036</v>
      </c>
      <c r="G1457" s="10">
        <v>44958</v>
      </c>
      <c r="H1457" s="11">
        <v>9</v>
      </c>
      <c r="I1457" s="20" t="s">
        <v>253</v>
      </c>
      <c r="J1457" s="11" t="s">
        <v>255</v>
      </c>
      <c r="K1457" s="11" t="s">
        <v>5259</v>
      </c>
      <c r="L1457" s="11">
        <v>2</v>
      </c>
    </row>
    <row r="1458" spans="1:12">
      <c r="A1458" s="11" t="s">
        <v>2678</v>
      </c>
      <c r="D1458" s="11" t="s">
        <v>254</v>
      </c>
      <c r="E1458" s="19" t="s">
        <v>2928</v>
      </c>
      <c r="F1458" s="10">
        <v>42036</v>
      </c>
      <c r="G1458" s="10">
        <v>44958</v>
      </c>
      <c r="H1458" s="11">
        <v>9</v>
      </c>
      <c r="I1458" s="20" t="s">
        <v>253</v>
      </c>
      <c r="J1458" s="11" t="s">
        <v>255</v>
      </c>
      <c r="K1458" s="11" t="s">
        <v>5259</v>
      </c>
      <c r="L1458" s="11">
        <v>2</v>
      </c>
    </row>
    <row r="1459" spans="1:12">
      <c r="A1459" s="11" t="s">
        <v>2679</v>
      </c>
      <c r="D1459" s="11" t="s">
        <v>254</v>
      </c>
      <c r="E1459" s="19" t="s">
        <v>2929</v>
      </c>
      <c r="F1459" s="10">
        <v>42036</v>
      </c>
      <c r="G1459" s="10">
        <v>44958</v>
      </c>
      <c r="H1459" s="11">
        <v>9</v>
      </c>
      <c r="I1459" s="20" t="s">
        <v>253</v>
      </c>
      <c r="J1459" s="11" t="s">
        <v>255</v>
      </c>
      <c r="K1459" s="11" t="s">
        <v>5259</v>
      </c>
      <c r="L1459" s="11">
        <v>2</v>
      </c>
    </row>
    <row r="1460" spans="1:12">
      <c r="A1460" s="11" t="s">
        <v>2680</v>
      </c>
      <c r="D1460" s="11" t="s">
        <v>254</v>
      </c>
      <c r="E1460" s="19" t="s">
        <v>2930</v>
      </c>
      <c r="F1460" s="10">
        <v>42036</v>
      </c>
      <c r="G1460" s="10">
        <v>44958</v>
      </c>
      <c r="H1460" s="11">
        <v>9</v>
      </c>
      <c r="I1460" s="20" t="s">
        <v>253</v>
      </c>
      <c r="J1460" s="11" t="s">
        <v>255</v>
      </c>
      <c r="K1460" s="11" t="s">
        <v>5259</v>
      </c>
      <c r="L1460" s="11">
        <v>2</v>
      </c>
    </row>
    <row r="1461" spans="1:12">
      <c r="A1461" s="11" t="s">
        <v>2681</v>
      </c>
      <c r="D1461" s="11" t="s">
        <v>254</v>
      </c>
      <c r="E1461" s="19" t="s">
        <v>2931</v>
      </c>
      <c r="F1461" s="10">
        <v>42036</v>
      </c>
      <c r="G1461" s="10">
        <v>44958</v>
      </c>
      <c r="H1461" s="11">
        <v>9</v>
      </c>
      <c r="I1461" s="20" t="s">
        <v>253</v>
      </c>
      <c r="J1461" s="11" t="s">
        <v>255</v>
      </c>
      <c r="K1461" s="11" t="s">
        <v>5259</v>
      </c>
      <c r="L1461" s="11">
        <v>2</v>
      </c>
    </row>
    <row r="1462" spans="1:12">
      <c r="A1462" s="11" t="s">
        <v>2682</v>
      </c>
      <c r="D1462" s="11" t="s">
        <v>254</v>
      </c>
      <c r="E1462" s="19" t="s">
        <v>2932</v>
      </c>
      <c r="F1462" s="10">
        <v>42036</v>
      </c>
      <c r="G1462" s="10">
        <v>44958</v>
      </c>
      <c r="H1462" s="11">
        <v>9</v>
      </c>
      <c r="I1462" s="20" t="s">
        <v>253</v>
      </c>
      <c r="J1462" s="11" t="s">
        <v>255</v>
      </c>
      <c r="K1462" s="11" t="s">
        <v>5259</v>
      </c>
      <c r="L1462" s="11">
        <v>2</v>
      </c>
    </row>
    <row r="1463" spans="1:12">
      <c r="A1463" s="11" t="s">
        <v>2683</v>
      </c>
      <c r="D1463" s="11" t="s">
        <v>254</v>
      </c>
      <c r="E1463" s="19" t="s">
        <v>2933</v>
      </c>
      <c r="F1463" s="10">
        <v>42036</v>
      </c>
      <c r="G1463" s="10">
        <v>44958</v>
      </c>
      <c r="H1463" s="11">
        <v>9</v>
      </c>
      <c r="I1463" s="20" t="s">
        <v>253</v>
      </c>
      <c r="J1463" s="11" t="s">
        <v>255</v>
      </c>
      <c r="K1463" s="11" t="s">
        <v>5259</v>
      </c>
      <c r="L1463" s="11">
        <v>2</v>
      </c>
    </row>
    <row r="1464" spans="1:12">
      <c r="A1464" s="11" t="s">
        <v>2684</v>
      </c>
      <c r="D1464" s="11" t="s">
        <v>254</v>
      </c>
      <c r="E1464" s="19" t="s">
        <v>2934</v>
      </c>
      <c r="F1464" s="10">
        <v>42036</v>
      </c>
      <c r="G1464" s="10">
        <v>44958</v>
      </c>
      <c r="H1464" s="11">
        <v>9</v>
      </c>
      <c r="I1464" s="20" t="s">
        <v>253</v>
      </c>
      <c r="J1464" s="11" t="s">
        <v>255</v>
      </c>
      <c r="K1464" s="11" t="s">
        <v>5259</v>
      </c>
      <c r="L1464" s="11">
        <v>2</v>
      </c>
    </row>
    <row r="1465" spans="1:12">
      <c r="A1465" s="11" t="s">
        <v>2685</v>
      </c>
      <c r="D1465" s="11" t="s">
        <v>254</v>
      </c>
      <c r="E1465" s="19" t="s">
        <v>2935</v>
      </c>
      <c r="F1465" s="10">
        <v>42036</v>
      </c>
      <c r="G1465" s="10">
        <v>44958</v>
      </c>
      <c r="H1465" s="11">
        <v>9</v>
      </c>
      <c r="I1465" s="20" t="s">
        <v>253</v>
      </c>
      <c r="J1465" s="11" t="s">
        <v>255</v>
      </c>
      <c r="K1465" s="11" t="s">
        <v>5259</v>
      </c>
      <c r="L1465" s="11">
        <v>2</v>
      </c>
    </row>
    <row r="1466" spans="1:12">
      <c r="A1466" s="11" t="s">
        <v>2686</v>
      </c>
      <c r="D1466" s="11" t="s">
        <v>254</v>
      </c>
      <c r="E1466" s="19" t="s">
        <v>2936</v>
      </c>
      <c r="F1466" s="10">
        <v>42036</v>
      </c>
      <c r="G1466" s="10">
        <v>44958</v>
      </c>
      <c r="H1466" s="11">
        <v>9</v>
      </c>
      <c r="I1466" s="20" t="s">
        <v>253</v>
      </c>
      <c r="J1466" s="11" t="s">
        <v>255</v>
      </c>
      <c r="K1466" s="11" t="s">
        <v>5259</v>
      </c>
      <c r="L1466" s="11">
        <v>2</v>
      </c>
    </row>
    <row r="1467" spans="1:12">
      <c r="A1467" s="11" t="s">
        <v>2687</v>
      </c>
      <c r="D1467" s="11" t="s">
        <v>254</v>
      </c>
      <c r="E1467" s="19" t="s">
        <v>2937</v>
      </c>
      <c r="F1467" s="10">
        <v>42036</v>
      </c>
      <c r="G1467" s="10">
        <v>44958</v>
      </c>
      <c r="H1467" s="11">
        <v>9</v>
      </c>
      <c r="I1467" s="20" t="s">
        <v>253</v>
      </c>
      <c r="J1467" s="11" t="s">
        <v>255</v>
      </c>
      <c r="K1467" s="11" t="s">
        <v>5259</v>
      </c>
      <c r="L1467" s="11">
        <v>2</v>
      </c>
    </row>
    <row r="1468" spans="1:12">
      <c r="A1468" s="11" t="s">
        <v>2688</v>
      </c>
      <c r="D1468" s="11" t="s">
        <v>254</v>
      </c>
      <c r="E1468" s="19" t="s">
        <v>2938</v>
      </c>
      <c r="F1468" s="10">
        <v>42036</v>
      </c>
      <c r="G1468" s="10">
        <v>44958</v>
      </c>
      <c r="H1468" s="11">
        <v>9</v>
      </c>
      <c r="I1468" s="20" t="s">
        <v>253</v>
      </c>
      <c r="J1468" s="11" t="s">
        <v>255</v>
      </c>
      <c r="K1468" s="11" t="s">
        <v>5259</v>
      </c>
      <c r="L1468" s="11">
        <v>2</v>
      </c>
    </row>
    <row r="1469" spans="1:12">
      <c r="A1469" s="11" t="s">
        <v>2689</v>
      </c>
      <c r="D1469" s="11" t="s">
        <v>254</v>
      </c>
      <c r="E1469" s="19" t="s">
        <v>2939</v>
      </c>
      <c r="F1469" s="10">
        <v>42036</v>
      </c>
      <c r="G1469" s="10">
        <v>44958</v>
      </c>
      <c r="H1469" s="11">
        <v>9</v>
      </c>
      <c r="I1469" s="20" t="s">
        <v>253</v>
      </c>
      <c r="J1469" s="11" t="s">
        <v>255</v>
      </c>
      <c r="K1469" s="11" t="s">
        <v>5259</v>
      </c>
      <c r="L1469" s="11">
        <v>2</v>
      </c>
    </row>
    <row r="1470" spans="1:12">
      <c r="A1470" s="11" t="s">
        <v>2690</v>
      </c>
      <c r="D1470" s="11" t="s">
        <v>254</v>
      </c>
      <c r="E1470" s="19" t="s">
        <v>2940</v>
      </c>
      <c r="F1470" s="10">
        <v>42036</v>
      </c>
      <c r="G1470" s="10">
        <v>44958</v>
      </c>
      <c r="H1470" s="11">
        <v>9</v>
      </c>
      <c r="I1470" s="20" t="s">
        <v>253</v>
      </c>
      <c r="J1470" s="11" t="s">
        <v>255</v>
      </c>
      <c r="K1470" s="11" t="s">
        <v>5259</v>
      </c>
      <c r="L1470" s="11">
        <v>2</v>
      </c>
    </row>
    <row r="1471" spans="1:12">
      <c r="A1471" s="11" t="s">
        <v>2691</v>
      </c>
      <c r="D1471" s="11" t="s">
        <v>254</v>
      </c>
      <c r="E1471" s="19" t="s">
        <v>2941</v>
      </c>
      <c r="F1471" s="10">
        <v>42036</v>
      </c>
      <c r="G1471" s="10">
        <v>44958</v>
      </c>
      <c r="H1471" s="11">
        <v>9</v>
      </c>
      <c r="I1471" s="20" t="s">
        <v>253</v>
      </c>
      <c r="J1471" s="11" t="s">
        <v>255</v>
      </c>
      <c r="K1471" s="11" t="s">
        <v>5259</v>
      </c>
      <c r="L1471" s="11">
        <v>2</v>
      </c>
    </row>
    <row r="1472" spans="1:12">
      <c r="A1472" s="11" t="s">
        <v>2692</v>
      </c>
      <c r="D1472" s="11" t="s">
        <v>254</v>
      </c>
      <c r="E1472" s="19" t="s">
        <v>2942</v>
      </c>
      <c r="F1472" s="10">
        <v>42036</v>
      </c>
      <c r="G1472" s="10">
        <v>44958</v>
      </c>
      <c r="H1472" s="11">
        <v>9</v>
      </c>
      <c r="I1472" s="20" t="s">
        <v>253</v>
      </c>
      <c r="J1472" s="11" t="s">
        <v>255</v>
      </c>
      <c r="K1472" s="11" t="s">
        <v>5259</v>
      </c>
      <c r="L1472" s="11">
        <v>2</v>
      </c>
    </row>
    <row r="1473" spans="1:12">
      <c r="A1473" s="11" t="s">
        <v>2693</v>
      </c>
      <c r="D1473" s="11" t="s">
        <v>254</v>
      </c>
      <c r="E1473" s="19" t="s">
        <v>2943</v>
      </c>
      <c r="F1473" s="10">
        <v>42036</v>
      </c>
      <c r="G1473" s="10">
        <v>44958</v>
      </c>
      <c r="H1473" s="11">
        <v>9</v>
      </c>
      <c r="I1473" s="20" t="s">
        <v>253</v>
      </c>
      <c r="J1473" s="11" t="s">
        <v>255</v>
      </c>
      <c r="K1473" s="11" t="s">
        <v>5259</v>
      </c>
      <c r="L1473" s="11">
        <v>2</v>
      </c>
    </row>
    <row r="1474" spans="1:12">
      <c r="A1474" s="11" t="s">
        <v>2694</v>
      </c>
      <c r="D1474" s="11" t="s">
        <v>254</v>
      </c>
      <c r="E1474" s="19" t="s">
        <v>2944</v>
      </c>
      <c r="F1474" s="10">
        <v>42036</v>
      </c>
      <c r="G1474" s="10">
        <v>44958</v>
      </c>
      <c r="H1474" s="11">
        <v>9</v>
      </c>
      <c r="I1474" s="20" t="s">
        <v>253</v>
      </c>
      <c r="J1474" s="11" t="s">
        <v>255</v>
      </c>
      <c r="K1474" s="11" t="s">
        <v>5259</v>
      </c>
      <c r="L1474" s="11">
        <v>2</v>
      </c>
    </row>
    <row r="1475" spans="1:12">
      <c r="A1475" s="11" t="s">
        <v>2695</v>
      </c>
      <c r="D1475" s="11" t="s">
        <v>254</v>
      </c>
      <c r="E1475" s="19" t="s">
        <v>2945</v>
      </c>
      <c r="F1475" s="10">
        <v>42036</v>
      </c>
      <c r="G1475" s="10">
        <v>44958</v>
      </c>
      <c r="H1475" s="11">
        <v>9</v>
      </c>
      <c r="I1475" s="20" t="s">
        <v>253</v>
      </c>
      <c r="J1475" s="11" t="s">
        <v>255</v>
      </c>
      <c r="K1475" s="11" t="s">
        <v>5259</v>
      </c>
      <c r="L1475" s="11">
        <v>2</v>
      </c>
    </row>
    <row r="1476" spans="1:12">
      <c r="A1476" s="11" t="s">
        <v>2696</v>
      </c>
      <c r="D1476" s="11" t="s">
        <v>254</v>
      </c>
      <c r="E1476" s="19" t="s">
        <v>2946</v>
      </c>
      <c r="F1476" s="10">
        <v>42036</v>
      </c>
      <c r="G1476" s="10">
        <v>44958</v>
      </c>
      <c r="H1476" s="11">
        <v>9</v>
      </c>
      <c r="I1476" s="20" t="s">
        <v>253</v>
      </c>
      <c r="J1476" s="11" t="s">
        <v>255</v>
      </c>
      <c r="K1476" s="11" t="s">
        <v>5259</v>
      </c>
      <c r="L1476" s="11">
        <v>2</v>
      </c>
    </row>
    <row r="1477" spans="1:12">
      <c r="A1477" s="11" t="s">
        <v>2697</v>
      </c>
      <c r="D1477" s="11" t="s">
        <v>254</v>
      </c>
      <c r="E1477" s="19" t="s">
        <v>2947</v>
      </c>
      <c r="F1477" s="10">
        <v>42036</v>
      </c>
      <c r="G1477" s="10">
        <v>44958</v>
      </c>
      <c r="H1477" s="11">
        <v>9</v>
      </c>
      <c r="I1477" s="20" t="s">
        <v>253</v>
      </c>
      <c r="J1477" s="11" t="s">
        <v>255</v>
      </c>
      <c r="K1477" s="11" t="s">
        <v>5259</v>
      </c>
      <c r="L1477" s="11">
        <v>2</v>
      </c>
    </row>
    <row r="1478" spans="1:12">
      <c r="A1478" s="11" t="s">
        <v>2698</v>
      </c>
      <c r="D1478" s="11" t="s">
        <v>254</v>
      </c>
      <c r="E1478" s="19" t="s">
        <v>2948</v>
      </c>
      <c r="F1478" s="10">
        <v>42036</v>
      </c>
      <c r="G1478" s="10">
        <v>44958</v>
      </c>
      <c r="H1478" s="11">
        <v>9</v>
      </c>
      <c r="I1478" s="20" t="s">
        <v>253</v>
      </c>
      <c r="J1478" s="11" t="s">
        <v>255</v>
      </c>
      <c r="K1478" s="11" t="s">
        <v>5259</v>
      </c>
      <c r="L1478" s="11">
        <v>2</v>
      </c>
    </row>
    <row r="1479" spans="1:12">
      <c r="A1479" s="11" t="s">
        <v>2699</v>
      </c>
      <c r="D1479" s="11" t="s">
        <v>254</v>
      </c>
      <c r="E1479" s="19" t="s">
        <v>2949</v>
      </c>
      <c r="F1479" s="10">
        <v>42036</v>
      </c>
      <c r="G1479" s="10">
        <v>44958</v>
      </c>
      <c r="H1479" s="11">
        <v>9</v>
      </c>
      <c r="I1479" s="20" t="s">
        <v>253</v>
      </c>
      <c r="J1479" s="11" t="s">
        <v>255</v>
      </c>
      <c r="K1479" s="11" t="s">
        <v>5259</v>
      </c>
      <c r="L1479" s="11">
        <v>2</v>
      </c>
    </row>
    <row r="1480" spans="1:12">
      <c r="A1480" s="11" t="s">
        <v>2700</v>
      </c>
      <c r="D1480" s="11" t="s">
        <v>254</v>
      </c>
      <c r="E1480" s="19" t="s">
        <v>2950</v>
      </c>
      <c r="F1480" s="10">
        <v>42036</v>
      </c>
      <c r="G1480" s="10">
        <v>44958</v>
      </c>
      <c r="H1480" s="11">
        <v>9</v>
      </c>
      <c r="I1480" s="20" t="s">
        <v>253</v>
      </c>
      <c r="J1480" s="11" t="s">
        <v>255</v>
      </c>
      <c r="K1480" s="11" t="s">
        <v>5259</v>
      </c>
      <c r="L1480" s="11">
        <v>2</v>
      </c>
    </row>
    <row r="1481" spans="1:12">
      <c r="A1481" s="11" t="s">
        <v>2701</v>
      </c>
      <c r="D1481" s="11" t="s">
        <v>254</v>
      </c>
      <c r="E1481" s="19" t="s">
        <v>2951</v>
      </c>
      <c r="F1481" s="10">
        <v>42036</v>
      </c>
      <c r="G1481" s="10">
        <v>44958</v>
      </c>
      <c r="H1481" s="11">
        <v>9</v>
      </c>
      <c r="I1481" s="20" t="s">
        <v>253</v>
      </c>
      <c r="J1481" s="11" t="s">
        <v>255</v>
      </c>
      <c r="K1481" s="11" t="s">
        <v>5259</v>
      </c>
      <c r="L1481" s="11">
        <v>2</v>
      </c>
    </row>
    <row r="1482" spans="1:12">
      <c r="A1482" s="11" t="s">
        <v>2702</v>
      </c>
      <c r="D1482" s="11" t="s">
        <v>254</v>
      </c>
      <c r="E1482" s="19" t="s">
        <v>2952</v>
      </c>
      <c r="F1482" s="10">
        <v>42036</v>
      </c>
      <c r="G1482" s="10">
        <v>44958</v>
      </c>
      <c r="H1482" s="11">
        <v>9</v>
      </c>
      <c r="I1482" s="20" t="s">
        <v>253</v>
      </c>
      <c r="J1482" s="11" t="s">
        <v>255</v>
      </c>
      <c r="K1482" s="11" t="s">
        <v>5259</v>
      </c>
      <c r="L1482" s="11">
        <v>2</v>
      </c>
    </row>
    <row r="1483" spans="1:12">
      <c r="A1483" s="11" t="s">
        <v>2703</v>
      </c>
      <c r="D1483" s="11" t="s">
        <v>254</v>
      </c>
      <c r="E1483" s="19" t="s">
        <v>2953</v>
      </c>
      <c r="F1483" s="10">
        <v>42036</v>
      </c>
      <c r="G1483" s="10">
        <v>44958</v>
      </c>
      <c r="H1483" s="11">
        <v>9</v>
      </c>
      <c r="I1483" s="20" t="s">
        <v>253</v>
      </c>
      <c r="J1483" s="11" t="s">
        <v>255</v>
      </c>
      <c r="K1483" s="11" t="s">
        <v>5259</v>
      </c>
      <c r="L1483" s="11">
        <v>2</v>
      </c>
    </row>
    <row r="1484" spans="1:12">
      <c r="A1484" s="11" t="s">
        <v>2704</v>
      </c>
      <c r="D1484" s="11" t="s">
        <v>254</v>
      </c>
      <c r="E1484" s="19" t="s">
        <v>2954</v>
      </c>
      <c r="F1484" s="10">
        <v>42036</v>
      </c>
      <c r="G1484" s="10">
        <v>44958</v>
      </c>
      <c r="H1484" s="11">
        <v>9</v>
      </c>
      <c r="I1484" s="20" t="s">
        <v>253</v>
      </c>
      <c r="J1484" s="11" t="s">
        <v>255</v>
      </c>
      <c r="K1484" s="11" t="s">
        <v>5259</v>
      </c>
      <c r="L1484" s="11">
        <v>2</v>
      </c>
    </row>
    <row r="1485" spans="1:12">
      <c r="A1485" s="11" t="s">
        <v>2705</v>
      </c>
      <c r="D1485" s="11" t="s">
        <v>254</v>
      </c>
      <c r="E1485" s="19" t="s">
        <v>2955</v>
      </c>
      <c r="F1485" s="10">
        <v>42036</v>
      </c>
      <c r="G1485" s="10">
        <v>44958</v>
      </c>
      <c r="H1485" s="11">
        <v>9</v>
      </c>
      <c r="I1485" s="20" t="s">
        <v>253</v>
      </c>
      <c r="J1485" s="11" t="s">
        <v>255</v>
      </c>
      <c r="K1485" s="11" t="s">
        <v>5259</v>
      </c>
      <c r="L1485" s="11">
        <v>2</v>
      </c>
    </row>
    <row r="1486" spans="1:12">
      <c r="A1486" s="11" t="s">
        <v>2706</v>
      </c>
      <c r="D1486" s="11" t="s">
        <v>254</v>
      </c>
      <c r="E1486" s="19" t="s">
        <v>2956</v>
      </c>
      <c r="F1486" s="10">
        <v>42036</v>
      </c>
      <c r="G1486" s="10">
        <v>44958</v>
      </c>
      <c r="H1486" s="11">
        <v>9</v>
      </c>
      <c r="I1486" s="20" t="s">
        <v>253</v>
      </c>
      <c r="J1486" s="11" t="s">
        <v>255</v>
      </c>
      <c r="K1486" s="11" t="s">
        <v>5259</v>
      </c>
      <c r="L1486" s="11">
        <v>2</v>
      </c>
    </row>
    <row r="1487" spans="1:12">
      <c r="A1487" s="11" t="s">
        <v>2707</v>
      </c>
      <c r="D1487" s="11" t="s">
        <v>254</v>
      </c>
      <c r="E1487" s="19" t="s">
        <v>2957</v>
      </c>
      <c r="F1487" s="10">
        <v>42036</v>
      </c>
      <c r="G1487" s="10">
        <v>44958</v>
      </c>
      <c r="H1487" s="11">
        <v>9</v>
      </c>
      <c r="I1487" s="20" t="s">
        <v>253</v>
      </c>
      <c r="J1487" s="11" t="s">
        <v>255</v>
      </c>
      <c r="K1487" s="11" t="s">
        <v>5259</v>
      </c>
      <c r="L1487" s="11">
        <v>2</v>
      </c>
    </row>
    <row r="1488" spans="1:12">
      <c r="A1488" s="11" t="s">
        <v>2708</v>
      </c>
      <c r="D1488" s="11" t="s">
        <v>254</v>
      </c>
      <c r="E1488" s="19" t="s">
        <v>2958</v>
      </c>
      <c r="F1488" s="10">
        <v>42036</v>
      </c>
      <c r="G1488" s="10">
        <v>44958</v>
      </c>
      <c r="H1488" s="11">
        <v>9</v>
      </c>
      <c r="I1488" s="20" t="s">
        <v>253</v>
      </c>
      <c r="J1488" s="11" t="s">
        <v>255</v>
      </c>
      <c r="K1488" s="11" t="s">
        <v>5259</v>
      </c>
      <c r="L1488" s="11">
        <v>2</v>
      </c>
    </row>
    <row r="1489" spans="1:12">
      <c r="A1489" s="11" t="s">
        <v>2709</v>
      </c>
      <c r="D1489" s="11" t="s">
        <v>254</v>
      </c>
      <c r="E1489" s="19" t="s">
        <v>2959</v>
      </c>
      <c r="F1489" s="10">
        <v>42036</v>
      </c>
      <c r="G1489" s="10">
        <v>44958</v>
      </c>
      <c r="H1489" s="11">
        <v>9</v>
      </c>
      <c r="I1489" s="20" t="s">
        <v>253</v>
      </c>
      <c r="J1489" s="11" t="s">
        <v>255</v>
      </c>
      <c r="K1489" s="11" t="s">
        <v>5259</v>
      </c>
      <c r="L1489" s="11">
        <v>2</v>
      </c>
    </row>
    <row r="1490" spans="1:12">
      <c r="A1490" s="11" t="s">
        <v>2710</v>
      </c>
      <c r="D1490" s="11" t="s">
        <v>254</v>
      </c>
      <c r="E1490" s="19" t="s">
        <v>2960</v>
      </c>
      <c r="F1490" s="10">
        <v>42036</v>
      </c>
      <c r="G1490" s="10">
        <v>44958</v>
      </c>
      <c r="H1490" s="11">
        <v>9</v>
      </c>
      <c r="I1490" s="20" t="s">
        <v>253</v>
      </c>
      <c r="J1490" s="11" t="s">
        <v>255</v>
      </c>
      <c r="K1490" s="11" t="s">
        <v>5259</v>
      </c>
      <c r="L1490" s="11">
        <v>2</v>
      </c>
    </row>
    <row r="1491" spans="1:12">
      <c r="A1491" s="11" t="s">
        <v>2711</v>
      </c>
      <c r="D1491" s="11" t="s">
        <v>254</v>
      </c>
      <c r="E1491" s="19" t="s">
        <v>2961</v>
      </c>
      <c r="F1491" s="10">
        <v>42036</v>
      </c>
      <c r="G1491" s="10">
        <v>44958</v>
      </c>
      <c r="H1491" s="11">
        <v>9</v>
      </c>
      <c r="I1491" s="20" t="s">
        <v>253</v>
      </c>
      <c r="J1491" s="11" t="s">
        <v>255</v>
      </c>
      <c r="K1491" s="11" t="s">
        <v>5259</v>
      </c>
      <c r="L1491" s="11">
        <v>2</v>
      </c>
    </row>
    <row r="1492" spans="1:12">
      <c r="A1492" s="11" t="s">
        <v>2712</v>
      </c>
      <c r="D1492" s="11" t="s">
        <v>254</v>
      </c>
      <c r="E1492" s="19" t="s">
        <v>2962</v>
      </c>
      <c r="F1492" s="10">
        <v>42036</v>
      </c>
      <c r="G1492" s="10">
        <v>44958</v>
      </c>
      <c r="H1492" s="11">
        <v>9</v>
      </c>
      <c r="I1492" s="20" t="s">
        <v>253</v>
      </c>
      <c r="J1492" s="11" t="s">
        <v>255</v>
      </c>
      <c r="K1492" s="11" t="s">
        <v>5259</v>
      </c>
      <c r="L1492" s="11">
        <v>2</v>
      </c>
    </row>
    <row r="1493" spans="1:12">
      <c r="A1493" s="11" t="s">
        <v>2713</v>
      </c>
      <c r="D1493" s="11" t="s">
        <v>254</v>
      </c>
      <c r="E1493" s="19" t="s">
        <v>2963</v>
      </c>
      <c r="F1493" s="10">
        <v>42036</v>
      </c>
      <c r="G1493" s="10">
        <v>44958</v>
      </c>
      <c r="H1493" s="11">
        <v>9</v>
      </c>
      <c r="I1493" s="20" t="s">
        <v>253</v>
      </c>
      <c r="J1493" s="11" t="s">
        <v>255</v>
      </c>
      <c r="K1493" s="11" t="s">
        <v>5259</v>
      </c>
      <c r="L1493" s="11">
        <v>2</v>
      </c>
    </row>
    <row r="1494" spans="1:12">
      <c r="A1494" s="11" t="s">
        <v>2714</v>
      </c>
      <c r="D1494" s="11" t="s">
        <v>254</v>
      </c>
      <c r="E1494" s="19" t="s">
        <v>2964</v>
      </c>
      <c r="F1494" s="10">
        <v>42036</v>
      </c>
      <c r="G1494" s="10">
        <v>44958</v>
      </c>
      <c r="H1494" s="11">
        <v>9</v>
      </c>
      <c r="I1494" s="20" t="s">
        <v>253</v>
      </c>
      <c r="J1494" s="11" t="s">
        <v>255</v>
      </c>
      <c r="K1494" s="11" t="s">
        <v>5259</v>
      </c>
      <c r="L1494" s="11">
        <v>2</v>
      </c>
    </row>
    <row r="1495" spans="1:12">
      <c r="A1495" s="11" t="s">
        <v>2715</v>
      </c>
      <c r="D1495" s="11" t="s">
        <v>254</v>
      </c>
      <c r="E1495" s="19" t="s">
        <v>2965</v>
      </c>
      <c r="F1495" s="10">
        <v>42036</v>
      </c>
      <c r="G1495" s="10">
        <v>44958</v>
      </c>
      <c r="H1495" s="11">
        <v>9</v>
      </c>
      <c r="I1495" s="20" t="s">
        <v>253</v>
      </c>
      <c r="J1495" s="11" t="s">
        <v>255</v>
      </c>
      <c r="K1495" s="11" t="s">
        <v>5259</v>
      </c>
      <c r="L1495" s="11">
        <v>2</v>
      </c>
    </row>
    <row r="1496" spans="1:12">
      <c r="A1496" s="11" t="s">
        <v>2716</v>
      </c>
      <c r="D1496" s="11" t="s">
        <v>254</v>
      </c>
      <c r="E1496" s="19" t="s">
        <v>2966</v>
      </c>
      <c r="F1496" s="10">
        <v>42036</v>
      </c>
      <c r="G1496" s="10">
        <v>44958</v>
      </c>
      <c r="H1496" s="11">
        <v>9</v>
      </c>
      <c r="I1496" s="20" t="s">
        <v>253</v>
      </c>
      <c r="J1496" s="11" t="s">
        <v>255</v>
      </c>
      <c r="K1496" s="11" t="s">
        <v>5259</v>
      </c>
      <c r="L1496" s="11">
        <v>2</v>
      </c>
    </row>
    <row r="1497" spans="1:12">
      <c r="A1497" s="11" t="s">
        <v>2717</v>
      </c>
      <c r="D1497" s="11" t="s">
        <v>254</v>
      </c>
      <c r="E1497" s="19" t="s">
        <v>2967</v>
      </c>
      <c r="F1497" s="10">
        <v>42036</v>
      </c>
      <c r="G1497" s="10">
        <v>44958</v>
      </c>
      <c r="H1497" s="11">
        <v>9</v>
      </c>
      <c r="I1497" s="20" t="s">
        <v>253</v>
      </c>
      <c r="J1497" s="11" t="s">
        <v>255</v>
      </c>
      <c r="K1497" s="11" t="s">
        <v>5259</v>
      </c>
      <c r="L1497" s="11">
        <v>2</v>
      </c>
    </row>
    <row r="1498" spans="1:12">
      <c r="A1498" s="11" t="s">
        <v>2718</v>
      </c>
      <c r="D1498" s="11" t="s">
        <v>254</v>
      </c>
      <c r="E1498" s="19" t="s">
        <v>2968</v>
      </c>
      <c r="F1498" s="10">
        <v>42036</v>
      </c>
      <c r="G1498" s="10">
        <v>44958</v>
      </c>
      <c r="H1498" s="11">
        <v>9</v>
      </c>
      <c r="I1498" s="20" t="s">
        <v>253</v>
      </c>
      <c r="J1498" s="11" t="s">
        <v>255</v>
      </c>
      <c r="K1498" s="11" t="s">
        <v>5259</v>
      </c>
      <c r="L1498" s="11">
        <v>2</v>
      </c>
    </row>
    <row r="1499" spans="1:12">
      <c r="A1499" s="11" t="s">
        <v>2719</v>
      </c>
      <c r="D1499" s="11" t="s">
        <v>254</v>
      </c>
      <c r="E1499" s="19" t="s">
        <v>2969</v>
      </c>
      <c r="F1499" s="10">
        <v>42036</v>
      </c>
      <c r="G1499" s="10">
        <v>44958</v>
      </c>
      <c r="H1499" s="11">
        <v>9</v>
      </c>
      <c r="I1499" s="20" t="s">
        <v>253</v>
      </c>
      <c r="J1499" s="11" t="s">
        <v>255</v>
      </c>
      <c r="K1499" s="11" t="s">
        <v>5259</v>
      </c>
      <c r="L1499" s="11">
        <v>2</v>
      </c>
    </row>
    <row r="1500" spans="1:12">
      <c r="A1500" s="11" t="s">
        <v>2720</v>
      </c>
      <c r="D1500" s="11" t="s">
        <v>254</v>
      </c>
      <c r="E1500" s="19" t="s">
        <v>2970</v>
      </c>
      <c r="F1500" s="10">
        <v>42036</v>
      </c>
      <c r="G1500" s="10">
        <v>44958</v>
      </c>
      <c r="H1500" s="11">
        <v>9</v>
      </c>
      <c r="I1500" s="20" t="s">
        <v>253</v>
      </c>
      <c r="J1500" s="11" t="s">
        <v>255</v>
      </c>
      <c r="K1500" s="11" t="s">
        <v>5259</v>
      </c>
      <c r="L1500" s="11">
        <v>2</v>
      </c>
    </row>
    <row r="1501" spans="1:12">
      <c r="A1501" s="11" t="s">
        <v>2721</v>
      </c>
      <c r="D1501" s="11" t="s">
        <v>254</v>
      </c>
      <c r="E1501" s="19" t="s">
        <v>2971</v>
      </c>
      <c r="F1501" s="10">
        <v>42036</v>
      </c>
      <c r="G1501" s="10">
        <v>44958</v>
      </c>
      <c r="H1501" s="11">
        <v>9</v>
      </c>
      <c r="I1501" s="20" t="s">
        <v>253</v>
      </c>
      <c r="J1501" s="11" t="s">
        <v>255</v>
      </c>
      <c r="K1501" s="11" t="s">
        <v>5259</v>
      </c>
      <c r="L1501" s="11">
        <v>2</v>
      </c>
    </row>
    <row r="1502" spans="1:12">
      <c r="A1502" s="11" t="s">
        <v>2722</v>
      </c>
      <c r="D1502" s="11" t="s">
        <v>254</v>
      </c>
      <c r="E1502" s="19" t="s">
        <v>2972</v>
      </c>
      <c r="F1502" s="10">
        <v>42036</v>
      </c>
      <c r="G1502" s="10">
        <v>44958</v>
      </c>
      <c r="H1502" s="11">
        <v>9</v>
      </c>
      <c r="I1502" s="20" t="s">
        <v>253</v>
      </c>
      <c r="J1502" s="11" t="s">
        <v>255</v>
      </c>
      <c r="K1502" s="11" t="s">
        <v>5259</v>
      </c>
      <c r="L1502" s="11">
        <v>2</v>
      </c>
    </row>
    <row r="1503" spans="1:12">
      <c r="A1503" s="11" t="s">
        <v>2723</v>
      </c>
      <c r="D1503" s="11" t="s">
        <v>254</v>
      </c>
      <c r="E1503" s="19" t="s">
        <v>2973</v>
      </c>
      <c r="F1503" s="10">
        <v>42036</v>
      </c>
      <c r="G1503" s="10">
        <v>44958</v>
      </c>
      <c r="H1503" s="11">
        <v>9</v>
      </c>
      <c r="I1503" s="20" t="s">
        <v>253</v>
      </c>
      <c r="J1503" s="11" t="s">
        <v>255</v>
      </c>
      <c r="K1503" s="11" t="s">
        <v>5259</v>
      </c>
      <c r="L1503" s="11">
        <v>2</v>
      </c>
    </row>
    <row r="1504" spans="1:12">
      <c r="A1504" s="11" t="s">
        <v>2724</v>
      </c>
      <c r="D1504" s="11" t="s">
        <v>254</v>
      </c>
      <c r="E1504" s="19" t="s">
        <v>2974</v>
      </c>
      <c r="F1504" s="10">
        <v>42036</v>
      </c>
      <c r="G1504" s="10">
        <v>44958</v>
      </c>
      <c r="H1504" s="11">
        <v>9</v>
      </c>
      <c r="I1504" s="20" t="s">
        <v>253</v>
      </c>
      <c r="J1504" s="11" t="s">
        <v>255</v>
      </c>
      <c r="K1504" s="11" t="s">
        <v>5259</v>
      </c>
      <c r="L1504" s="11">
        <v>2</v>
      </c>
    </row>
    <row r="1505" spans="1:12">
      <c r="A1505" s="11" t="s">
        <v>2725</v>
      </c>
      <c r="D1505" s="11" t="s">
        <v>254</v>
      </c>
      <c r="E1505" s="19" t="s">
        <v>2975</v>
      </c>
      <c r="F1505" s="10">
        <v>42036</v>
      </c>
      <c r="G1505" s="10">
        <v>44958</v>
      </c>
      <c r="H1505" s="11">
        <v>9</v>
      </c>
      <c r="I1505" s="20" t="s">
        <v>253</v>
      </c>
      <c r="J1505" s="11" t="s">
        <v>255</v>
      </c>
      <c r="K1505" s="11" t="s">
        <v>5259</v>
      </c>
      <c r="L1505" s="11">
        <v>2</v>
      </c>
    </row>
    <row r="1506" spans="1:12">
      <c r="A1506" s="11" t="s">
        <v>2726</v>
      </c>
      <c r="D1506" s="11" t="s">
        <v>254</v>
      </c>
      <c r="E1506" s="19" t="s">
        <v>2976</v>
      </c>
      <c r="F1506" s="10">
        <v>42036</v>
      </c>
      <c r="G1506" s="10">
        <v>44958</v>
      </c>
      <c r="H1506" s="11">
        <v>9</v>
      </c>
      <c r="I1506" s="20" t="s">
        <v>253</v>
      </c>
      <c r="J1506" s="11" t="s">
        <v>255</v>
      </c>
      <c r="K1506" s="11" t="s">
        <v>5259</v>
      </c>
      <c r="L1506" s="11">
        <v>2</v>
      </c>
    </row>
    <row r="1507" spans="1:12">
      <c r="A1507" s="11" t="s">
        <v>2727</v>
      </c>
      <c r="D1507" s="11" t="s">
        <v>254</v>
      </c>
      <c r="E1507" s="19" t="s">
        <v>2977</v>
      </c>
      <c r="F1507" s="10">
        <v>42036</v>
      </c>
      <c r="G1507" s="10">
        <v>44958</v>
      </c>
      <c r="H1507" s="11">
        <v>9</v>
      </c>
      <c r="I1507" s="20" t="s">
        <v>253</v>
      </c>
      <c r="J1507" s="11" t="s">
        <v>255</v>
      </c>
      <c r="K1507" s="11" t="s">
        <v>5259</v>
      </c>
      <c r="L1507" s="11">
        <v>2</v>
      </c>
    </row>
    <row r="1508" spans="1:12">
      <c r="A1508" s="11" t="s">
        <v>2728</v>
      </c>
      <c r="D1508" s="11" t="s">
        <v>254</v>
      </c>
      <c r="E1508" s="19" t="s">
        <v>2978</v>
      </c>
      <c r="F1508" s="10">
        <v>42036</v>
      </c>
      <c r="G1508" s="10">
        <v>44958</v>
      </c>
      <c r="H1508" s="11">
        <v>9</v>
      </c>
      <c r="I1508" s="20" t="s">
        <v>253</v>
      </c>
      <c r="J1508" s="11" t="s">
        <v>255</v>
      </c>
      <c r="K1508" s="11" t="s">
        <v>5259</v>
      </c>
      <c r="L1508" s="11">
        <v>2</v>
      </c>
    </row>
    <row r="1509" spans="1:12">
      <c r="A1509" s="11" t="s">
        <v>2729</v>
      </c>
      <c r="D1509" s="11" t="s">
        <v>254</v>
      </c>
      <c r="E1509" s="19" t="s">
        <v>2979</v>
      </c>
      <c r="F1509" s="10">
        <v>42036</v>
      </c>
      <c r="G1509" s="10">
        <v>44958</v>
      </c>
      <c r="H1509" s="11">
        <v>9</v>
      </c>
      <c r="I1509" s="20" t="s">
        <v>253</v>
      </c>
      <c r="J1509" s="11" t="s">
        <v>255</v>
      </c>
      <c r="K1509" s="11" t="s">
        <v>5259</v>
      </c>
      <c r="L1509" s="11">
        <v>2</v>
      </c>
    </row>
    <row r="1510" spans="1:12">
      <c r="A1510" s="11" t="s">
        <v>2730</v>
      </c>
      <c r="D1510" s="11" t="s">
        <v>254</v>
      </c>
      <c r="E1510" s="19" t="s">
        <v>2980</v>
      </c>
      <c r="F1510" s="10">
        <v>42036</v>
      </c>
      <c r="G1510" s="10">
        <v>44958</v>
      </c>
      <c r="H1510" s="11">
        <v>9</v>
      </c>
      <c r="I1510" s="20" t="s">
        <v>253</v>
      </c>
      <c r="J1510" s="11" t="s">
        <v>255</v>
      </c>
      <c r="K1510" s="11" t="s">
        <v>5259</v>
      </c>
      <c r="L1510" s="11">
        <v>2</v>
      </c>
    </row>
    <row r="1511" spans="1:12">
      <c r="A1511" s="11" t="s">
        <v>2731</v>
      </c>
      <c r="D1511" s="11" t="s">
        <v>254</v>
      </c>
      <c r="E1511" s="19" t="s">
        <v>2981</v>
      </c>
      <c r="F1511" s="10">
        <v>42036</v>
      </c>
      <c r="G1511" s="10">
        <v>44958</v>
      </c>
      <c r="H1511" s="11">
        <v>9</v>
      </c>
      <c r="I1511" s="20" t="s">
        <v>253</v>
      </c>
      <c r="J1511" s="11" t="s">
        <v>255</v>
      </c>
      <c r="K1511" s="11" t="s">
        <v>5259</v>
      </c>
      <c r="L1511" s="11">
        <v>2</v>
      </c>
    </row>
    <row r="1512" spans="1:12">
      <c r="A1512" s="11" t="s">
        <v>2982</v>
      </c>
      <c r="D1512" s="11" t="s">
        <v>254</v>
      </c>
      <c r="E1512" s="19" t="s">
        <v>3226</v>
      </c>
      <c r="F1512" s="10">
        <v>42036</v>
      </c>
      <c r="G1512" s="10">
        <v>44958</v>
      </c>
      <c r="H1512" s="11">
        <v>9</v>
      </c>
      <c r="I1512" s="20" t="s">
        <v>253</v>
      </c>
      <c r="J1512" s="11" t="s">
        <v>255</v>
      </c>
      <c r="K1512" s="11" t="s">
        <v>5259</v>
      </c>
      <c r="L1512" s="11">
        <v>2</v>
      </c>
    </row>
    <row r="1513" spans="1:12">
      <c r="A1513" s="11" t="s">
        <v>2983</v>
      </c>
      <c r="D1513" s="11" t="s">
        <v>254</v>
      </c>
      <c r="E1513" s="19" t="s">
        <v>3227</v>
      </c>
      <c r="F1513" s="10">
        <v>42036</v>
      </c>
      <c r="G1513" s="10">
        <v>44958</v>
      </c>
      <c r="H1513" s="11">
        <v>9</v>
      </c>
      <c r="I1513" s="20" t="s">
        <v>253</v>
      </c>
      <c r="J1513" s="11" t="s">
        <v>255</v>
      </c>
      <c r="K1513" s="11" t="s">
        <v>5259</v>
      </c>
      <c r="L1513" s="11">
        <v>2</v>
      </c>
    </row>
    <row r="1514" spans="1:12">
      <c r="A1514" s="11" t="s">
        <v>2984</v>
      </c>
      <c r="D1514" s="11" t="s">
        <v>254</v>
      </c>
      <c r="E1514" s="19" t="s">
        <v>3228</v>
      </c>
      <c r="F1514" s="10">
        <v>42036</v>
      </c>
      <c r="G1514" s="10">
        <v>44958</v>
      </c>
      <c r="H1514" s="11">
        <v>9</v>
      </c>
      <c r="I1514" s="20" t="s">
        <v>253</v>
      </c>
      <c r="J1514" s="11" t="s">
        <v>255</v>
      </c>
      <c r="K1514" s="11" t="s">
        <v>5259</v>
      </c>
      <c r="L1514" s="11">
        <v>2</v>
      </c>
    </row>
    <row r="1515" spans="1:12">
      <c r="A1515" s="11" t="s">
        <v>2985</v>
      </c>
      <c r="D1515" s="11" t="s">
        <v>254</v>
      </c>
      <c r="E1515" s="19" t="s">
        <v>3229</v>
      </c>
      <c r="F1515" s="10">
        <v>42036</v>
      </c>
      <c r="G1515" s="10">
        <v>44958</v>
      </c>
      <c r="H1515" s="11">
        <v>9</v>
      </c>
      <c r="I1515" s="20" t="s">
        <v>253</v>
      </c>
      <c r="J1515" s="11" t="s">
        <v>255</v>
      </c>
      <c r="K1515" s="11" t="s">
        <v>5259</v>
      </c>
      <c r="L1515" s="11">
        <v>2</v>
      </c>
    </row>
    <row r="1516" spans="1:12">
      <c r="A1516" s="11" t="s">
        <v>2986</v>
      </c>
      <c r="D1516" s="11" t="s">
        <v>254</v>
      </c>
      <c r="E1516" s="19" t="s">
        <v>3230</v>
      </c>
      <c r="F1516" s="10">
        <v>42036</v>
      </c>
      <c r="G1516" s="10">
        <v>44958</v>
      </c>
      <c r="H1516" s="11">
        <v>9</v>
      </c>
      <c r="I1516" s="20" t="s">
        <v>253</v>
      </c>
      <c r="J1516" s="11" t="s">
        <v>255</v>
      </c>
      <c r="K1516" s="11" t="s">
        <v>5259</v>
      </c>
      <c r="L1516" s="11">
        <v>2</v>
      </c>
    </row>
    <row r="1517" spans="1:12">
      <c r="A1517" s="11" t="s">
        <v>2987</v>
      </c>
      <c r="D1517" s="11" t="s">
        <v>254</v>
      </c>
      <c r="E1517" s="19" t="s">
        <v>3231</v>
      </c>
      <c r="F1517" s="10">
        <v>42036</v>
      </c>
      <c r="G1517" s="10">
        <v>44958</v>
      </c>
      <c r="H1517" s="11">
        <v>9</v>
      </c>
      <c r="I1517" s="20" t="s">
        <v>253</v>
      </c>
      <c r="J1517" s="11" t="s">
        <v>255</v>
      </c>
      <c r="K1517" s="11" t="s">
        <v>5259</v>
      </c>
      <c r="L1517" s="11">
        <v>2</v>
      </c>
    </row>
    <row r="1518" spans="1:12">
      <c r="A1518" s="11" t="s">
        <v>2988</v>
      </c>
      <c r="D1518" s="11" t="s">
        <v>254</v>
      </c>
      <c r="E1518" s="19" t="s">
        <v>3232</v>
      </c>
      <c r="F1518" s="10">
        <v>42036</v>
      </c>
      <c r="G1518" s="10">
        <v>44958</v>
      </c>
      <c r="H1518" s="11">
        <v>9</v>
      </c>
      <c r="I1518" s="20" t="s">
        <v>253</v>
      </c>
      <c r="J1518" s="11" t="s">
        <v>255</v>
      </c>
      <c r="K1518" s="11" t="s">
        <v>5259</v>
      </c>
      <c r="L1518" s="11">
        <v>2</v>
      </c>
    </row>
    <row r="1519" spans="1:12">
      <c r="A1519" s="11" t="s">
        <v>2989</v>
      </c>
      <c r="D1519" s="11" t="s">
        <v>254</v>
      </c>
      <c r="E1519" s="19" t="s">
        <v>3233</v>
      </c>
      <c r="F1519" s="10">
        <v>42036</v>
      </c>
      <c r="G1519" s="10">
        <v>44958</v>
      </c>
      <c r="H1519" s="11">
        <v>9</v>
      </c>
      <c r="I1519" s="20" t="s">
        <v>253</v>
      </c>
      <c r="J1519" s="11" t="s">
        <v>255</v>
      </c>
      <c r="K1519" s="11" t="s">
        <v>5259</v>
      </c>
      <c r="L1519" s="11">
        <v>2</v>
      </c>
    </row>
    <row r="1520" spans="1:12">
      <c r="A1520" s="11" t="s">
        <v>2990</v>
      </c>
      <c r="D1520" s="11" t="s">
        <v>254</v>
      </c>
      <c r="E1520" s="19" t="s">
        <v>3234</v>
      </c>
      <c r="F1520" s="10">
        <v>42036</v>
      </c>
      <c r="G1520" s="10">
        <v>44958</v>
      </c>
      <c r="H1520" s="11">
        <v>9</v>
      </c>
      <c r="I1520" s="20" t="s">
        <v>253</v>
      </c>
      <c r="J1520" s="11" t="s">
        <v>255</v>
      </c>
      <c r="K1520" s="11" t="s">
        <v>5259</v>
      </c>
      <c r="L1520" s="11">
        <v>2</v>
      </c>
    </row>
    <row r="1521" spans="1:12">
      <c r="A1521" s="11" t="s">
        <v>2991</v>
      </c>
      <c r="D1521" s="11" t="s">
        <v>254</v>
      </c>
      <c r="E1521" s="19" t="s">
        <v>3235</v>
      </c>
      <c r="F1521" s="10">
        <v>42036</v>
      </c>
      <c r="G1521" s="10">
        <v>44958</v>
      </c>
      <c r="H1521" s="11">
        <v>9</v>
      </c>
      <c r="I1521" s="20" t="s">
        <v>253</v>
      </c>
      <c r="J1521" s="11" t="s">
        <v>255</v>
      </c>
      <c r="K1521" s="11" t="s">
        <v>5259</v>
      </c>
      <c r="L1521" s="11">
        <v>2</v>
      </c>
    </row>
    <row r="1522" spans="1:12">
      <c r="A1522" s="11" t="s">
        <v>2992</v>
      </c>
      <c r="D1522" s="11" t="s">
        <v>254</v>
      </c>
      <c r="E1522" s="19" t="s">
        <v>3236</v>
      </c>
      <c r="F1522" s="10">
        <v>42036</v>
      </c>
      <c r="G1522" s="10">
        <v>44958</v>
      </c>
      <c r="H1522" s="11">
        <v>9</v>
      </c>
      <c r="I1522" s="20" t="s">
        <v>253</v>
      </c>
      <c r="J1522" s="11" t="s">
        <v>255</v>
      </c>
      <c r="K1522" s="11" t="s">
        <v>5259</v>
      </c>
      <c r="L1522" s="11">
        <v>2</v>
      </c>
    </row>
    <row r="1523" spans="1:12">
      <c r="A1523" s="11" t="s">
        <v>2993</v>
      </c>
      <c r="D1523" s="11" t="s">
        <v>254</v>
      </c>
      <c r="E1523" s="19" t="s">
        <v>3237</v>
      </c>
      <c r="F1523" s="10">
        <v>42036</v>
      </c>
      <c r="G1523" s="10">
        <v>44958</v>
      </c>
      <c r="H1523" s="11">
        <v>9</v>
      </c>
      <c r="I1523" s="20" t="s">
        <v>253</v>
      </c>
      <c r="J1523" s="11" t="s">
        <v>255</v>
      </c>
      <c r="K1523" s="11" t="s">
        <v>5259</v>
      </c>
      <c r="L1523" s="11">
        <v>2</v>
      </c>
    </row>
    <row r="1524" spans="1:12">
      <c r="A1524" s="11" t="s">
        <v>2994</v>
      </c>
      <c r="D1524" s="11" t="s">
        <v>254</v>
      </c>
      <c r="E1524" s="19" t="s">
        <v>3238</v>
      </c>
      <c r="F1524" s="10">
        <v>42036</v>
      </c>
      <c r="G1524" s="10">
        <v>44958</v>
      </c>
      <c r="H1524" s="11">
        <v>9</v>
      </c>
      <c r="I1524" s="20" t="s">
        <v>253</v>
      </c>
      <c r="J1524" s="11" t="s">
        <v>255</v>
      </c>
      <c r="K1524" s="11" t="s">
        <v>5259</v>
      </c>
      <c r="L1524" s="11">
        <v>2</v>
      </c>
    </row>
    <row r="1525" spans="1:12">
      <c r="A1525" s="11" t="s">
        <v>2995</v>
      </c>
      <c r="D1525" s="11" t="s">
        <v>254</v>
      </c>
      <c r="E1525" s="19" t="s">
        <v>3239</v>
      </c>
      <c r="F1525" s="10">
        <v>42036</v>
      </c>
      <c r="G1525" s="10">
        <v>44958</v>
      </c>
      <c r="H1525" s="11">
        <v>9</v>
      </c>
      <c r="I1525" s="20" t="s">
        <v>253</v>
      </c>
      <c r="J1525" s="11" t="s">
        <v>255</v>
      </c>
      <c r="K1525" s="11" t="s">
        <v>5259</v>
      </c>
      <c r="L1525" s="11">
        <v>2</v>
      </c>
    </row>
    <row r="1526" spans="1:12">
      <c r="A1526" s="11" t="s">
        <v>2996</v>
      </c>
      <c r="D1526" s="11" t="s">
        <v>254</v>
      </c>
      <c r="E1526" s="19" t="s">
        <v>3240</v>
      </c>
      <c r="F1526" s="10">
        <v>42036</v>
      </c>
      <c r="G1526" s="10">
        <v>44958</v>
      </c>
      <c r="H1526" s="11">
        <v>9</v>
      </c>
      <c r="I1526" s="20" t="s">
        <v>253</v>
      </c>
      <c r="J1526" s="11" t="s">
        <v>255</v>
      </c>
      <c r="K1526" s="11" t="s">
        <v>5259</v>
      </c>
      <c r="L1526" s="11">
        <v>2</v>
      </c>
    </row>
    <row r="1527" spans="1:12">
      <c r="A1527" s="11" t="s">
        <v>2997</v>
      </c>
      <c r="D1527" s="11" t="s">
        <v>254</v>
      </c>
      <c r="E1527" s="19" t="s">
        <v>3241</v>
      </c>
      <c r="F1527" s="10">
        <v>42036</v>
      </c>
      <c r="G1527" s="10">
        <v>44958</v>
      </c>
      <c r="H1527" s="11">
        <v>9</v>
      </c>
      <c r="I1527" s="20" t="s">
        <v>253</v>
      </c>
      <c r="J1527" s="11" t="s">
        <v>255</v>
      </c>
      <c r="K1527" s="11" t="s">
        <v>5259</v>
      </c>
      <c r="L1527" s="11">
        <v>2</v>
      </c>
    </row>
    <row r="1528" spans="1:12">
      <c r="A1528" s="11" t="s">
        <v>2998</v>
      </c>
      <c r="D1528" s="11" t="s">
        <v>254</v>
      </c>
      <c r="E1528" s="19" t="s">
        <v>3242</v>
      </c>
      <c r="F1528" s="10">
        <v>42036</v>
      </c>
      <c r="G1528" s="10">
        <v>44958</v>
      </c>
      <c r="H1528" s="11">
        <v>9</v>
      </c>
      <c r="I1528" s="20" t="s">
        <v>253</v>
      </c>
      <c r="J1528" s="11" t="s">
        <v>255</v>
      </c>
      <c r="K1528" s="11" t="s">
        <v>5259</v>
      </c>
      <c r="L1528" s="11">
        <v>2</v>
      </c>
    </row>
    <row r="1529" spans="1:12">
      <c r="A1529" s="11" t="s">
        <v>2999</v>
      </c>
      <c r="D1529" s="11" t="s">
        <v>254</v>
      </c>
      <c r="E1529" s="19" t="s">
        <v>3243</v>
      </c>
      <c r="F1529" s="10">
        <v>42036</v>
      </c>
      <c r="G1529" s="10">
        <v>44958</v>
      </c>
      <c r="H1529" s="11">
        <v>9</v>
      </c>
      <c r="I1529" s="20" t="s">
        <v>253</v>
      </c>
      <c r="J1529" s="11" t="s">
        <v>255</v>
      </c>
      <c r="K1529" s="11" t="s">
        <v>5259</v>
      </c>
      <c r="L1529" s="11">
        <v>2</v>
      </c>
    </row>
    <row r="1530" spans="1:12">
      <c r="A1530" s="11" t="s">
        <v>3000</v>
      </c>
      <c r="D1530" s="11" t="s">
        <v>254</v>
      </c>
      <c r="E1530" s="19" t="s">
        <v>3244</v>
      </c>
      <c r="F1530" s="10">
        <v>42036</v>
      </c>
      <c r="G1530" s="10">
        <v>44958</v>
      </c>
      <c r="H1530" s="11">
        <v>9</v>
      </c>
      <c r="I1530" s="20" t="s">
        <v>253</v>
      </c>
      <c r="J1530" s="11" t="s">
        <v>255</v>
      </c>
      <c r="K1530" s="11" t="s">
        <v>5259</v>
      </c>
      <c r="L1530" s="11">
        <v>2</v>
      </c>
    </row>
    <row r="1531" spans="1:12">
      <c r="A1531" s="11" t="s">
        <v>3001</v>
      </c>
      <c r="D1531" s="11" t="s">
        <v>254</v>
      </c>
      <c r="E1531" s="19" t="s">
        <v>3245</v>
      </c>
      <c r="F1531" s="10">
        <v>42036</v>
      </c>
      <c r="G1531" s="10">
        <v>44958</v>
      </c>
      <c r="H1531" s="11">
        <v>9</v>
      </c>
      <c r="I1531" s="20" t="s">
        <v>253</v>
      </c>
      <c r="J1531" s="11" t="s">
        <v>255</v>
      </c>
      <c r="K1531" s="11" t="s">
        <v>5259</v>
      </c>
      <c r="L1531" s="11">
        <v>2</v>
      </c>
    </row>
    <row r="1532" spans="1:12">
      <c r="A1532" s="11" t="s">
        <v>3002</v>
      </c>
      <c r="D1532" s="11" t="s">
        <v>254</v>
      </c>
      <c r="E1532" s="19" t="s">
        <v>3246</v>
      </c>
      <c r="F1532" s="10">
        <v>42036</v>
      </c>
      <c r="G1532" s="10">
        <v>44958</v>
      </c>
      <c r="H1532" s="11">
        <v>9</v>
      </c>
      <c r="I1532" s="20" t="s">
        <v>253</v>
      </c>
      <c r="J1532" s="11" t="s">
        <v>255</v>
      </c>
      <c r="K1532" s="11" t="s">
        <v>5259</v>
      </c>
      <c r="L1532" s="11">
        <v>2</v>
      </c>
    </row>
    <row r="1533" spans="1:12">
      <c r="A1533" s="11" t="s">
        <v>3003</v>
      </c>
      <c r="D1533" s="11" t="s">
        <v>254</v>
      </c>
      <c r="E1533" s="19" t="s">
        <v>3247</v>
      </c>
      <c r="F1533" s="10">
        <v>42036</v>
      </c>
      <c r="G1533" s="10">
        <v>44958</v>
      </c>
      <c r="H1533" s="11">
        <v>9</v>
      </c>
      <c r="I1533" s="20" t="s">
        <v>253</v>
      </c>
      <c r="J1533" s="11" t="s">
        <v>255</v>
      </c>
      <c r="K1533" s="11" t="s">
        <v>5259</v>
      </c>
      <c r="L1533" s="11">
        <v>2</v>
      </c>
    </row>
    <row r="1534" spans="1:12">
      <c r="A1534" s="11" t="s">
        <v>3004</v>
      </c>
      <c r="D1534" s="11" t="s">
        <v>254</v>
      </c>
      <c r="E1534" s="19" t="s">
        <v>3248</v>
      </c>
      <c r="F1534" s="10">
        <v>42036</v>
      </c>
      <c r="G1534" s="10">
        <v>44958</v>
      </c>
      <c r="H1534" s="11">
        <v>9</v>
      </c>
      <c r="I1534" s="20" t="s">
        <v>253</v>
      </c>
      <c r="J1534" s="11" t="s">
        <v>255</v>
      </c>
      <c r="K1534" s="11" t="s">
        <v>5259</v>
      </c>
      <c r="L1534" s="11">
        <v>2</v>
      </c>
    </row>
    <row r="1535" spans="1:12">
      <c r="A1535" s="11" t="s">
        <v>3005</v>
      </c>
      <c r="D1535" s="11" t="s">
        <v>254</v>
      </c>
      <c r="E1535" s="19" t="s">
        <v>3249</v>
      </c>
      <c r="F1535" s="10">
        <v>42036</v>
      </c>
      <c r="G1535" s="10">
        <v>44958</v>
      </c>
      <c r="H1535" s="11">
        <v>9</v>
      </c>
      <c r="I1535" s="20" t="s">
        <v>253</v>
      </c>
      <c r="J1535" s="11" t="s">
        <v>255</v>
      </c>
      <c r="K1535" s="11" t="s">
        <v>5259</v>
      </c>
      <c r="L1535" s="11">
        <v>2</v>
      </c>
    </row>
    <row r="1536" spans="1:12">
      <c r="A1536" s="11" t="s">
        <v>3006</v>
      </c>
      <c r="D1536" s="11" t="s">
        <v>254</v>
      </c>
      <c r="E1536" s="19" t="s">
        <v>3250</v>
      </c>
      <c r="F1536" s="10">
        <v>42036</v>
      </c>
      <c r="G1536" s="10">
        <v>44958</v>
      </c>
      <c r="H1536" s="11">
        <v>9</v>
      </c>
      <c r="I1536" s="20" t="s">
        <v>253</v>
      </c>
      <c r="J1536" s="11" t="s">
        <v>255</v>
      </c>
      <c r="K1536" s="11" t="s">
        <v>5259</v>
      </c>
      <c r="L1536" s="11">
        <v>2</v>
      </c>
    </row>
    <row r="1537" spans="1:12">
      <c r="A1537" s="11" t="s">
        <v>3007</v>
      </c>
      <c r="D1537" s="11" t="s">
        <v>254</v>
      </c>
      <c r="E1537" s="19" t="s">
        <v>3251</v>
      </c>
      <c r="F1537" s="10">
        <v>42036</v>
      </c>
      <c r="G1537" s="10">
        <v>44958</v>
      </c>
      <c r="H1537" s="11">
        <v>9</v>
      </c>
      <c r="I1537" s="20" t="s">
        <v>253</v>
      </c>
      <c r="J1537" s="11" t="s">
        <v>255</v>
      </c>
      <c r="K1537" s="11" t="s">
        <v>5259</v>
      </c>
      <c r="L1537" s="11">
        <v>2</v>
      </c>
    </row>
    <row r="1538" spans="1:12">
      <c r="A1538" s="11" t="s">
        <v>3008</v>
      </c>
      <c r="D1538" s="11" t="s">
        <v>254</v>
      </c>
      <c r="E1538" s="19" t="s">
        <v>3252</v>
      </c>
      <c r="F1538" s="10">
        <v>42036</v>
      </c>
      <c r="G1538" s="10">
        <v>44958</v>
      </c>
      <c r="H1538" s="11">
        <v>9</v>
      </c>
      <c r="I1538" s="20" t="s">
        <v>253</v>
      </c>
      <c r="J1538" s="11" t="s">
        <v>255</v>
      </c>
      <c r="K1538" s="11" t="s">
        <v>5259</v>
      </c>
      <c r="L1538" s="11">
        <v>2</v>
      </c>
    </row>
    <row r="1539" spans="1:12">
      <c r="A1539" s="11" t="s">
        <v>3009</v>
      </c>
      <c r="D1539" s="11" t="s">
        <v>254</v>
      </c>
      <c r="E1539" s="19" t="s">
        <v>3253</v>
      </c>
      <c r="F1539" s="10">
        <v>42036</v>
      </c>
      <c r="G1539" s="10">
        <v>44958</v>
      </c>
      <c r="H1539" s="11">
        <v>9</v>
      </c>
      <c r="I1539" s="20" t="s">
        <v>253</v>
      </c>
      <c r="J1539" s="11" t="s">
        <v>255</v>
      </c>
      <c r="K1539" s="11" t="s">
        <v>5259</v>
      </c>
      <c r="L1539" s="11">
        <v>2</v>
      </c>
    </row>
    <row r="1540" spans="1:12">
      <c r="A1540" s="11" t="s">
        <v>3010</v>
      </c>
      <c r="D1540" s="11" t="s">
        <v>254</v>
      </c>
      <c r="E1540" s="19" t="s">
        <v>3254</v>
      </c>
      <c r="F1540" s="10">
        <v>42036</v>
      </c>
      <c r="G1540" s="10">
        <v>44958</v>
      </c>
      <c r="H1540" s="11">
        <v>9</v>
      </c>
      <c r="I1540" s="20" t="s">
        <v>253</v>
      </c>
      <c r="J1540" s="11" t="s">
        <v>255</v>
      </c>
      <c r="K1540" s="11" t="s">
        <v>5259</v>
      </c>
      <c r="L1540" s="11">
        <v>2</v>
      </c>
    </row>
    <row r="1541" spans="1:12">
      <c r="A1541" s="11" t="s">
        <v>3011</v>
      </c>
      <c r="D1541" s="11" t="s">
        <v>254</v>
      </c>
      <c r="E1541" s="19" t="s">
        <v>3255</v>
      </c>
      <c r="F1541" s="10">
        <v>42036</v>
      </c>
      <c r="G1541" s="10">
        <v>44958</v>
      </c>
      <c r="H1541" s="11">
        <v>9</v>
      </c>
      <c r="I1541" s="20" t="s">
        <v>253</v>
      </c>
      <c r="J1541" s="11" t="s">
        <v>255</v>
      </c>
      <c r="K1541" s="11" t="s">
        <v>5259</v>
      </c>
      <c r="L1541" s="11">
        <v>2</v>
      </c>
    </row>
    <row r="1542" spans="1:12">
      <c r="A1542" s="11" t="s">
        <v>3012</v>
      </c>
      <c r="D1542" s="11" t="s">
        <v>254</v>
      </c>
      <c r="E1542" s="19" t="s">
        <v>3256</v>
      </c>
      <c r="F1542" s="10">
        <v>42036</v>
      </c>
      <c r="G1542" s="10">
        <v>44958</v>
      </c>
      <c r="H1542" s="11">
        <v>9</v>
      </c>
      <c r="I1542" s="20" t="s">
        <v>253</v>
      </c>
      <c r="J1542" s="11" t="s">
        <v>255</v>
      </c>
      <c r="K1542" s="11" t="s">
        <v>5259</v>
      </c>
      <c r="L1542" s="11">
        <v>2</v>
      </c>
    </row>
    <row r="1543" spans="1:12">
      <c r="A1543" s="11" t="s">
        <v>3013</v>
      </c>
      <c r="D1543" s="11" t="s">
        <v>254</v>
      </c>
      <c r="E1543" s="19" t="s">
        <v>3257</v>
      </c>
      <c r="F1543" s="10">
        <v>42036</v>
      </c>
      <c r="G1543" s="10">
        <v>44958</v>
      </c>
      <c r="H1543" s="11">
        <v>9</v>
      </c>
      <c r="I1543" s="20" t="s">
        <v>253</v>
      </c>
      <c r="J1543" s="11" t="s">
        <v>255</v>
      </c>
      <c r="K1543" s="11" t="s">
        <v>5259</v>
      </c>
      <c r="L1543" s="11">
        <v>2</v>
      </c>
    </row>
    <row r="1544" spans="1:12">
      <c r="A1544" s="11" t="s">
        <v>3014</v>
      </c>
      <c r="D1544" s="11" t="s">
        <v>254</v>
      </c>
      <c r="E1544" s="19" t="s">
        <v>3258</v>
      </c>
      <c r="F1544" s="10">
        <v>42036</v>
      </c>
      <c r="G1544" s="10">
        <v>44958</v>
      </c>
      <c r="H1544" s="11">
        <v>9</v>
      </c>
      <c r="I1544" s="20" t="s">
        <v>253</v>
      </c>
      <c r="J1544" s="11" t="s">
        <v>255</v>
      </c>
      <c r="K1544" s="11" t="s">
        <v>5259</v>
      </c>
      <c r="L1544" s="11">
        <v>2</v>
      </c>
    </row>
    <row r="1545" spans="1:12">
      <c r="A1545" s="11" t="s">
        <v>3015</v>
      </c>
      <c r="D1545" s="11" t="s">
        <v>254</v>
      </c>
      <c r="E1545" s="19" t="s">
        <v>3259</v>
      </c>
      <c r="F1545" s="10">
        <v>42036</v>
      </c>
      <c r="G1545" s="10">
        <v>44958</v>
      </c>
      <c r="H1545" s="11">
        <v>9</v>
      </c>
      <c r="I1545" s="20" t="s">
        <v>253</v>
      </c>
      <c r="J1545" s="11" t="s">
        <v>255</v>
      </c>
      <c r="K1545" s="11" t="s">
        <v>5259</v>
      </c>
      <c r="L1545" s="11">
        <v>2</v>
      </c>
    </row>
    <row r="1546" spans="1:12">
      <c r="A1546" s="11" t="s">
        <v>3016</v>
      </c>
      <c r="D1546" s="11" t="s">
        <v>254</v>
      </c>
      <c r="E1546" s="19" t="s">
        <v>3260</v>
      </c>
      <c r="F1546" s="10">
        <v>42036</v>
      </c>
      <c r="G1546" s="10">
        <v>44958</v>
      </c>
      <c r="H1546" s="11">
        <v>9</v>
      </c>
      <c r="I1546" s="20" t="s">
        <v>253</v>
      </c>
      <c r="J1546" s="11" t="s">
        <v>255</v>
      </c>
      <c r="K1546" s="11" t="s">
        <v>5259</v>
      </c>
      <c r="L1546" s="11">
        <v>2</v>
      </c>
    </row>
    <row r="1547" spans="1:12">
      <c r="A1547" s="11" t="s">
        <v>3017</v>
      </c>
      <c r="D1547" s="11" t="s">
        <v>254</v>
      </c>
      <c r="E1547" s="19" t="s">
        <v>3261</v>
      </c>
      <c r="F1547" s="10">
        <v>42036</v>
      </c>
      <c r="G1547" s="10">
        <v>44958</v>
      </c>
      <c r="H1547" s="11">
        <v>9</v>
      </c>
      <c r="I1547" s="20" t="s">
        <v>253</v>
      </c>
      <c r="J1547" s="11" t="s">
        <v>255</v>
      </c>
      <c r="K1547" s="11" t="s">
        <v>5259</v>
      </c>
      <c r="L1547" s="11">
        <v>2</v>
      </c>
    </row>
    <row r="1548" spans="1:12">
      <c r="A1548" s="11" t="s">
        <v>3018</v>
      </c>
      <c r="D1548" s="11" t="s">
        <v>254</v>
      </c>
      <c r="E1548" s="19" t="s">
        <v>3262</v>
      </c>
      <c r="F1548" s="10">
        <v>42036</v>
      </c>
      <c r="G1548" s="10">
        <v>44958</v>
      </c>
      <c r="H1548" s="11">
        <v>9</v>
      </c>
      <c r="I1548" s="20" t="s">
        <v>253</v>
      </c>
      <c r="J1548" s="11" t="s">
        <v>255</v>
      </c>
      <c r="K1548" s="11" t="s">
        <v>5259</v>
      </c>
      <c r="L1548" s="11">
        <v>2</v>
      </c>
    </row>
    <row r="1549" spans="1:12">
      <c r="A1549" s="11" t="s">
        <v>3019</v>
      </c>
      <c r="D1549" s="11" t="s">
        <v>254</v>
      </c>
      <c r="E1549" s="19" t="s">
        <v>3263</v>
      </c>
      <c r="F1549" s="10">
        <v>42036</v>
      </c>
      <c r="G1549" s="10">
        <v>44958</v>
      </c>
      <c r="H1549" s="11">
        <v>9</v>
      </c>
      <c r="I1549" s="20" t="s">
        <v>253</v>
      </c>
      <c r="J1549" s="11" t="s">
        <v>255</v>
      </c>
      <c r="K1549" s="11" t="s">
        <v>5259</v>
      </c>
      <c r="L1549" s="11">
        <v>2</v>
      </c>
    </row>
    <row r="1550" spans="1:12">
      <c r="A1550" s="11" t="s">
        <v>3020</v>
      </c>
      <c r="D1550" s="11" t="s">
        <v>254</v>
      </c>
      <c r="E1550" s="19" t="s">
        <v>3264</v>
      </c>
      <c r="F1550" s="10">
        <v>42036</v>
      </c>
      <c r="G1550" s="10">
        <v>44958</v>
      </c>
      <c r="H1550" s="11">
        <v>9</v>
      </c>
      <c r="I1550" s="20" t="s">
        <v>253</v>
      </c>
      <c r="J1550" s="11" t="s">
        <v>255</v>
      </c>
      <c r="K1550" s="11" t="s">
        <v>5259</v>
      </c>
      <c r="L1550" s="11">
        <v>2</v>
      </c>
    </row>
    <row r="1551" spans="1:12">
      <c r="A1551" s="11" t="s">
        <v>3021</v>
      </c>
      <c r="D1551" s="11" t="s">
        <v>254</v>
      </c>
      <c r="E1551" s="19" t="s">
        <v>3265</v>
      </c>
      <c r="F1551" s="10">
        <v>42036</v>
      </c>
      <c r="G1551" s="10">
        <v>44958</v>
      </c>
      <c r="H1551" s="11">
        <v>9</v>
      </c>
      <c r="I1551" s="20" t="s">
        <v>253</v>
      </c>
      <c r="J1551" s="11" t="s">
        <v>255</v>
      </c>
      <c r="K1551" s="11" t="s">
        <v>5259</v>
      </c>
      <c r="L1551" s="11">
        <v>2</v>
      </c>
    </row>
    <row r="1552" spans="1:12">
      <c r="A1552" s="11" t="s">
        <v>3022</v>
      </c>
      <c r="D1552" s="11" t="s">
        <v>254</v>
      </c>
      <c r="E1552" s="19" t="s">
        <v>3266</v>
      </c>
      <c r="F1552" s="10">
        <v>42036</v>
      </c>
      <c r="G1552" s="10">
        <v>44958</v>
      </c>
      <c r="H1552" s="11">
        <v>9</v>
      </c>
      <c r="I1552" s="20" t="s">
        <v>253</v>
      </c>
      <c r="J1552" s="11" t="s">
        <v>255</v>
      </c>
      <c r="K1552" s="11" t="s">
        <v>5259</v>
      </c>
      <c r="L1552" s="11">
        <v>2</v>
      </c>
    </row>
    <row r="1553" spans="1:12">
      <c r="A1553" s="11" t="s">
        <v>3023</v>
      </c>
      <c r="D1553" s="11" t="s">
        <v>254</v>
      </c>
      <c r="E1553" s="19" t="s">
        <v>3267</v>
      </c>
      <c r="F1553" s="10">
        <v>42036</v>
      </c>
      <c r="G1553" s="10">
        <v>44958</v>
      </c>
      <c r="H1553" s="11">
        <v>9</v>
      </c>
      <c r="I1553" s="20" t="s">
        <v>253</v>
      </c>
      <c r="J1553" s="11" t="s">
        <v>255</v>
      </c>
      <c r="K1553" s="11" t="s">
        <v>5259</v>
      </c>
      <c r="L1553" s="11">
        <v>2</v>
      </c>
    </row>
    <row r="1554" spans="1:12">
      <c r="A1554" s="11" t="s">
        <v>3024</v>
      </c>
      <c r="D1554" s="11" t="s">
        <v>254</v>
      </c>
      <c r="E1554" s="19" t="s">
        <v>3268</v>
      </c>
      <c r="F1554" s="10">
        <v>42036</v>
      </c>
      <c r="G1554" s="10">
        <v>44958</v>
      </c>
      <c r="H1554" s="11">
        <v>9</v>
      </c>
      <c r="I1554" s="20" t="s">
        <v>253</v>
      </c>
      <c r="J1554" s="11" t="s">
        <v>255</v>
      </c>
      <c r="K1554" s="11" t="s">
        <v>5259</v>
      </c>
      <c r="L1554" s="11">
        <v>2</v>
      </c>
    </row>
    <row r="1555" spans="1:12">
      <c r="A1555" s="11" t="s">
        <v>3025</v>
      </c>
      <c r="D1555" s="11" t="s">
        <v>254</v>
      </c>
      <c r="E1555" s="19" t="s">
        <v>3269</v>
      </c>
      <c r="F1555" s="10">
        <v>42036</v>
      </c>
      <c r="G1555" s="10">
        <v>44958</v>
      </c>
      <c r="H1555" s="11">
        <v>9</v>
      </c>
      <c r="I1555" s="20" t="s">
        <v>253</v>
      </c>
      <c r="J1555" s="11" t="s">
        <v>255</v>
      </c>
      <c r="K1555" s="11" t="s">
        <v>5259</v>
      </c>
      <c r="L1555" s="11">
        <v>2</v>
      </c>
    </row>
    <row r="1556" spans="1:12">
      <c r="A1556" s="11" t="s">
        <v>3026</v>
      </c>
      <c r="D1556" s="11" t="s">
        <v>254</v>
      </c>
      <c r="E1556" s="19" t="s">
        <v>3270</v>
      </c>
      <c r="F1556" s="10">
        <v>42036</v>
      </c>
      <c r="G1556" s="10">
        <v>44958</v>
      </c>
      <c r="H1556" s="11">
        <v>9</v>
      </c>
      <c r="I1556" s="20" t="s">
        <v>253</v>
      </c>
      <c r="J1556" s="11" t="s">
        <v>255</v>
      </c>
      <c r="K1556" s="11" t="s">
        <v>5259</v>
      </c>
      <c r="L1556" s="11">
        <v>2</v>
      </c>
    </row>
    <row r="1557" spans="1:12">
      <c r="A1557" s="11" t="s">
        <v>3027</v>
      </c>
      <c r="D1557" s="11" t="s">
        <v>254</v>
      </c>
      <c r="E1557" s="19" t="s">
        <v>3271</v>
      </c>
      <c r="F1557" s="10">
        <v>42036</v>
      </c>
      <c r="G1557" s="10">
        <v>44958</v>
      </c>
      <c r="H1557" s="11">
        <v>9</v>
      </c>
      <c r="I1557" s="20" t="s">
        <v>253</v>
      </c>
      <c r="J1557" s="11" t="s">
        <v>255</v>
      </c>
      <c r="K1557" s="11" t="s">
        <v>5259</v>
      </c>
      <c r="L1557" s="11">
        <v>2</v>
      </c>
    </row>
    <row r="1558" spans="1:12">
      <c r="A1558" s="11" t="s">
        <v>3028</v>
      </c>
      <c r="D1558" s="11" t="s">
        <v>254</v>
      </c>
      <c r="E1558" s="19" t="s">
        <v>3272</v>
      </c>
      <c r="F1558" s="10">
        <v>42036</v>
      </c>
      <c r="G1558" s="10">
        <v>44958</v>
      </c>
      <c r="H1558" s="11">
        <v>9</v>
      </c>
      <c r="I1558" s="20" t="s">
        <v>253</v>
      </c>
      <c r="J1558" s="11" t="s">
        <v>255</v>
      </c>
      <c r="K1558" s="11" t="s">
        <v>5259</v>
      </c>
      <c r="L1558" s="11">
        <v>2</v>
      </c>
    </row>
    <row r="1559" spans="1:12">
      <c r="A1559" s="11" t="s">
        <v>3029</v>
      </c>
      <c r="D1559" s="11" t="s">
        <v>254</v>
      </c>
      <c r="E1559" s="19" t="s">
        <v>3273</v>
      </c>
      <c r="F1559" s="10">
        <v>42036</v>
      </c>
      <c r="G1559" s="10">
        <v>44958</v>
      </c>
      <c r="H1559" s="11">
        <v>9</v>
      </c>
      <c r="I1559" s="20" t="s">
        <v>253</v>
      </c>
      <c r="J1559" s="11" t="s">
        <v>255</v>
      </c>
      <c r="K1559" s="11" t="s">
        <v>5259</v>
      </c>
      <c r="L1559" s="11">
        <v>2</v>
      </c>
    </row>
    <row r="1560" spans="1:12">
      <c r="A1560" s="11" t="s">
        <v>3030</v>
      </c>
      <c r="D1560" s="11" t="s">
        <v>254</v>
      </c>
      <c r="E1560" s="19" t="s">
        <v>3274</v>
      </c>
      <c r="F1560" s="10">
        <v>42036</v>
      </c>
      <c r="G1560" s="10">
        <v>44958</v>
      </c>
      <c r="H1560" s="11">
        <v>9</v>
      </c>
      <c r="I1560" s="20" t="s">
        <v>253</v>
      </c>
      <c r="J1560" s="11" t="s">
        <v>255</v>
      </c>
      <c r="K1560" s="11" t="s">
        <v>5259</v>
      </c>
      <c r="L1560" s="11">
        <v>2</v>
      </c>
    </row>
    <row r="1561" spans="1:12">
      <c r="A1561" s="11" t="s">
        <v>3031</v>
      </c>
      <c r="D1561" s="11" t="s">
        <v>254</v>
      </c>
      <c r="E1561" s="19" t="s">
        <v>3275</v>
      </c>
      <c r="F1561" s="10">
        <v>42036</v>
      </c>
      <c r="G1561" s="10">
        <v>44958</v>
      </c>
      <c r="H1561" s="11">
        <v>9</v>
      </c>
      <c r="I1561" s="20" t="s">
        <v>253</v>
      </c>
      <c r="J1561" s="11" t="s">
        <v>255</v>
      </c>
      <c r="K1561" s="11" t="s">
        <v>5259</v>
      </c>
      <c r="L1561" s="11">
        <v>2</v>
      </c>
    </row>
    <row r="1562" spans="1:12">
      <c r="A1562" s="11" t="s">
        <v>3032</v>
      </c>
      <c r="D1562" s="11" t="s">
        <v>254</v>
      </c>
      <c r="E1562" s="19" t="s">
        <v>3276</v>
      </c>
      <c r="F1562" s="10">
        <v>42036</v>
      </c>
      <c r="G1562" s="10">
        <v>44958</v>
      </c>
      <c r="H1562" s="11">
        <v>9</v>
      </c>
      <c r="I1562" s="20" t="s">
        <v>253</v>
      </c>
      <c r="J1562" s="11" t="s">
        <v>255</v>
      </c>
      <c r="K1562" s="11" t="s">
        <v>5259</v>
      </c>
      <c r="L1562" s="11">
        <v>2</v>
      </c>
    </row>
    <row r="1563" spans="1:12">
      <c r="A1563" s="11" t="s">
        <v>3033</v>
      </c>
      <c r="D1563" s="11" t="s">
        <v>254</v>
      </c>
      <c r="E1563" s="19" t="s">
        <v>3277</v>
      </c>
      <c r="F1563" s="10">
        <v>42036</v>
      </c>
      <c r="G1563" s="10">
        <v>44958</v>
      </c>
      <c r="H1563" s="11">
        <v>9</v>
      </c>
      <c r="I1563" s="20" t="s">
        <v>253</v>
      </c>
      <c r="J1563" s="11" t="s">
        <v>255</v>
      </c>
      <c r="K1563" s="11" t="s">
        <v>5259</v>
      </c>
      <c r="L1563" s="11">
        <v>2</v>
      </c>
    </row>
    <row r="1564" spans="1:12">
      <c r="A1564" s="11" t="s">
        <v>3034</v>
      </c>
      <c r="D1564" s="11" t="s">
        <v>254</v>
      </c>
      <c r="E1564" s="19" t="s">
        <v>3278</v>
      </c>
      <c r="F1564" s="10">
        <v>42036</v>
      </c>
      <c r="G1564" s="10">
        <v>44958</v>
      </c>
      <c r="H1564" s="11">
        <v>9</v>
      </c>
      <c r="I1564" s="20" t="s">
        <v>253</v>
      </c>
      <c r="J1564" s="11" t="s">
        <v>255</v>
      </c>
      <c r="K1564" s="11" t="s">
        <v>5259</v>
      </c>
      <c r="L1564" s="11">
        <v>2</v>
      </c>
    </row>
    <row r="1565" spans="1:12">
      <c r="A1565" s="11" t="s">
        <v>3035</v>
      </c>
      <c r="D1565" s="11" t="s">
        <v>254</v>
      </c>
      <c r="E1565" s="19" t="s">
        <v>3279</v>
      </c>
      <c r="F1565" s="10">
        <v>42036</v>
      </c>
      <c r="G1565" s="10">
        <v>44958</v>
      </c>
      <c r="H1565" s="11">
        <v>9</v>
      </c>
      <c r="I1565" s="20" t="s">
        <v>253</v>
      </c>
      <c r="J1565" s="11" t="s">
        <v>255</v>
      </c>
      <c r="K1565" s="11" t="s">
        <v>5259</v>
      </c>
      <c r="L1565" s="11">
        <v>2</v>
      </c>
    </row>
    <row r="1566" spans="1:12">
      <c r="A1566" s="11" t="s">
        <v>3036</v>
      </c>
      <c r="D1566" s="11" t="s">
        <v>254</v>
      </c>
      <c r="E1566" s="19" t="s">
        <v>3280</v>
      </c>
      <c r="F1566" s="10">
        <v>42036</v>
      </c>
      <c r="G1566" s="10">
        <v>44958</v>
      </c>
      <c r="H1566" s="11">
        <v>9</v>
      </c>
      <c r="I1566" s="20" t="s">
        <v>253</v>
      </c>
      <c r="J1566" s="11" t="s">
        <v>255</v>
      </c>
      <c r="K1566" s="11" t="s">
        <v>5259</v>
      </c>
      <c r="L1566" s="11">
        <v>2</v>
      </c>
    </row>
    <row r="1567" spans="1:12">
      <c r="A1567" s="11" t="s">
        <v>3037</v>
      </c>
      <c r="D1567" s="11" t="s">
        <v>254</v>
      </c>
      <c r="E1567" s="19" t="s">
        <v>3281</v>
      </c>
      <c r="F1567" s="10">
        <v>42036</v>
      </c>
      <c r="G1567" s="10">
        <v>44958</v>
      </c>
      <c r="H1567" s="11">
        <v>9</v>
      </c>
      <c r="I1567" s="20" t="s">
        <v>253</v>
      </c>
      <c r="J1567" s="11" t="s">
        <v>255</v>
      </c>
      <c r="K1567" s="11" t="s">
        <v>5259</v>
      </c>
      <c r="L1567" s="11">
        <v>2</v>
      </c>
    </row>
    <row r="1568" spans="1:12">
      <c r="A1568" s="11" t="s">
        <v>3038</v>
      </c>
      <c r="D1568" s="11" t="s">
        <v>254</v>
      </c>
      <c r="E1568" s="19" t="s">
        <v>3282</v>
      </c>
      <c r="F1568" s="10">
        <v>42036</v>
      </c>
      <c r="G1568" s="10">
        <v>44958</v>
      </c>
      <c r="H1568" s="11">
        <v>9</v>
      </c>
      <c r="I1568" s="20" t="s">
        <v>253</v>
      </c>
      <c r="J1568" s="11" t="s">
        <v>255</v>
      </c>
      <c r="K1568" s="11" t="s">
        <v>5259</v>
      </c>
      <c r="L1568" s="11">
        <v>2</v>
      </c>
    </row>
    <row r="1569" spans="1:12">
      <c r="A1569" s="11" t="s">
        <v>3039</v>
      </c>
      <c r="D1569" s="11" t="s">
        <v>254</v>
      </c>
      <c r="E1569" s="19" t="s">
        <v>3283</v>
      </c>
      <c r="F1569" s="10">
        <v>42036</v>
      </c>
      <c r="G1569" s="10">
        <v>44958</v>
      </c>
      <c r="H1569" s="11">
        <v>9</v>
      </c>
      <c r="I1569" s="20" t="s">
        <v>253</v>
      </c>
      <c r="J1569" s="11" t="s">
        <v>255</v>
      </c>
      <c r="K1569" s="11" t="s">
        <v>5259</v>
      </c>
      <c r="L1569" s="11">
        <v>2</v>
      </c>
    </row>
    <row r="1570" spans="1:12">
      <c r="A1570" s="11" t="s">
        <v>3040</v>
      </c>
      <c r="D1570" s="11" t="s">
        <v>254</v>
      </c>
      <c r="E1570" s="19" t="s">
        <v>3284</v>
      </c>
      <c r="F1570" s="10">
        <v>42036</v>
      </c>
      <c r="G1570" s="10">
        <v>44958</v>
      </c>
      <c r="H1570" s="11">
        <v>9</v>
      </c>
      <c r="I1570" s="20" t="s">
        <v>253</v>
      </c>
      <c r="J1570" s="11" t="s">
        <v>255</v>
      </c>
      <c r="K1570" s="11" t="s">
        <v>5259</v>
      </c>
      <c r="L1570" s="11">
        <v>2</v>
      </c>
    </row>
    <row r="1571" spans="1:12">
      <c r="A1571" s="11" t="s">
        <v>3041</v>
      </c>
      <c r="D1571" s="11" t="s">
        <v>254</v>
      </c>
      <c r="E1571" s="19" t="s">
        <v>3285</v>
      </c>
      <c r="F1571" s="10">
        <v>42036</v>
      </c>
      <c r="G1571" s="10">
        <v>44958</v>
      </c>
      <c r="H1571" s="11">
        <v>9</v>
      </c>
      <c r="I1571" s="20" t="s">
        <v>253</v>
      </c>
      <c r="J1571" s="11" t="s">
        <v>255</v>
      </c>
      <c r="K1571" s="11" t="s">
        <v>5259</v>
      </c>
      <c r="L1571" s="11">
        <v>2</v>
      </c>
    </row>
    <row r="1572" spans="1:12">
      <c r="A1572" s="11" t="s">
        <v>3042</v>
      </c>
      <c r="D1572" s="11" t="s">
        <v>254</v>
      </c>
      <c r="E1572" s="19" t="s">
        <v>3286</v>
      </c>
      <c r="F1572" s="10">
        <v>42036</v>
      </c>
      <c r="G1572" s="10">
        <v>44958</v>
      </c>
      <c r="H1572" s="11">
        <v>9</v>
      </c>
      <c r="I1572" s="20" t="s">
        <v>253</v>
      </c>
      <c r="J1572" s="11" t="s">
        <v>255</v>
      </c>
      <c r="K1572" s="11" t="s">
        <v>5259</v>
      </c>
      <c r="L1572" s="11">
        <v>2</v>
      </c>
    </row>
    <row r="1573" spans="1:12">
      <c r="A1573" s="11" t="s">
        <v>3043</v>
      </c>
      <c r="D1573" s="11" t="s">
        <v>254</v>
      </c>
      <c r="E1573" s="19" t="s">
        <v>3287</v>
      </c>
      <c r="F1573" s="10">
        <v>42036</v>
      </c>
      <c r="G1573" s="10">
        <v>44958</v>
      </c>
      <c r="H1573" s="11">
        <v>9</v>
      </c>
      <c r="I1573" s="20" t="s">
        <v>253</v>
      </c>
      <c r="J1573" s="11" t="s">
        <v>255</v>
      </c>
      <c r="K1573" s="11" t="s">
        <v>5259</v>
      </c>
      <c r="L1573" s="11">
        <v>2</v>
      </c>
    </row>
    <row r="1574" spans="1:12">
      <c r="A1574" s="11" t="s">
        <v>3044</v>
      </c>
      <c r="D1574" s="11" t="s">
        <v>254</v>
      </c>
      <c r="E1574" s="19" t="s">
        <v>3288</v>
      </c>
      <c r="F1574" s="10">
        <v>42036</v>
      </c>
      <c r="G1574" s="10">
        <v>44958</v>
      </c>
      <c r="H1574" s="11">
        <v>9</v>
      </c>
      <c r="I1574" s="20" t="s">
        <v>253</v>
      </c>
      <c r="J1574" s="11" t="s">
        <v>255</v>
      </c>
      <c r="K1574" s="11" t="s">
        <v>5259</v>
      </c>
      <c r="L1574" s="11">
        <v>2</v>
      </c>
    </row>
    <row r="1575" spans="1:12">
      <c r="A1575" s="11" t="s">
        <v>3045</v>
      </c>
      <c r="D1575" s="11" t="s">
        <v>254</v>
      </c>
      <c r="E1575" s="19" t="s">
        <v>3289</v>
      </c>
      <c r="F1575" s="10">
        <v>42036</v>
      </c>
      <c r="G1575" s="10">
        <v>44958</v>
      </c>
      <c r="H1575" s="11">
        <v>9</v>
      </c>
      <c r="I1575" s="20" t="s">
        <v>253</v>
      </c>
      <c r="J1575" s="11" t="s">
        <v>255</v>
      </c>
      <c r="K1575" s="11" t="s">
        <v>5259</v>
      </c>
      <c r="L1575" s="11">
        <v>2</v>
      </c>
    </row>
    <row r="1576" spans="1:12">
      <c r="A1576" s="11" t="s">
        <v>3046</v>
      </c>
      <c r="D1576" s="11" t="s">
        <v>254</v>
      </c>
      <c r="E1576" s="19" t="s">
        <v>3290</v>
      </c>
      <c r="F1576" s="10">
        <v>42036</v>
      </c>
      <c r="G1576" s="10">
        <v>44958</v>
      </c>
      <c r="H1576" s="11">
        <v>9</v>
      </c>
      <c r="I1576" s="20" t="s">
        <v>253</v>
      </c>
      <c r="J1576" s="11" t="s">
        <v>255</v>
      </c>
      <c r="K1576" s="11" t="s">
        <v>5259</v>
      </c>
      <c r="L1576" s="11">
        <v>2</v>
      </c>
    </row>
    <row r="1577" spans="1:12">
      <c r="A1577" s="11" t="s">
        <v>3047</v>
      </c>
      <c r="D1577" s="11" t="s">
        <v>254</v>
      </c>
      <c r="E1577" s="19" t="s">
        <v>3291</v>
      </c>
      <c r="F1577" s="10">
        <v>42036</v>
      </c>
      <c r="G1577" s="10">
        <v>44958</v>
      </c>
      <c r="H1577" s="11">
        <v>9</v>
      </c>
      <c r="I1577" s="20" t="s">
        <v>253</v>
      </c>
      <c r="J1577" s="11" t="s">
        <v>255</v>
      </c>
      <c r="K1577" s="11" t="s">
        <v>5259</v>
      </c>
      <c r="L1577" s="11">
        <v>2</v>
      </c>
    </row>
    <row r="1578" spans="1:12">
      <c r="A1578" s="11" t="s">
        <v>3048</v>
      </c>
      <c r="D1578" s="11" t="s">
        <v>254</v>
      </c>
      <c r="E1578" s="19" t="s">
        <v>3292</v>
      </c>
      <c r="F1578" s="10">
        <v>42036</v>
      </c>
      <c r="G1578" s="10">
        <v>44958</v>
      </c>
      <c r="H1578" s="11">
        <v>9</v>
      </c>
      <c r="I1578" s="20" t="s">
        <v>253</v>
      </c>
      <c r="J1578" s="11" t="s">
        <v>255</v>
      </c>
      <c r="K1578" s="11" t="s">
        <v>5259</v>
      </c>
      <c r="L1578" s="11">
        <v>2</v>
      </c>
    </row>
    <row r="1579" spans="1:12">
      <c r="A1579" s="11" t="s">
        <v>3049</v>
      </c>
      <c r="D1579" s="11" t="s">
        <v>254</v>
      </c>
      <c r="E1579" s="19" t="s">
        <v>3293</v>
      </c>
      <c r="F1579" s="10">
        <v>42036</v>
      </c>
      <c r="G1579" s="10">
        <v>44958</v>
      </c>
      <c r="H1579" s="11">
        <v>9</v>
      </c>
      <c r="I1579" s="20" t="s">
        <v>253</v>
      </c>
      <c r="J1579" s="11" t="s">
        <v>255</v>
      </c>
      <c r="K1579" s="11" t="s">
        <v>5259</v>
      </c>
      <c r="L1579" s="11">
        <v>2</v>
      </c>
    </row>
    <row r="1580" spans="1:12">
      <c r="A1580" s="11" t="s">
        <v>3050</v>
      </c>
      <c r="D1580" s="11" t="s">
        <v>254</v>
      </c>
      <c r="E1580" s="19" t="s">
        <v>3294</v>
      </c>
      <c r="F1580" s="10">
        <v>42036</v>
      </c>
      <c r="G1580" s="10">
        <v>44958</v>
      </c>
      <c r="H1580" s="11">
        <v>9</v>
      </c>
      <c r="I1580" s="20" t="s">
        <v>253</v>
      </c>
      <c r="J1580" s="11" t="s">
        <v>255</v>
      </c>
      <c r="K1580" s="11" t="s">
        <v>5259</v>
      </c>
      <c r="L1580" s="11">
        <v>2</v>
      </c>
    </row>
    <row r="1581" spans="1:12">
      <c r="A1581" s="11" t="s">
        <v>3051</v>
      </c>
      <c r="D1581" s="11" t="s">
        <v>254</v>
      </c>
      <c r="E1581" s="19" t="s">
        <v>3295</v>
      </c>
      <c r="F1581" s="10">
        <v>42036</v>
      </c>
      <c r="G1581" s="10">
        <v>44958</v>
      </c>
      <c r="H1581" s="11">
        <v>9</v>
      </c>
      <c r="I1581" s="20" t="s">
        <v>253</v>
      </c>
      <c r="J1581" s="11" t="s">
        <v>255</v>
      </c>
      <c r="K1581" s="11" t="s">
        <v>5259</v>
      </c>
      <c r="L1581" s="11">
        <v>2</v>
      </c>
    </row>
    <row r="1582" spans="1:12">
      <c r="A1582" s="11" t="s">
        <v>3052</v>
      </c>
      <c r="D1582" s="11" t="s">
        <v>254</v>
      </c>
      <c r="E1582" s="19" t="s">
        <v>3296</v>
      </c>
      <c r="F1582" s="10">
        <v>42036</v>
      </c>
      <c r="G1582" s="10">
        <v>44958</v>
      </c>
      <c r="H1582" s="11">
        <v>9</v>
      </c>
      <c r="I1582" s="20" t="s">
        <v>253</v>
      </c>
      <c r="J1582" s="11" t="s">
        <v>255</v>
      </c>
      <c r="K1582" s="11" t="s">
        <v>5259</v>
      </c>
      <c r="L1582" s="11">
        <v>2</v>
      </c>
    </row>
    <row r="1583" spans="1:12">
      <c r="A1583" s="11" t="s">
        <v>3053</v>
      </c>
      <c r="D1583" s="11" t="s">
        <v>254</v>
      </c>
      <c r="E1583" s="19" t="s">
        <v>3297</v>
      </c>
      <c r="F1583" s="10">
        <v>42036</v>
      </c>
      <c r="G1583" s="10">
        <v>44958</v>
      </c>
      <c r="H1583" s="11">
        <v>9</v>
      </c>
      <c r="I1583" s="20" t="s">
        <v>253</v>
      </c>
      <c r="J1583" s="11" t="s">
        <v>255</v>
      </c>
      <c r="K1583" s="11" t="s">
        <v>5259</v>
      </c>
      <c r="L1583" s="11">
        <v>2</v>
      </c>
    </row>
    <row r="1584" spans="1:12">
      <c r="A1584" s="11" t="s">
        <v>3054</v>
      </c>
      <c r="D1584" s="11" t="s">
        <v>254</v>
      </c>
      <c r="E1584" s="19" t="s">
        <v>3298</v>
      </c>
      <c r="F1584" s="10">
        <v>42036</v>
      </c>
      <c r="G1584" s="10">
        <v>44958</v>
      </c>
      <c r="H1584" s="11">
        <v>9</v>
      </c>
      <c r="I1584" s="20" t="s">
        <v>253</v>
      </c>
      <c r="J1584" s="11" t="s">
        <v>255</v>
      </c>
      <c r="K1584" s="11" t="s">
        <v>5259</v>
      </c>
      <c r="L1584" s="11">
        <v>2</v>
      </c>
    </row>
    <row r="1585" spans="1:12">
      <c r="A1585" s="11" t="s">
        <v>3055</v>
      </c>
      <c r="D1585" s="11" t="s">
        <v>254</v>
      </c>
      <c r="E1585" s="19" t="s">
        <v>3299</v>
      </c>
      <c r="F1585" s="10">
        <v>42036</v>
      </c>
      <c r="G1585" s="10">
        <v>44958</v>
      </c>
      <c r="H1585" s="11">
        <v>9</v>
      </c>
      <c r="I1585" s="20" t="s">
        <v>253</v>
      </c>
      <c r="J1585" s="11" t="s">
        <v>255</v>
      </c>
      <c r="K1585" s="11" t="s">
        <v>5259</v>
      </c>
      <c r="L1585" s="11">
        <v>2</v>
      </c>
    </row>
    <row r="1586" spans="1:12">
      <c r="A1586" s="11" t="s">
        <v>3056</v>
      </c>
      <c r="D1586" s="11" t="s">
        <v>254</v>
      </c>
      <c r="E1586" s="19" t="s">
        <v>3300</v>
      </c>
      <c r="F1586" s="10">
        <v>42036</v>
      </c>
      <c r="G1586" s="10">
        <v>44958</v>
      </c>
      <c r="H1586" s="11">
        <v>9</v>
      </c>
      <c r="I1586" s="20" t="s">
        <v>253</v>
      </c>
      <c r="J1586" s="11" t="s">
        <v>255</v>
      </c>
      <c r="K1586" s="11" t="s">
        <v>5259</v>
      </c>
      <c r="L1586" s="11">
        <v>2</v>
      </c>
    </row>
    <row r="1587" spans="1:12">
      <c r="A1587" s="11" t="s">
        <v>3057</v>
      </c>
      <c r="D1587" s="11" t="s">
        <v>254</v>
      </c>
      <c r="E1587" s="19" t="s">
        <v>3301</v>
      </c>
      <c r="F1587" s="10">
        <v>42036</v>
      </c>
      <c r="G1587" s="10">
        <v>44958</v>
      </c>
      <c r="H1587" s="11">
        <v>9</v>
      </c>
      <c r="I1587" s="20" t="s">
        <v>253</v>
      </c>
      <c r="J1587" s="11" t="s">
        <v>255</v>
      </c>
      <c r="K1587" s="11" t="s">
        <v>5259</v>
      </c>
      <c r="L1587" s="11">
        <v>2</v>
      </c>
    </row>
    <row r="1588" spans="1:12">
      <c r="A1588" s="11" t="s">
        <v>3058</v>
      </c>
      <c r="D1588" s="11" t="s">
        <v>254</v>
      </c>
      <c r="E1588" s="19" t="s">
        <v>3302</v>
      </c>
      <c r="F1588" s="10">
        <v>42036</v>
      </c>
      <c r="G1588" s="10">
        <v>44958</v>
      </c>
      <c r="H1588" s="11">
        <v>9</v>
      </c>
      <c r="I1588" s="20" t="s">
        <v>253</v>
      </c>
      <c r="J1588" s="11" t="s">
        <v>255</v>
      </c>
      <c r="K1588" s="11" t="s">
        <v>5259</v>
      </c>
      <c r="L1588" s="11">
        <v>2</v>
      </c>
    </row>
    <row r="1589" spans="1:12">
      <c r="A1589" s="11" t="s">
        <v>3059</v>
      </c>
      <c r="D1589" s="11" t="s">
        <v>254</v>
      </c>
      <c r="E1589" s="19" t="s">
        <v>3303</v>
      </c>
      <c r="F1589" s="10">
        <v>42036</v>
      </c>
      <c r="G1589" s="10">
        <v>44958</v>
      </c>
      <c r="H1589" s="11">
        <v>9</v>
      </c>
      <c r="I1589" s="20" t="s">
        <v>253</v>
      </c>
      <c r="J1589" s="11" t="s">
        <v>255</v>
      </c>
      <c r="K1589" s="11" t="s">
        <v>5259</v>
      </c>
      <c r="L1589" s="11">
        <v>2</v>
      </c>
    </row>
    <row r="1590" spans="1:12">
      <c r="A1590" s="11" t="s">
        <v>3060</v>
      </c>
      <c r="D1590" s="11" t="s">
        <v>254</v>
      </c>
      <c r="E1590" s="19" t="s">
        <v>3304</v>
      </c>
      <c r="F1590" s="10">
        <v>42036</v>
      </c>
      <c r="G1590" s="10">
        <v>44958</v>
      </c>
      <c r="H1590" s="11">
        <v>9</v>
      </c>
      <c r="I1590" s="20" t="s">
        <v>253</v>
      </c>
      <c r="J1590" s="11" t="s">
        <v>255</v>
      </c>
      <c r="K1590" s="11" t="s">
        <v>5259</v>
      </c>
      <c r="L1590" s="11">
        <v>2</v>
      </c>
    </row>
    <row r="1591" spans="1:12">
      <c r="A1591" s="11" t="s">
        <v>3061</v>
      </c>
      <c r="D1591" s="11" t="s">
        <v>254</v>
      </c>
      <c r="E1591" s="19" t="s">
        <v>3305</v>
      </c>
      <c r="F1591" s="10">
        <v>42036</v>
      </c>
      <c r="G1591" s="10">
        <v>44958</v>
      </c>
      <c r="H1591" s="11">
        <v>9</v>
      </c>
      <c r="I1591" s="20" t="s">
        <v>253</v>
      </c>
      <c r="J1591" s="11" t="s">
        <v>255</v>
      </c>
      <c r="K1591" s="11" t="s">
        <v>5259</v>
      </c>
      <c r="L1591" s="11">
        <v>2</v>
      </c>
    </row>
    <row r="1592" spans="1:12">
      <c r="A1592" s="11" t="s">
        <v>3062</v>
      </c>
      <c r="D1592" s="11" t="s">
        <v>254</v>
      </c>
      <c r="E1592" s="19" t="s">
        <v>3306</v>
      </c>
      <c r="F1592" s="10">
        <v>42036</v>
      </c>
      <c r="G1592" s="10">
        <v>44958</v>
      </c>
      <c r="H1592" s="11">
        <v>9</v>
      </c>
      <c r="I1592" s="20" t="s">
        <v>253</v>
      </c>
      <c r="J1592" s="11" t="s">
        <v>255</v>
      </c>
      <c r="K1592" s="11" t="s">
        <v>5259</v>
      </c>
      <c r="L1592" s="11">
        <v>2</v>
      </c>
    </row>
    <row r="1593" spans="1:12">
      <c r="A1593" s="11" t="s">
        <v>3063</v>
      </c>
      <c r="D1593" s="11" t="s">
        <v>254</v>
      </c>
      <c r="E1593" s="19" t="s">
        <v>3307</v>
      </c>
      <c r="F1593" s="10">
        <v>42036</v>
      </c>
      <c r="G1593" s="10">
        <v>44958</v>
      </c>
      <c r="H1593" s="11">
        <v>9</v>
      </c>
      <c r="I1593" s="20" t="s">
        <v>253</v>
      </c>
      <c r="J1593" s="11" t="s">
        <v>255</v>
      </c>
      <c r="K1593" s="11" t="s">
        <v>5259</v>
      </c>
      <c r="L1593" s="11">
        <v>2</v>
      </c>
    </row>
    <row r="1594" spans="1:12">
      <c r="A1594" s="11" t="s">
        <v>3064</v>
      </c>
      <c r="D1594" s="11" t="s">
        <v>254</v>
      </c>
      <c r="E1594" s="19" t="s">
        <v>3308</v>
      </c>
      <c r="F1594" s="10">
        <v>42036</v>
      </c>
      <c r="G1594" s="10">
        <v>44958</v>
      </c>
      <c r="H1594" s="11">
        <v>9</v>
      </c>
      <c r="I1594" s="20" t="s">
        <v>253</v>
      </c>
      <c r="J1594" s="11" t="s">
        <v>255</v>
      </c>
      <c r="K1594" s="11" t="s">
        <v>5259</v>
      </c>
      <c r="L1594" s="11">
        <v>2</v>
      </c>
    </row>
    <row r="1595" spans="1:12">
      <c r="A1595" s="11" t="s">
        <v>3065</v>
      </c>
      <c r="D1595" s="11" t="s">
        <v>254</v>
      </c>
      <c r="E1595" s="19" t="s">
        <v>3309</v>
      </c>
      <c r="F1595" s="10">
        <v>42036</v>
      </c>
      <c r="G1595" s="10">
        <v>44958</v>
      </c>
      <c r="H1595" s="11">
        <v>9</v>
      </c>
      <c r="I1595" s="20" t="s">
        <v>253</v>
      </c>
      <c r="J1595" s="11" t="s">
        <v>255</v>
      </c>
      <c r="K1595" s="11" t="s">
        <v>5259</v>
      </c>
      <c r="L1595" s="11">
        <v>2</v>
      </c>
    </row>
    <row r="1596" spans="1:12">
      <c r="A1596" s="11" t="s">
        <v>3066</v>
      </c>
      <c r="D1596" s="11" t="s">
        <v>254</v>
      </c>
      <c r="E1596" s="19" t="s">
        <v>3310</v>
      </c>
      <c r="F1596" s="10">
        <v>42036</v>
      </c>
      <c r="G1596" s="10">
        <v>44958</v>
      </c>
      <c r="H1596" s="11">
        <v>9</v>
      </c>
      <c r="I1596" s="20" t="s">
        <v>253</v>
      </c>
      <c r="J1596" s="11" t="s">
        <v>255</v>
      </c>
      <c r="K1596" s="11" t="s">
        <v>5259</v>
      </c>
      <c r="L1596" s="11">
        <v>2</v>
      </c>
    </row>
    <row r="1597" spans="1:12">
      <c r="A1597" s="11" t="s">
        <v>3067</v>
      </c>
      <c r="D1597" s="11" t="s">
        <v>254</v>
      </c>
      <c r="E1597" s="19" t="s">
        <v>3311</v>
      </c>
      <c r="F1597" s="10">
        <v>42036</v>
      </c>
      <c r="G1597" s="10">
        <v>44958</v>
      </c>
      <c r="H1597" s="11">
        <v>9</v>
      </c>
      <c r="I1597" s="20" t="s">
        <v>253</v>
      </c>
      <c r="J1597" s="11" t="s">
        <v>255</v>
      </c>
      <c r="K1597" s="11" t="s">
        <v>5259</v>
      </c>
      <c r="L1597" s="11">
        <v>2</v>
      </c>
    </row>
    <row r="1598" spans="1:12">
      <c r="A1598" s="11" t="s">
        <v>3068</v>
      </c>
      <c r="D1598" s="11" t="s">
        <v>254</v>
      </c>
      <c r="E1598" s="19" t="s">
        <v>3312</v>
      </c>
      <c r="F1598" s="10">
        <v>42036</v>
      </c>
      <c r="G1598" s="10">
        <v>44958</v>
      </c>
      <c r="H1598" s="11">
        <v>9</v>
      </c>
      <c r="I1598" s="20" t="s">
        <v>253</v>
      </c>
      <c r="J1598" s="11" t="s">
        <v>255</v>
      </c>
      <c r="K1598" s="11" t="s">
        <v>5259</v>
      </c>
      <c r="L1598" s="11">
        <v>2</v>
      </c>
    </row>
    <row r="1599" spans="1:12">
      <c r="A1599" s="11" t="s">
        <v>3069</v>
      </c>
      <c r="D1599" s="11" t="s">
        <v>254</v>
      </c>
      <c r="E1599" s="19" t="s">
        <v>3313</v>
      </c>
      <c r="F1599" s="10">
        <v>42036</v>
      </c>
      <c r="G1599" s="10">
        <v>44958</v>
      </c>
      <c r="H1599" s="11">
        <v>9</v>
      </c>
      <c r="I1599" s="20" t="s">
        <v>253</v>
      </c>
      <c r="J1599" s="11" t="s">
        <v>255</v>
      </c>
      <c r="K1599" s="11" t="s">
        <v>5259</v>
      </c>
      <c r="L1599" s="11">
        <v>2</v>
      </c>
    </row>
    <row r="1600" spans="1:12">
      <c r="A1600" s="11" t="s">
        <v>3070</v>
      </c>
      <c r="D1600" s="11" t="s">
        <v>254</v>
      </c>
      <c r="E1600" s="19" t="s">
        <v>3314</v>
      </c>
      <c r="F1600" s="10">
        <v>42036</v>
      </c>
      <c r="G1600" s="10">
        <v>44958</v>
      </c>
      <c r="H1600" s="11">
        <v>9</v>
      </c>
      <c r="I1600" s="20" t="s">
        <v>253</v>
      </c>
      <c r="J1600" s="11" t="s">
        <v>255</v>
      </c>
      <c r="K1600" s="11" t="s">
        <v>5259</v>
      </c>
      <c r="L1600" s="11">
        <v>2</v>
      </c>
    </row>
    <row r="1601" spans="1:12">
      <c r="A1601" s="11" t="s">
        <v>3071</v>
      </c>
      <c r="D1601" s="11" t="s">
        <v>254</v>
      </c>
      <c r="E1601" s="19" t="s">
        <v>3315</v>
      </c>
      <c r="F1601" s="10">
        <v>42036</v>
      </c>
      <c r="G1601" s="10">
        <v>44958</v>
      </c>
      <c r="H1601" s="11">
        <v>9</v>
      </c>
      <c r="I1601" s="20" t="s">
        <v>253</v>
      </c>
      <c r="J1601" s="11" t="s">
        <v>255</v>
      </c>
      <c r="K1601" s="11" t="s">
        <v>5259</v>
      </c>
      <c r="L1601" s="11">
        <v>2</v>
      </c>
    </row>
    <row r="1602" spans="1:12">
      <c r="A1602" s="11" t="s">
        <v>3072</v>
      </c>
      <c r="D1602" s="11" t="s">
        <v>254</v>
      </c>
      <c r="E1602" s="19" t="s">
        <v>3316</v>
      </c>
      <c r="F1602" s="10">
        <v>42036</v>
      </c>
      <c r="G1602" s="10">
        <v>44958</v>
      </c>
      <c r="H1602" s="11">
        <v>9</v>
      </c>
      <c r="I1602" s="20" t="s">
        <v>253</v>
      </c>
      <c r="J1602" s="11" t="s">
        <v>255</v>
      </c>
      <c r="K1602" s="11" t="s">
        <v>5259</v>
      </c>
      <c r="L1602" s="11">
        <v>2</v>
      </c>
    </row>
    <row r="1603" spans="1:12">
      <c r="A1603" s="11" t="s">
        <v>3073</v>
      </c>
      <c r="D1603" s="11" t="s">
        <v>254</v>
      </c>
      <c r="E1603" s="19" t="s">
        <v>3317</v>
      </c>
      <c r="F1603" s="10">
        <v>42036</v>
      </c>
      <c r="G1603" s="10">
        <v>44958</v>
      </c>
      <c r="H1603" s="11">
        <v>9</v>
      </c>
      <c r="I1603" s="20" t="s">
        <v>253</v>
      </c>
      <c r="J1603" s="11" t="s">
        <v>255</v>
      </c>
      <c r="K1603" s="11" t="s">
        <v>5259</v>
      </c>
      <c r="L1603" s="11">
        <v>2</v>
      </c>
    </row>
    <row r="1604" spans="1:12">
      <c r="A1604" s="11" t="s">
        <v>3074</v>
      </c>
      <c r="D1604" s="11" t="s">
        <v>254</v>
      </c>
      <c r="E1604" s="19" t="s">
        <v>3318</v>
      </c>
      <c r="F1604" s="10">
        <v>42036</v>
      </c>
      <c r="G1604" s="10">
        <v>44958</v>
      </c>
      <c r="H1604" s="11">
        <v>9</v>
      </c>
      <c r="I1604" s="20" t="s">
        <v>253</v>
      </c>
      <c r="J1604" s="11" t="s">
        <v>255</v>
      </c>
      <c r="K1604" s="11" t="s">
        <v>5259</v>
      </c>
      <c r="L1604" s="11">
        <v>2</v>
      </c>
    </row>
    <row r="1605" spans="1:12">
      <c r="A1605" s="11" t="s">
        <v>3075</v>
      </c>
      <c r="D1605" s="11" t="s">
        <v>254</v>
      </c>
      <c r="E1605" s="19" t="s">
        <v>3319</v>
      </c>
      <c r="F1605" s="10">
        <v>42036</v>
      </c>
      <c r="G1605" s="10">
        <v>44958</v>
      </c>
      <c r="H1605" s="11">
        <v>9</v>
      </c>
      <c r="I1605" s="20" t="s">
        <v>253</v>
      </c>
      <c r="J1605" s="11" t="s">
        <v>255</v>
      </c>
      <c r="K1605" s="11" t="s">
        <v>5259</v>
      </c>
      <c r="L1605" s="11">
        <v>2</v>
      </c>
    </row>
    <row r="1606" spans="1:12">
      <c r="A1606" s="11" t="s">
        <v>3076</v>
      </c>
      <c r="D1606" s="11" t="s">
        <v>254</v>
      </c>
      <c r="E1606" s="19" t="s">
        <v>3320</v>
      </c>
      <c r="F1606" s="10">
        <v>42036</v>
      </c>
      <c r="G1606" s="10">
        <v>44958</v>
      </c>
      <c r="H1606" s="11">
        <v>9</v>
      </c>
      <c r="I1606" s="20" t="s">
        <v>253</v>
      </c>
      <c r="J1606" s="11" t="s">
        <v>255</v>
      </c>
      <c r="K1606" s="11" t="s">
        <v>5259</v>
      </c>
      <c r="L1606" s="11">
        <v>2</v>
      </c>
    </row>
    <row r="1607" spans="1:12">
      <c r="A1607" s="11" t="s">
        <v>3077</v>
      </c>
      <c r="D1607" s="11" t="s">
        <v>254</v>
      </c>
      <c r="E1607" s="19" t="s">
        <v>3321</v>
      </c>
      <c r="F1607" s="10">
        <v>42036</v>
      </c>
      <c r="G1607" s="10">
        <v>44958</v>
      </c>
      <c r="H1607" s="11">
        <v>9</v>
      </c>
      <c r="I1607" s="20" t="s">
        <v>253</v>
      </c>
      <c r="J1607" s="11" t="s">
        <v>255</v>
      </c>
      <c r="K1607" s="11" t="s">
        <v>5259</v>
      </c>
      <c r="L1607" s="11">
        <v>2</v>
      </c>
    </row>
    <row r="1608" spans="1:12">
      <c r="A1608" s="11" t="s">
        <v>3078</v>
      </c>
      <c r="D1608" s="11" t="s">
        <v>254</v>
      </c>
      <c r="E1608" s="19" t="s">
        <v>3322</v>
      </c>
      <c r="F1608" s="10">
        <v>42036</v>
      </c>
      <c r="G1608" s="10">
        <v>44958</v>
      </c>
      <c r="H1608" s="11">
        <v>9</v>
      </c>
      <c r="I1608" s="20" t="s">
        <v>253</v>
      </c>
      <c r="J1608" s="11" t="s">
        <v>255</v>
      </c>
      <c r="K1608" s="11" t="s">
        <v>5259</v>
      </c>
      <c r="L1608" s="11">
        <v>2</v>
      </c>
    </row>
    <row r="1609" spans="1:12">
      <c r="A1609" s="11" t="s">
        <v>3079</v>
      </c>
      <c r="D1609" s="11" t="s">
        <v>254</v>
      </c>
      <c r="E1609" s="19" t="s">
        <v>3323</v>
      </c>
      <c r="F1609" s="10">
        <v>42036</v>
      </c>
      <c r="G1609" s="10">
        <v>44958</v>
      </c>
      <c r="H1609" s="11">
        <v>9</v>
      </c>
      <c r="I1609" s="20" t="s">
        <v>253</v>
      </c>
      <c r="J1609" s="11" t="s">
        <v>255</v>
      </c>
      <c r="K1609" s="11" t="s">
        <v>5259</v>
      </c>
      <c r="L1609" s="11">
        <v>2</v>
      </c>
    </row>
    <row r="1610" spans="1:12">
      <c r="A1610" s="11" t="s">
        <v>3080</v>
      </c>
      <c r="D1610" s="11" t="s">
        <v>254</v>
      </c>
      <c r="E1610" s="19" t="s">
        <v>3324</v>
      </c>
      <c r="F1610" s="10">
        <v>42036</v>
      </c>
      <c r="G1610" s="10">
        <v>44958</v>
      </c>
      <c r="H1610" s="11">
        <v>9</v>
      </c>
      <c r="I1610" s="20" t="s">
        <v>253</v>
      </c>
      <c r="J1610" s="11" t="s">
        <v>255</v>
      </c>
      <c r="K1610" s="11" t="s">
        <v>5259</v>
      </c>
      <c r="L1610" s="11">
        <v>2</v>
      </c>
    </row>
    <row r="1611" spans="1:12">
      <c r="A1611" s="11" t="s">
        <v>3081</v>
      </c>
      <c r="D1611" s="11" t="s">
        <v>254</v>
      </c>
      <c r="E1611" s="19" t="s">
        <v>3325</v>
      </c>
      <c r="F1611" s="10">
        <v>42036</v>
      </c>
      <c r="G1611" s="10">
        <v>44958</v>
      </c>
      <c r="H1611" s="11">
        <v>9</v>
      </c>
      <c r="I1611" s="20" t="s">
        <v>253</v>
      </c>
      <c r="J1611" s="11" t="s">
        <v>255</v>
      </c>
      <c r="K1611" s="11" t="s">
        <v>5259</v>
      </c>
      <c r="L1611" s="11">
        <v>2</v>
      </c>
    </row>
    <row r="1612" spans="1:12">
      <c r="A1612" s="11" t="s">
        <v>3082</v>
      </c>
      <c r="D1612" s="11" t="s">
        <v>254</v>
      </c>
      <c r="E1612" s="19" t="s">
        <v>3326</v>
      </c>
      <c r="F1612" s="10">
        <v>42036</v>
      </c>
      <c r="G1612" s="10">
        <v>44958</v>
      </c>
      <c r="H1612" s="11">
        <v>9</v>
      </c>
      <c r="I1612" s="20" t="s">
        <v>253</v>
      </c>
      <c r="J1612" s="11" t="s">
        <v>255</v>
      </c>
      <c r="K1612" s="11" t="s">
        <v>5259</v>
      </c>
      <c r="L1612" s="11">
        <v>2</v>
      </c>
    </row>
    <row r="1613" spans="1:12">
      <c r="A1613" s="11" t="s">
        <v>3083</v>
      </c>
      <c r="D1613" s="11" t="s">
        <v>254</v>
      </c>
      <c r="E1613" s="19" t="s">
        <v>3327</v>
      </c>
      <c r="F1613" s="10">
        <v>42036</v>
      </c>
      <c r="G1613" s="10">
        <v>44958</v>
      </c>
      <c r="H1613" s="11">
        <v>9</v>
      </c>
      <c r="I1613" s="20" t="s">
        <v>253</v>
      </c>
      <c r="J1613" s="11" t="s">
        <v>255</v>
      </c>
      <c r="K1613" s="11" t="s">
        <v>5259</v>
      </c>
      <c r="L1613" s="11">
        <v>2</v>
      </c>
    </row>
    <row r="1614" spans="1:12">
      <c r="A1614" s="11" t="s">
        <v>3084</v>
      </c>
      <c r="D1614" s="11" t="s">
        <v>254</v>
      </c>
      <c r="E1614" s="19" t="s">
        <v>3328</v>
      </c>
      <c r="F1614" s="10">
        <v>42036</v>
      </c>
      <c r="G1614" s="10">
        <v>44958</v>
      </c>
      <c r="H1614" s="11">
        <v>9</v>
      </c>
      <c r="I1614" s="20" t="s">
        <v>253</v>
      </c>
      <c r="J1614" s="11" t="s">
        <v>255</v>
      </c>
      <c r="K1614" s="11" t="s">
        <v>5259</v>
      </c>
      <c r="L1614" s="11">
        <v>2</v>
      </c>
    </row>
    <row r="1615" spans="1:12">
      <c r="A1615" s="11" t="s">
        <v>3085</v>
      </c>
      <c r="D1615" s="11" t="s">
        <v>254</v>
      </c>
      <c r="E1615" s="19" t="s">
        <v>3329</v>
      </c>
      <c r="F1615" s="10">
        <v>42036</v>
      </c>
      <c r="G1615" s="10">
        <v>44958</v>
      </c>
      <c r="H1615" s="11">
        <v>9</v>
      </c>
      <c r="I1615" s="20" t="s">
        <v>253</v>
      </c>
      <c r="J1615" s="11" t="s">
        <v>255</v>
      </c>
      <c r="K1615" s="11" t="s">
        <v>5259</v>
      </c>
      <c r="L1615" s="11">
        <v>2</v>
      </c>
    </row>
    <row r="1616" spans="1:12">
      <c r="A1616" s="11" t="s">
        <v>3086</v>
      </c>
      <c r="D1616" s="11" t="s">
        <v>254</v>
      </c>
      <c r="E1616" s="19" t="s">
        <v>3330</v>
      </c>
      <c r="F1616" s="10">
        <v>42036</v>
      </c>
      <c r="G1616" s="10">
        <v>44958</v>
      </c>
      <c r="H1616" s="11">
        <v>9</v>
      </c>
      <c r="I1616" s="20" t="s">
        <v>253</v>
      </c>
      <c r="J1616" s="11" t="s">
        <v>255</v>
      </c>
      <c r="K1616" s="11" t="s">
        <v>5259</v>
      </c>
      <c r="L1616" s="11">
        <v>2</v>
      </c>
    </row>
    <row r="1617" spans="1:12">
      <c r="A1617" s="11" t="s">
        <v>3087</v>
      </c>
      <c r="D1617" s="11" t="s">
        <v>254</v>
      </c>
      <c r="E1617" s="19" t="s">
        <v>3331</v>
      </c>
      <c r="F1617" s="10">
        <v>42036</v>
      </c>
      <c r="G1617" s="10">
        <v>44958</v>
      </c>
      <c r="H1617" s="11">
        <v>9</v>
      </c>
      <c r="I1617" s="20" t="s">
        <v>253</v>
      </c>
      <c r="J1617" s="11" t="s">
        <v>255</v>
      </c>
      <c r="K1617" s="11" t="s">
        <v>5259</v>
      </c>
      <c r="L1617" s="11">
        <v>2</v>
      </c>
    </row>
    <row r="1618" spans="1:12">
      <c r="A1618" s="11" t="s">
        <v>3088</v>
      </c>
      <c r="D1618" s="11" t="s">
        <v>254</v>
      </c>
      <c r="E1618" s="19" t="s">
        <v>3332</v>
      </c>
      <c r="F1618" s="10">
        <v>42036</v>
      </c>
      <c r="G1618" s="10">
        <v>44958</v>
      </c>
      <c r="H1618" s="11">
        <v>9</v>
      </c>
      <c r="I1618" s="20" t="s">
        <v>253</v>
      </c>
      <c r="J1618" s="11" t="s">
        <v>255</v>
      </c>
      <c r="K1618" s="11" t="s">
        <v>5259</v>
      </c>
      <c r="L1618" s="11">
        <v>2</v>
      </c>
    </row>
    <row r="1619" spans="1:12">
      <c r="A1619" s="11" t="s">
        <v>3089</v>
      </c>
      <c r="D1619" s="11" t="s">
        <v>254</v>
      </c>
      <c r="E1619" s="19" t="s">
        <v>3333</v>
      </c>
      <c r="F1619" s="10">
        <v>42036</v>
      </c>
      <c r="G1619" s="10">
        <v>44958</v>
      </c>
      <c r="H1619" s="11">
        <v>9</v>
      </c>
      <c r="I1619" s="20" t="s">
        <v>253</v>
      </c>
      <c r="J1619" s="11" t="s">
        <v>255</v>
      </c>
      <c r="K1619" s="11" t="s">
        <v>5259</v>
      </c>
      <c r="L1619" s="11">
        <v>2</v>
      </c>
    </row>
    <row r="1620" spans="1:12">
      <c r="A1620" s="11" t="s">
        <v>3090</v>
      </c>
      <c r="D1620" s="11" t="s">
        <v>254</v>
      </c>
      <c r="E1620" s="19" t="s">
        <v>3334</v>
      </c>
      <c r="F1620" s="10">
        <v>42036</v>
      </c>
      <c r="G1620" s="10">
        <v>44958</v>
      </c>
      <c r="H1620" s="11">
        <v>9</v>
      </c>
      <c r="I1620" s="20" t="s">
        <v>253</v>
      </c>
      <c r="J1620" s="11" t="s">
        <v>255</v>
      </c>
      <c r="K1620" s="11" t="s">
        <v>5259</v>
      </c>
      <c r="L1620" s="11">
        <v>2</v>
      </c>
    </row>
    <row r="1621" spans="1:12">
      <c r="A1621" s="11" t="s">
        <v>3091</v>
      </c>
      <c r="D1621" s="11" t="s">
        <v>254</v>
      </c>
      <c r="E1621" s="19" t="s">
        <v>3335</v>
      </c>
      <c r="F1621" s="10">
        <v>42036</v>
      </c>
      <c r="G1621" s="10">
        <v>44958</v>
      </c>
      <c r="H1621" s="11">
        <v>9</v>
      </c>
      <c r="I1621" s="20" t="s">
        <v>253</v>
      </c>
      <c r="J1621" s="11" t="s">
        <v>255</v>
      </c>
      <c r="K1621" s="11" t="s">
        <v>5259</v>
      </c>
      <c r="L1621" s="11">
        <v>2</v>
      </c>
    </row>
    <row r="1622" spans="1:12">
      <c r="A1622" s="11" t="s">
        <v>3092</v>
      </c>
      <c r="D1622" s="11" t="s">
        <v>254</v>
      </c>
      <c r="E1622" s="19" t="s">
        <v>3336</v>
      </c>
      <c r="F1622" s="10">
        <v>42036</v>
      </c>
      <c r="G1622" s="10">
        <v>44958</v>
      </c>
      <c r="H1622" s="11">
        <v>9</v>
      </c>
      <c r="I1622" s="20" t="s">
        <v>253</v>
      </c>
      <c r="J1622" s="11" t="s">
        <v>255</v>
      </c>
      <c r="K1622" s="11" t="s">
        <v>5259</v>
      </c>
      <c r="L1622" s="11">
        <v>2</v>
      </c>
    </row>
    <row r="1623" spans="1:12">
      <c r="A1623" s="11" t="s">
        <v>3093</v>
      </c>
      <c r="D1623" s="11" t="s">
        <v>254</v>
      </c>
      <c r="E1623" s="19" t="s">
        <v>3337</v>
      </c>
      <c r="F1623" s="10">
        <v>42036</v>
      </c>
      <c r="G1623" s="10">
        <v>44958</v>
      </c>
      <c r="H1623" s="11">
        <v>9</v>
      </c>
      <c r="I1623" s="20" t="s">
        <v>253</v>
      </c>
      <c r="J1623" s="11" t="s">
        <v>255</v>
      </c>
      <c r="K1623" s="11" t="s">
        <v>5259</v>
      </c>
      <c r="L1623" s="11">
        <v>2</v>
      </c>
    </row>
    <row r="1624" spans="1:12">
      <c r="A1624" s="11" t="s">
        <v>3094</v>
      </c>
      <c r="D1624" s="11" t="s">
        <v>254</v>
      </c>
      <c r="E1624" s="19" t="s">
        <v>3338</v>
      </c>
      <c r="F1624" s="10">
        <v>42036</v>
      </c>
      <c r="G1624" s="10">
        <v>44958</v>
      </c>
      <c r="H1624" s="11">
        <v>9</v>
      </c>
      <c r="I1624" s="20" t="s">
        <v>253</v>
      </c>
      <c r="J1624" s="11" t="s">
        <v>255</v>
      </c>
      <c r="K1624" s="11" t="s">
        <v>5259</v>
      </c>
      <c r="L1624" s="11">
        <v>2</v>
      </c>
    </row>
    <row r="1625" spans="1:12">
      <c r="A1625" s="11" t="s">
        <v>3095</v>
      </c>
      <c r="D1625" s="11" t="s">
        <v>254</v>
      </c>
      <c r="E1625" s="19" t="s">
        <v>3339</v>
      </c>
      <c r="F1625" s="10">
        <v>42036</v>
      </c>
      <c r="G1625" s="10">
        <v>44958</v>
      </c>
      <c r="H1625" s="11">
        <v>9</v>
      </c>
      <c r="I1625" s="20" t="s">
        <v>253</v>
      </c>
      <c r="J1625" s="11" t="s">
        <v>255</v>
      </c>
      <c r="K1625" s="11" t="s">
        <v>5259</v>
      </c>
      <c r="L1625" s="11">
        <v>2</v>
      </c>
    </row>
    <row r="1626" spans="1:12">
      <c r="A1626" s="11" t="s">
        <v>3096</v>
      </c>
      <c r="D1626" s="11" t="s">
        <v>254</v>
      </c>
      <c r="E1626" s="19" t="s">
        <v>3340</v>
      </c>
      <c r="F1626" s="10">
        <v>42036</v>
      </c>
      <c r="G1626" s="10">
        <v>44958</v>
      </c>
      <c r="H1626" s="11">
        <v>9</v>
      </c>
      <c r="I1626" s="20" t="s">
        <v>253</v>
      </c>
      <c r="J1626" s="11" t="s">
        <v>255</v>
      </c>
      <c r="K1626" s="11" t="s">
        <v>5259</v>
      </c>
      <c r="L1626" s="11">
        <v>2</v>
      </c>
    </row>
    <row r="1627" spans="1:12">
      <c r="A1627" s="11" t="s">
        <v>3097</v>
      </c>
      <c r="D1627" s="11" t="s">
        <v>254</v>
      </c>
      <c r="E1627" s="19" t="s">
        <v>3341</v>
      </c>
      <c r="F1627" s="10">
        <v>42036</v>
      </c>
      <c r="G1627" s="10">
        <v>44958</v>
      </c>
      <c r="H1627" s="11">
        <v>9</v>
      </c>
      <c r="I1627" s="20" t="s">
        <v>253</v>
      </c>
      <c r="J1627" s="11" t="s">
        <v>255</v>
      </c>
      <c r="K1627" s="11" t="s">
        <v>5259</v>
      </c>
      <c r="L1627" s="11">
        <v>2</v>
      </c>
    </row>
    <row r="1628" spans="1:12">
      <c r="A1628" s="11" t="s">
        <v>3098</v>
      </c>
      <c r="D1628" s="11" t="s">
        <v>254</v>
      </c>
      <c r="E1628" s="19" t="s">
        <v>3342</v>
      </c>
      <c r="F1628" s="10">
        <v>42036</v>
      </c>
      <c r="G1628" s="10">
        <v>44958</v>
      </c>
      <c r="H1628" s="11">
        <v>9</v>
      </c>
      <c r="I1628" s="20" t="s">
        <v>253</v>
      </c>
      <c r="J1628" s="11" t="s">
        <v>255</v>
      </c>
      <c r="K1628" s="11" t="s">
        <v>5259</v>
      </c>
      <c r="L1628" s="11">
        <v>2</v>
      </c>
    </row>
    <row r="1629" spans="1:12">
      <c r="A1629" s="11" t="s">
        <v>3099</v>
      </c>
      <c r="D1629" s="11" t="s">
        <v>254</v>
      </c>
      <c r="E1629" s="19" t="s">
        <v>3343</v>
      </c>
      <c r="F1629" s="10">
        <v>42036</v>
      </c>
      <c r="G1629" s="10">
        <v>44958</v>
      </c>
      <c r="H1629" s="11">
        <v>9</v>
      </c>
      <c r="I1629" s="20" t="s">
        <v>253</v>
      </c>
      <c r="J1629" s="11" t="s">
        <v>255</v>
      </c>
      <c r="K1629" s="11" t="s">
        <v>5259</v>
      </c>
      <c r="L1629" s="11">
        <v>2</v>
      </c>
    </row>
    <row r="1630" spans="1:12">
      <c r="A1630" s="11" t="s">
        <v>3100</v>
      </c>
      <c r="D1630" s="11" t="s">
        <v>254</v>
      </c>
      <c r="E1630" s="19" t="s">
        <v>3344</v>
      </c>
      <c r="F1630" s="10">
        <v>42036</v>
      </c>
      <c r="G1630" s="10">
        <v>44958</v>
      </c>
      <c r="H1630" s="11">
        <v>9</v>
      </c>
      <c r="I1630" s="20" t="s">
        <v>253</v>
      </c>
      <c r="J1630" s="11" t="s">
        <v>255</v>
      </c>
      <c r="K1630" s="11" t="s">
        <v>5259</v>
      </c>
      <c r="L1630" s="11">
        <v>2</v>
      </c>
    </row>
    <row r="1631" spans="1:12">
      <c r="A1631" s="11" t="s">
        <v>3101</v>
      </c>
      <c r="D1631" s="11" t="s">
        <v>254</v>
      </c>
      <c r="E1631" s="19" t="s">
        <v>3345</v>
      </c>
      <c r="F1631" s="10">
        <v>42036</v>
      </c>
      <c r="G1631" s="10">
        <v>44958</v>
      </c>
      <c r="H1631" s="11">
        <v>9</v>
      </c>
      <c r="I1631" s="20" t="s">
        <v>253</v>
      </c>
      <c r="J1631" s="11" t="s">
        <v>255</v>
      </c>
      <c r="K1631" s="11" t="s">
        <v>5259</v>
      </c>
      <c r="L1631" s="11">
        <v>2</v>
      </c>
    </row>
    <row r="1632" spans="1:12">
      <c r="A1632" s="11" t="s">
        <v>3102</v>
      </c>
      <c r="D1632" s="11" t="s">
        <v>254</v>
      </c>
      <c r="E1632" s="19" t="s">
        <v>3346</v>
      </c>
      <c r="F1632" s="10">
        <v>42036</v>
      </c>
      <c r="G1632" s="10">
        <v>44958</v>
      </c>
      <c r="H1632" s="11">
        <v>9</v>
      </c>
      <c r="I1632" s="20" t="s">
        <v>253</v>
      </c>
      <c r="J1632" s="11" t="s">
        <v>255</v>
      </c>
      <c r="K1632" s="11" t="s">
        <v>5259</v>
      </c>
      <c r="L1632" s="11">
        <v>2</v>
      </c>
    </row>
    <row r="1633" spans="1:12">
      <c r="A1633" s="11" t="s">
        <v>3103</v>
      </c>
      <c r="D1633" s="11" t="s">
        <v>254</v>
      </c>
      <c r="E1633" s="19" t="s">
        <v>3347</v>
      </c>
      <c r="F1633" s="10">
        <v>42036</v>
      </c>
      <c r="G1633" s="10">
        <v>44958</v>
      </c>
      <c r="H1633" s="11">
        <v>9</v>
      </c>
      <c r="I1633" s="20" t="s">
        <v>253</v>
      </c>
      <c r="J1633" s="11" t="s">
        <v>255</v>
      </c>
      <c r="K1633" s="11" t="s">
        <v>5259</v>
      </c>
      <c r="L1633" s="11">
        <v>2</v>
      </c>
    </row>
    <row r="1634" spans="1:12">
      <c r="A1634" s="11" t="s">
        <v>3104</v>
      </c>
      <c r="D1634" s="11" t="s">
        <v>254</v>
      </c>
      <c r="E1634" s="19" t="s">
        <v>3348</v>
      </c>
      <c r="F1634" s="10">
        <v>42036</v>
      </c>
      <c r="G1634" s="10">
        <v>44958</v>
      </c>
      <c r="H1634" s="11">
        <v>9</v>
      </c>
      <c r="I1634" s="20" t="s">
        <v>253</v>
      </c>
      <c r="J1634" s="11" t="s">
        <v>255</v>
      </c>
      <c r="K1634" s="11" t="s">
        <v>5259</v>
      </c>
      <c r="L1634" s="11">
        <v>2</v>
      </c>
    </row>
    <row r="1635" spans="1:12">
      <c r="A1635" s="11" t="s">
        <v>3105</v>
      </c>
      <c r="D1635" s="11" t="s">
        <v>254</v>
      </c>
      <c r="E1635" s="19" t="s">
        <v>3349</v>
      </c>
      <c r="F1635" s="10">
        <v>42036</v>
      </c>
      <c r="G1635" s="10">
        <v>44958</v>
      </c>
      <c r="H1635" s="11">
        <v>9</v>
      </c>
      <c r="I1635" s="20" t="s">
        <v>253</v>
      </c>
      <c r="J1635" s="11" t="s">
        <v>255</v>
      </c>
      <c r="K1635" s="11" t="s">
        <v>5259</v>
      </c>
      <c r="L1635" s="11">
        <v>2</v>
      </c>
    </row>
    <row r="1636" spans="1:12">
      <c r="A1636" s="11" t="s">
        <v>3106</v>
      </c>
      <c r="D1636" s="11" t="s">
        <v>254</v>
      </c>
      <c r="E1636" s="19" t="s">
        <v>3350</v>
      </c>
      <c r="F1636" s="10">
        <v>42036</v>
      </c>
      <c r="G1636" s="10">
        <v>44958</v>
      </c>
      <c r="H1636" s="11">
        <v>9</v>
      </c>
      <c r="I1636" s="20" t="s">
        <v>253</v>
      </c>
      <c r="J1636" s="11" t="s">
        <v>255</v>
      </c>
      <c r="K1636" s="11" t="s">
        <v>5259</v>
      </c>
      <c r="L1636" s="11">
        <v>2</v>
      </c>
    </row>
    <row r="1637" spans="1:12">
      <c r="A1637" s="11" t="s">
        <v>3107</v>
      </c>
      <c r="D1637" s="11" t="s">
        <v>254</v>
      </c>
      <c r="E1637" s="19" t="s">
        <v>3351</v>
      </c>
      <c r="F1637" s="10">
        <v>42036</v>
      </c>
      <c r="G1637" s="10">
        <v>44958</v>
      </c>
      <c r="H1637" s="11">
        <v>9</v>
      </c>
      <c r="I1637" s="20" t="s">
        <v>253</v>
      </c>
      <c r="J1637" s="11" t="s">
        <v>255</v>
      </c>
      <c r="K1637" s="11" t="s">
        <v>5259</v>
      </c>
      <c r="L1637" s="11">
        <v>2</v>
      </c>
    </row>
    <row r="1638" spans="1:12">
      <c r="A1638" s="11" t="s">
        <v>3108</v>
      </c>
      <c r="D1638" s="11" t="s">
        <v>254</v>
      </c>
      <c r="E1638" s="19" t="s">
        <v>3352</v>
      </c>
      <c r="F1638" s="10">
        <v>42036</v>
      </c>
      <c r="G1638" s="10">
        <v>44958</v>
      </c>
      <c r="H1638" s="11">
        <v>9</v>
      </c>
      <c r="I1638" s="20" t="s">
        <v>253</v>
      </c>
      <c r="J1638" s="11" t="s">
        <v>255</v>
      </c>
      <c r="K1638" s="11" t="s">
        <v>5259</v>
      </c>
      <c r="L1638" s="11">
        <v>2</v>
      </c>
    </row>
    <row r="1639" spans="1:12">
      <c r="A1639" s="11" t="s">
        <v>3109</v>
      </c>
      <c r="D1639" s="11" t="s">
        <v>254</v>
      </c>
      <c r="E1639" s="19" t="s">
        <v>3353</v>
      </c>
      <c r="F1639" s="10">
        <v>42036</v>
      </c>
      <c r="G1639" s="10">
        <v>44958</v>
      </c>
      <c r="H1639" s="11">
        <v>9</v>
      </c>
      <c r="I1639" s="20" t="s">
        <v>253</v>
      </c>
      <c r="J1639" s="11" t="s">
        <v>255</v>
      </c>
      <c r="K1639" s="11" t="s">
        <v>5259</v>
      </c>
      <c r="L1639" s="11">
        <v>2</v>
      </c>
    </row>
    <row r="1640" spans="1:12">
      <c r="A1640" s="11" t="s">
        <v>3110</v>
      </c>
      <c r="D1640" s="11" t="s">
        <v>254</v>
      </c>
      <c r="E1640" s="19" t="s">
        <v>3354</v>
      </c>
      <c r="F1640" s="10">
        <v>42036</v>
      </c>
      <c r="G1640" s="10">
        <v>44958</v>
      </c>
      <c r="H1640" s="11">
        <v>9</v>
      </c>
      <c r="I1640" s="20" t="s">
        <v>253</v>
      </c>
      <c r="J1640" s="11" t="s">
        <v>255</v>
      </c>
      <c r="K1640" s="11" t="s">
        <v>5259</v>
      </c>
      <c r="L1640" s="11">
        <v>2</v>
      </c>
    </row>
    <row r="1641" spans="1:12">
      <c r="A1641" s="11" t="s">
        <v>3111</v>
      </c>
      <c r="D1641" s="11" t="s">
        <v>254</v>
      </c>
      <c r="E1641" s="19" t="s">
        <v>3355</v>
      </c>
      <c r="F1641" s="10">
        <v>42036</v>
      </c>
      <c r="G1641" s="10">
        <v>44958</v>
      </c>
      <c r="H1641" s="11">
        <v>9</v>
      </c>
      <c r="I1641" s="20" t="s">
        <v>253</v>
      </c>
      <c r="J1641" s="11" t="s">
        <v>255</v>
      </c>
      <c r="K1641" s="11" t="s">
        <v>5259</v>
      </c>
      <c r="L1641" s="11">
        <v>2</v>
      </c>
    </row>
    <row r="1642" spans="1:12">
      <c r="A1642" s="11" t="s">
        <v>3112</v>
      </c>
      <c r="D1642" s="11" t="s">
        <v>254</v>
      </c>
      <c r="E1642" s="19" t="s">
        <v>3356</v>
      </c>
      <c r="F1642" s="10">
        <v>42036</v>
      </c>
      <c r="G1642" s="10">
        <v>44958</v>
      </c>
      <c r="H1642" s="11">
        <v>9</v>
      </c>
      <c r="I1642" s="20" t="s">
        <v>253</v>
      </c>
      <c r="J1642" s="11" t="s">
        <v>255</v>
      </c>
      <c r="K1642" s="11" t="s">
        <v>5259</v>
      </c>
      <c r="L1642" s="11">
        <v>2</v>
      </c>
    </row>
    <row r="1643" spans="1:12">
      <c r="A1643" s="11" t="s">
        <v>3113</v>
      </c>
      <c r="D1643" s="11" t="s">
        <v>254</v>
      </c>
      <c r="E1643" s="19" t="s">
        <v>3357</v>
      </c>
      <c r="F1643" s="10">
        <v>42036</v>
      </c>
      <c r="G1643" s="10">
        <v>44958</v>
      </c>
      <c r="H1643" s="11">
        <v>9</v>
      </c>
      <c r="I1643" s="20" t="s">
        <v>253</v>
      </c>
      <c r="J1643" s="11" t="s">
        <v>255</v>
      </c>
      <c r="K1643" s="11" t="s">
        <v>5259</v>
      </c>
      <c r="L1643" s="11">
        <v>2</v>
      </c>
    </row>
    <row r="1644" spans="1:12">
      <c r="A1644" s="11" t="s">
        <v>3114</v>
      </c>
      <c r="D1644" s="11" t="s">
        <v>254</v>
      </c>
      <c r="E1644" s="19" t="s">
        <v>3358</v>
      </c>
      <c r="F1644" s="10">
        <v>42036</v>
      </c>
      <c r="G1644" s="10">
        <v>44958</v>
      </c>
      <c r="H1644" s="11">
        <v>9</v>
      </c>
      <c r="I1644" s="20" t="s">
        <v>253</v>
      </c>
      <c r="J1644" s="11" t="s">
        <v>255</v>
      </c>
      <c r="K1644" s="11" t="s">
        <v>5259</v>
      </c>
      <c r="L1644" s="11">
        <v>2</v>
      </c>
    </row>
    <row r="1645" spans="1:12">
      <c r="A1645" s="11" t="s">
        <v>3115</v>
      </c>
      <c r="D1645" s="11" t="s">
        <v>254</v>
      </c>
      <c r="E1645" s="19" t="s">
        <v>3359</v>
      </c>
      <c r="F1645" s="10">
        <v>42036</v>
      </c>
      <c r="G1645" s="10">
        <v>44958</v>
      </c>
      <c r="H1645" s="11">
        <v>9</v>
      </c>
      <c r="I1645" s="20" t="s">
        <v>253</v>
      </c>
      <c r="J1645" s="11" t="s">
        <v>255</v>
      </c>
      <c r="K1645" s="11" t="s">
        <v>5259</v>
      </c>
      <c r="L1645" s="11">
        <v>2</v>
      </c>
    </row>
    <row r="1646" spans="1:12">
      <c r="A1646" s="11" t="s">
        <v>3116</v>
      </c>
      <c r="D1646" s="11" t="s">
        <v>254</v>
      </c>
      <c r="E1646" s="19" t="s">
        <v>3360</v>
      </c>
      <c r="F1646" s="10">
        <v>42036</v>
      </c>
      <c r="G1646" s="10">
        <v>44958</v>
      </c>
      <c r="H1646" s="11">
        <v>9</v>
      </c>
      <c r="I1646" s="20" t="s">
        <v>253</v>
      </c>
      <c r="J1646" s="11" t="s">
        <v>255</v>
      </c>
      <c r="K1646" s="11" t="s">
        <v>5259</v>
      </c>
      <c r="L1646" s="11">
        <v>2</v>
      </c>
    </row>
    <row r="1647" spans="1:12">
      <c r="A1647" s="11" t="s">
        <v>3117</v>
      </c>
      <c r="D1647" s="11" t="s">
        <v>254</v>
      </c>
      <c r="E1647" s="19" t="s">
        <v>3361</v>
      </c>
      <c r="F1647" s="10">
        <v>42036</v>
      </c>
      <c r="G1647" s="10">
        <v>44958</v>
      </c>
      <c r="H1647" s="11">
        <v>9</v>
      </c>
      <c r="I1647" s="20" t="s">
        <v>253</v>
      </c>
      <c r="J1647" s="11" t="s">
        <v>255</v>
      </c>
      <c r="K1647" s="11" t="s">
        <v>5259</v>
      </c>
      <c r="L1647" s="11">
        <v>2</v>
      </c>
    </row>
    <row r="1648" spans="1:12">
      <c r="A1648" s="11" t="s">
        <v>3118</v>
      </c>
      <c r="D1648" s="11" t="s">
        <v>254</v>
      </c>
      <c r="E1648" s="19" t="s">
        <v>3362</v>
      </c>
      <c r="F1648" s="10">
        <v>42036</v>
      </c>
      <c r="G1648" s="10">
        <v>44958</v>
      </c>
      <c r="H1648" s="11">
        <v>9</v>
      </c>
      <c r="I1648" s="20" t="s">
        <v>253</v>
      </c>
      <c r="J1648" s="11" t="s">
        <v>255</v>
      </c>
      <c r="K1648" s="11" t="s">
        <v>5259</v>
      </c>
      <c r="L1648" s="11">
        <v>2</v>
      </c>
    </row>
    <row r="1649" spans="1:12">
      <c r="A1649" s="11" t="s">
        <v>3119</v>
      </c>
      <c r="D1649" s="11" t="s">
        <v>254</v>
      </c>
      <c r="E1649" s="19" t="s">
        <v>3363</v>
      </c>
      <c r="F1649" s="10">
        <v>42036</v>
      </c>
      <c r="G1649" s="10">
        <v>44958</v>
      </c>
      <c r="H1649" s="11">
        <v>9</v>
      </c>
      <c r="I1649" s="20" t="s">
        <v>253</v>
      </c>
      <c r="J1649" s="11" t="s">
        <v>255</v>
      </c>
      <c r="K1649" s="11" t="s">
        <v>5259</v>
      </c>
      <c r="L1649" s="11">
        <v>2</v>
      </c>
    </row>
    <row r="1650" spans="1:12">
      <c r="A1650" s="11" t="s">
        <v>3120</v>
      </c>
      <c r="D1650" s="11" t="s">
        <v>254</v>
      </c>
      <c r="E1650" s="19" t="s">
        <v>3364</v>
      </c>
      <c r="F1650" s="10">
        <v>42036</v>
      </c>
      <c r="G1650" s="10">
        <v>44958</v>
      </c>
      <c r="H1650" s="11">
        <v>9</v>
      </c>
      <c r="I1650" s="20" t="s">
        <v>253</v>
      </c>
      <c r="J1650" s="11" t="s">
        <v>255</v>
      </c>
      <c r="K1650" s="11" t="s">
        <v>5259</v>
      </c>
      <c r="L1650" s="11">
        <v>2</v>
      </c>
    </row>
    <row r="1651" spans="1:12">
      <c r="A1651" s="11" t="s">
        <v>3121</v>
      </c>
      <c r="D1651" s="11" t="s">
        <v>254</v>
      </c>
      <c r="E1651" s="19" t="s">
        <v>3365</v>
      </c>
      <c r="F1651" s="10">
        <v>42036</v>
      </c>
      <c r="G1651" s="10">
        <v>44958</v>
      </c>
      <c r="H1651" s="11">
        <v>9</v>
      </c>
      <c r="I1651" s="20" t="s">
        <v>253</v>
      </c>
      <c r="J1651" s="11" t="s">
        <v>255</v>
      </c>
      <c r="K1651" s="11" t="s">
        <v>5259</v>
      </c>
      <c r="L1651" s="11">
        <v>2</v>
      </c>
    </row>
    <row r="1652" spans="1:12">
      <c r="A1652" s="11" t="s">
        <v>3122</v>
      </c>
      <c r="D1652" s="11" t="s">
        <v>254</v>
      </c>
      <c r="E1652" s="19" t="s">
        <v>3366</v>
      </c>
      <c r="F1652" s="10">
        <v>42036</v>
      </c>
      <c r="G1652" s="10">
        <v>44958</v>
      </c>
      <c r="H1652" s="11">
        <v>9</v>
      </c>
      <c r="I1652" s="20" t="s">
        <v>253</v>
      </c>
      <c r="J1652" s="11" t="s">
        <v>255</v>
      </c>
      <c r="K1652" s="11" t="s">
        <v>5259</v>
      </c>
      <c r="L1652" s="11">
        <v>2</v>
      </c>
    </row>
    <row r="1653" spans="1:12">
      <c r="A1653" s="11" t="s">
        <v>3123</v>
      </c>
      <c r="D1653" s="11" t="s">
        <v>254</v>
      </c>
      <c r="E1653" s="19" t="s">
        <v>3367</v>
      </c>
      <c r="F1653" s="10">
        <v>42036</v>
      </c>
      <c r="G1653" s="10">
        <v>44958</v>
      </c>
      <c r="H1653" s="11">
        <v>9</v>
      </c>
      <c r="I1653" s="20" t="s">
        <v>253</v>
      </c>
      <c r="J1653" s="11" t="s">
        <v>255</v>
      </c>
      <c r="K1653" s="11" t="s">
        <v>5259</v>
      </c>
      <c r="L1653" s="11">
        <v>2</v>
      </c>
    </row>
    <row r="1654" spans="1:12">
      <c r="A1654" s="11" t="s">
        <v>3124</v>
      </c>
      <c r="D1654" s="11" t="s">
        <v>254</v>
      </c>
      <c r="E1654" s="19" t="s">
        <v>3368</v>
      </c>
      <c r="F1654" s="10">
        <v>42036</v>
      </c>
      <c r="G1654" s="10">
        <v>44958</v>
      </c>
      <c r="H1654" s="11">
        <v>9</v>
      </c>
      <c r="I1654" s="20" t="s">
        <v>253</v>
      </c>
      <c r="J1654" s="11" t="s">
        <v>255</v>
      </c>
      <c r="K1654" s="11" t="s">
        <v>5259</v>
      </c>
      <c r="L1654" s="11">
        <v>2</v>
      </c>
    </row>
    <row r="1655" spans="1:12">
      <c r="A1655" s="11" t="s">
        <v>3125</v>
      </c>
      <c r="D1655" s="11" t="s">
        <v>254</v>
      </c>
      <c r="E1655" s="19" t="s">
        <v>3369</v>
      </c>
      <c r="F1655" s="10">
        <v>42036</v>
      </c>
      <c r="G1655" s="10">
        <v>44958</v>
      </c>
      <c r="H1655" s="11">
        <v>9</v>
      </c>
      <c r="I1655" s="20" t="s">
        <v>253</v>
      </c>
      <c r="J1655" s="11" t="s">
        <v>255</v>
      </c>
      <c r="K1655" s="11" t="s">
        <v>5259</v>
      </c>
      <c r="L1655" s="11">
        <v>2</v>
      </c>
    </row>
    <row r="1656" spans="1:12">
      <c r="A1656" s="11" t="s">
        <v>3126</v>
      </c>
      <c r="D1656" s="11" t="s">
        <v>254</v>
      </c>
      <c r="E1656" s="19" t="s">
        <v>3370</v>
      </c>
      <c r="F1656" s="10">
        <v>42036</v>
      </c>
      <c r="G1656" s="10">
        <v>44958</v>
      </c>
      <c r="H1656" s="11">
        <v>9</v>
      </c>
      <c r="I1656" s="20" t="s">
        <v>253</v>
      </c>
      <c r="J1656" s="11" t="s">
        <v>255</v>
      </c>
      <c r="K1656" s="11" t="s">
        <v>5259</v>
      </c>
      <c r="L1656" s="11">
        <v>2</v>
      </c>
    </row>
    <row r="1657" spans="1:12">
      <c r="A1657" s="11" t="s">
        <v>3127</v>
      </c>
      <c r="D1657" s="11" t="s">
        <v>254</v>
      </c>
      <c r="E1657" s="19" t="s">
        <v>3371</v>
      </c>
      <c r="F1657" s="10">
        <v>42036</v>
      </c>
      <c r="G1657" s="10">
        <v>44958</v>
      </c>
      <c r="H1657" s="11">
        <v>9</v>
      </c>
      <c r="I1657" s="20" t="s">
        <v>253</v>
      </c>
      <c r="J1657" s="11" t="s">
        <v>255</v>
      </c>
      <c r="K1657" s="11" t="s">
        <v>5259</v>
      </c>
      <c r="L1657" s="11">
        <v>2</v>
      </c>
    </row>
    <row r="1658" spans="1:12">
      <c r="A1658" s="11" t="s">
        <v>3128</v>
      </c>
      <c r="D1658" s="11" t="s">
        <v>254</v>
      </c>
      <c r="E1658" s="19" t="s">
        <v>3372</v>
      </c>
      <c r="F1658" s="10">
        <v>42036</v>
      </c>
      <c r="G1658" s="10">
        <v>44958</v>
      </c>
      <c r="H1658" s="11">
        <v>9</v>
      </c>
      <c r="I1658" s="20" t="s">
        <v>253</v>
      </c>
      <c r="J1658" s="11" t="s">
        <v>255</v>
      </c>
      <c r="K1658" s="11" t="s">
        <v>5259</v>
      </c>
      <c r="L1658" s="11">
        <v>2</v>
      </c>
    </row>
    <row r="1659" spans="1:12">
      <c r="A1659" s="11" t="s">
        <v>3129</v>
      </c>
      <c r="D1659" s="11" t="s">
        <v>254</v>
      </c>
      <c r="E1659" s="19" t="s">
        <v>3373</v>
      </c>
      <c r="F1659" s="10">
        <v>42036</v>
      </c>
      <c r="G1659" s="10">
        <v>44958</v>
      </c>
      <c r="H1659" s="11">
        <v>9</v>
      </c>
      <c r="I1659" s="20" t="s">
        <v>253</v>
      </c>
      <c r="J1659" s="11" t="s">
        <v>255</v>
      </c>
      <c r="K1659" s="11" t="s">
        <v>5259</v>
      </c>
      <c r="L1659" s="11">
        <v>2</v>
      </c>
    </row>
    <row r="1660" spans="1:12">
      <c r="A1660" s="11" t="s">
        <v>3130</v>
      </c>
      <c r="D1660" s="11" t="s">
        <v>254</v>
      </c>
      <c r="E1660" s="19" t="s">
        <v>3374</v>
      </c>
      <c r="F1660" s="10">
        <v>42036</v>
      </c>
      <c r="G1660" s="10">
        <v>44958</v>
      </c>
      <c r="H1660" s="11">
        <v>9</v>
      </c>
      <c r="I1660" s="20" t="s">
        <v>253</v>
      </c>
      <c r="J1660" s="11" t="s">
        <v>255</v>
      </c>
      <c r="K1660" s="11" t="s">
        <v>5259</v>
      </c>
      <c r="L1660" s="11">
        <v>2</v>
      </c>
    </row>
    <row r="1661" spans="1:12">
      <c r="A1661" s="11" t="s">
        <v>3131</v>
      </c>
      <c r="D1661" s="11" t="s">
        <v>254</v>
      </c>
      <c r="E1661" s="19" t="s">
        <v>3375</v>
      </c>
      <c r="F1661" s="10">
        <v>42036</v>
      </c>
      <c r="G1661" s="10">
        <v>44958</v>
      </c>
      <c r="H1661" s="11">
        <v>9</v>
      </c>
      <c r="I1661" s="20" t="s">
        <v>253</v>
      </c>
      <c r="J1661" s="11" t="s">
        <v>255</v>
      </c>
      <c r="K1661" s="11" t="s">
        <v>5259</v>
      </c>
      <c r="L1661" s="11">
        <v>2</v>
      </c>
    </row>
    <row r="1662" spans="1:12">
      <c r="A1662" s="11" t="s">
        <v>3132</v>
      </c>
      <c r="D1662" s="11" t="s">
        <v>254</v>
      </c>
      <c r="E1662" s="19" t="s">
        <v>3376</v>
      </c>
      <c r="F1662" s="10">
        <v>42036</v>
      </c>
      <c r="G1662" s="10">
        <v>44958</v>
      </c>
      <c r="H1662" s="11">
        <v>9</v>
      </c>
      <c r="I1662" s="20" t="s">
        <v>253</v>
      </c>
      <c r="J1662" s="11" t="s">
        <v>255</v>
      </c>
      <c r="K1662" s="11" t="s">
        <v>5259</v>
      </c>
      <c r="L1662" s="11">
        <v>2</v>
      </c>
    </row>
    <row r="1663" spans="1:12">
      <c r="A1663" s="11" t="s">
        <v>3133</v>
      </c>
      <c r="D1663" s="11" t="s">
        <v>254</v>
      </c>
      <c r="E1663" s="19" t="s">
        <v>3377</v>
      </c>
      <c r="F1663" s="10">
        <v>42036</v>
      </c>
      <c r="G1663" s="10">
        <v>44958</v>
      </c>
      <c r="H1663" s="11">
        <v>9</v>
      </c>
      <c r="I1663" s="20" t="s">
        <v>253</v>
      </c>
      <c r="J1663" s="11" t="s">
        <v>255</v>
      </c>
      <c r="K1663" s="11" t="s">
        <v>5259</v>
      </c>
      <c r="L1663" s="11">
        <v>2</v>
      </c>
    </row>
    <row r="1664" spans="1:12">
      <c r="A1664" s="11" t="s">
        <v>3134</v>
      </c>
      <c r="D1664" s="11" t="s">
        <v>254</v>
      </c>
      <c r="E1664" s="19" t="s">
        <v>3378</v>
      </c>
      <c r="F1664" s="10">
        <v>42036</v>
      </c>
      <c r="G1664" s="10">
        <v>44958</v>
      </c>
      <c r="H1664" s="11">
        <v>9</v>
      </c>
      <c r="I1664" s="20" t="s">
        <v>253</v>
      </c>
      <c r="J1664" s="11" t="s">
        <v>255</v>
      </c>
      <c r="K1664" s="11" t="s">
        <v>5259</v>
      </c>
      <c r="L1664" s="11">
        <v>2</v>
      </c>
    </row>
    <row r="1665" spans="1:12">
      <c r="A1665" s="11" t="s">
        <v>3135</v>
      </c>
      <c r="D1665" s="11" t="s">
        <v>254</v>
      </c>
      <c r="E1665" s="19" t="s">
        <v>3379</v>
      </c>
      <c r="F1665" s="10">
        <v>42036</v>
      </c>
      <c r="G1665" s="10">
        <v>44958</v>
      </c>
      <c r="H1665" s="11">
        <v>9</v>
      </c>
      <c r="I1665" s="20" t="s">
        <v>253</v>
      </c>
      <c r="J1665" s="11" t="s">
        <v>255</v>
      </c>
      <c r="K1665" s="11" t="s">
        <v>5259</v>
      </c>
      <c r="L1665" s="11">
        <v>2</v>
      </c>
    </row>
    <row r="1666" spans="1:12">
      <c r="A1666" s="11" t="s">
        <v>3136</v>
      </c>
      <c r="D1666" s="11" t="s">
        <v>254</v>
      </c>
      <c r="E1666" s="19" t="s">
        <v>3380</v>
      </c>
      <c r="F1666" s="10">
        <v>42036</v>
      </c>
      <c r="G1666" s="10">
        <v>44958</v>
      </c>
      <c r="H1666" s="11">
        <v>9</v>
      </c>
      <c r="I1666" s="20" t="s">
        <v>253</v>
      </c>
      <c r="J1666" s="11" t="s">
        <v>255</v>
      </c>
      <c r="K1666" s="11" t="s">
        <v>5259</v>
      </c>
      <c r="L1666" s="11">
        <v>2</v>
      </c>
    </row>
    <row r="1667" spans="1:12">
      <c r="A1667" s="11" t="s">
        <v>3137</v>
      </c>
      <c r="D1667" s="11" t="s">
        <v>254</v>
      </c>
      <c r="E1667" s="19" t="s">
        <v>3381</v>
      </c>
      <c r="F1667" s="10">
        <v>42036</v>
      </c>
      <c r="G1667" s="10">
        <v>44958</v>
      </c>
      <c r="H1667" s="11">
        <v>9</v>
      </c>
      <c r="I1667" s="20" t="s">
        <v>253</v>
      </c>
      <c r="J1667" s="11" t="s">
        <v>255</v>
      </c>
      <c r="K1667" s="11" t="s">
        <v>5259</v>
      </c>
      <c r="L1667" s="11">
        <v>2</v>
      </c>
    </row>
    <row r="1668" spans="1:12">
      <c r="A1668" s="11" t="s">
        <v>3138</v>
      </c>
      <c r="D1668" s="11" t="s">
        <v>254</v>
      </c>
      <c r="E1668" s="19" t="s">
        <v>3382</v>
      </c>
      <c r="F1668" s="10">
        <v>42036</v>
      </c>
      <c r="G1668" s="10">
        <v>44958</v>
      </c>
      <c r="H1668" s="11">
        <v>9</v>
      </c>
      <c r="I1668" s="20" t="s">
        <v>253</v>
      </c>
      <c r="J1668" s="11" t="s">
        <v>255</v>
      </c>
      <c r="K1668" s="11" t="s">
        <v>5259</v>
      </c>
      <c r="L1668" s="11">
        <v>2</v>
      </c>
    </row>
    <row r="1669" spans="1:12">
      <c r="A1669" s="11" t="s">
        <v>3139</v>
      </c>
      <c r="D1669" s="11" t="s">
        <v>254</v>
      </c>
      <c r="E1669" s="19" t="s">
        <v>3383</v>
      </c>
      <c r="F1669" s="10">
        <v>42036</v>
      </c>
      <c r="G1669" s="10">
        <v>44958</v>
      </c>
      <c r="H1669" s="11">
        <v>9</v>
      </c>
      <c r="I1669" s="20" t="s">
        <v>253</v>
      </c>
      <c r="J1669" s="11" t="s">
        <v>255</v>
      </c>
      <c r="K1669" s="11" t="s">
        <v>5259</v>
      </c>
      <c r="L1669" s="11">
        <v>2</v>
      </c>
    </row>
    <row r="1670" spans="1:12">
      <c r="A1670" s="11" t="s">
        <v>3140</v>
      </c>
      <c r="D1670" s="11" t="s">
        <v>254</v>
      </c>
      <c r="E1670" s="19" t="s">
        <v>3384</v>
      </c>
      <c r="F1670" s="10">
        <v>42036</v>
      </c>
      <c r="G1670" s="10">
        <v>44958</v>
      </c>
      <c r="H1670" s="11">
        <v>9</v>
      </c>
      <c r="I1670" s="20" t="s">
        <v>253</v>
      </c>
      <c r="J1670" s="11" t="s">
        <v>255</v>
      </c>
      <c r="K1670" s="11" t="s">
        <v>5259</v>
      </c>
      <c r="L1670" s="11">
        <v>2</v>
      </c>
    </row>
    <row r="1671" spans="1:12">
      <c r="A1671" s="11" t="s">
        <v>3141</v>
      </c>
      <c r="D1671" s="11" t="s">
        <v>254</v>
      </c>
      <c r="E1671" s="19" t="s">
        <v>3385</v>
      </c>
      <c r="F1671" s="10">
        <v>42036</v>
      </c>
      <c r="G1671" s="10">
        <v>44958</v>
      </c>
      <c r="H1671" s="11">
        <v>9</v>
      </c>
      <c r="I1671" s="20" t="s">
        <v>253</v>
      </c>
      <c r="J1671" s="11" t="s">
        <v>255</v>
      </c>
      <c r="K1671" s="11" t="s">
        <v>5259</v>
      </c>
      <c r="L1671" s="11">
        <v>2</v>
      </c>
    </row>
    <row r="1672" spans="1:12">
      <c r="A1672" s="11" t="s">
        <v>3142</v>
      </c>
      <c r="D1672" s="11" t="s">
        <v>254</v>
      </c>
      <c r="E1672" s="19" t="s">
        <v>3386</v>
      </c>
      <c r="F1672" s="10">
        <v>42036</v>
      </c>
      <c r="G1672" s="10">
        <v>44958</v>
      </c>
      <c r="H1672" s="11">
        <v>9</v>
      </c>
      <c r="I1672" s="20" t="s">
        <v>253</v>
      </c>
      <c r="J1672" s="11" t="s">
        <v>255</v>
      </c>
      <c r="K1672" s="11" t="s">
        <v>5259</v>
      </c>
      <c r="L1672" s="11">
        <v>2</v>
      </c>
    </row>
    <row r="1673" spans="1:12">
      <c r="A1673" s="11" t="s">
        <v>3143</v>
      </c>
      <c r="D1673" s="11" t="s">
        <v>254</v>
      </c>
      <c r="E1673" s="19" t="s">
        <v>3387</v>
      </c>
      <c r="F1673" s="10">
        <v>42036</v>
      </c>
      <c r="G1673" s="10">
        <v>44958</v>
      </c>
      <c r="H1673" s="11">
        <v>9</v>
      </c>
      <c r="I1673" s="20" t="s">
        <v>253</v>
      </c>
      <c r="J1673" s="11" t="s">
        <v>255</v>
      </c>
      <c r="K1673" s="11" t="s">
        <v>5259</v>
      </c>
      <c r="L1673" s="11">
        <v>2</v>
      </c>
    </row>
    <row r="1674" spans="1:12">
      <c r="A1674" s="11" t="s">
        <v>3144</v>
      </c>
      <c r="D1674" s="11" t="s">
        <v>254</v>
      </c>
      <c r="E1674" s="19" t="s">
        <v>3388</v>
      </c>
      <c r="F1674" s="10">
        <v>42036</v>
      </c>
      <c r="G1674" s="10">
        <v>44958</v>
      </c>
      <c r="H1674" s="11">
        <v>9</v>
      </c>
      <c r="I1674" s="20" t="s">
        <v>253</v>
      </c>
      <c r="J1674" s="11" t="s">
        <v>255</v>
      </c>
      <c r="K1674" s="11" t="s">
        <v>5259</v>
      </c>
      <c r="L1674" s="11">
        <v>2</v>
      </c>
    </row>
    <row r="1675" spans="1:12">
      <c r="A1675" s="11" t="s">
        <v>3145</v>
      </c>
      <c r="D1675" s="11" t="s">
        <v>254</v>
      </c>
      <c r="E1675" s="19" t="s">
        <v>3389</v>
      </c>
      <c r="F1675" s="10">
        <v>42036</v>
      </c>
      <c r="G1675" s="10">
        <v>44958</v>
      </c>
      <c r="H1675" s="11">
        <v>9</v>
      </c>
      <c r="I1675" s="20" t="s">
        <v>253</v>
      </c>
      <c r="J1675" s="11" t="s">
        <v>255</v>
      </c>
      <c r="K1675" s="11" t="s">
        <v>5259</v>
      </c>
      <c r="L1675" s="11">
        <v>2</v>
      </c>
    </row>
    <row r="1676" spans="1:12">
      <c r="A1676" s="11" t="s">
        <v>3146</v>
      </c>
      <c r="D1676" s="11" t="s">
        <v>254</v>
      </c>
      <c r="E1676" s="19" t="s">
        <v>3390</v>
      </c>
      <c r="F1676" s="10">
        <v>42036</v>
      </c>
      <c r="G1676" s="10">
        <v>44958</v>
      </c>
      <c r="H1676" s="11">
        <v>9</v>
      </c>
      <c r="I1676" s="20" t="s">
        <v>253</v>
      </c>
      <c r="J1676" s="11" t="s">
        <v>255</v>
      </c>
      <c r="K1676" s="11" t="s">
        <v>5259</v>
      </c>
      <c r="L1676" s="11">
        <v>2</v>
      </c>
    </row>
    <row r="1677" spans="1:12">
      <c r="A1677" s="11" t="s">
        <v>3147</v>
      </c>
      <c r="D1677" s="11" t="s">
        <v>254</v>
      </c>
      <c r="E1677" s="19" t="s">
        <v>3391</v>
      </c>
      <c r="F1677" s="10">
        <v>42036</v>
      </c>
      <c r="G1677" s="10">
        <v>44958</v>
      </c>
      <c r="H1677" s="11">
        <v>9</v>
      </c>
      <c r="I1677" s="20" t="s">
        <v>253</v>
      </c>
      <c r="J1677" s="11" t="s">
        <v>255</v>
      </c>
      <c r="K1677" s="11" t="s">
        <v>5259</v>
      </c>
      <c r="L1677" s="11">
        <v>2</v>
      </c>
    </row>
    <row r="1678" spans="1:12">
      <c r="A1678" s="11" t="s">
        <v>3148</v>
      </c>
      <c r="D1678" s="11" t="s">
        <v>254</v>
      </c>
      <c r="E1678" s="19" t="s">
        <v>3392</v>
      </c>
      <c r="F1678" s="10">
        <v>42036</v>
      </c>
      <c r="G1678" s="10">
        <v>44958</v>
      </c>
      <c r="H1678" s="11">
        <v>9</v>
      </c>
      <c r="I1678" s="20" t="s">
        <v>253</v>
      </c>
      <c r="J1678" s="11" t="s">
        <v>255</v>
      </c>
      <c r="K1678" s="11" t="s">
        <v>5259</v>
      </c>
      <c r="L1678" s="11">
        <v>2</v>
      </c>
    </row>
    <row r="1679" spans="1:12">
      <c r="A1679" s="11" t="s">
        <v>3149</v>
      </c>
      <c r="D1679" s="11" t="s">
        <v>254</v>
      </c>
      <c r="E1679" s="19" t="s">
        <v>3393</v>
      </c>
      <c r="F1679" s="10">
        <v>42036</v>
      </c>
      <c r="G1679" s="10">
        <v>44958</v>
      </c>
      <c r="H1679" s="11">
        <v>9</v>
      </c>
      <c r="I1679" s="20" t="s">
        <v>253</v>
      </c>
      <c r="J1679" s="11" t="s">
        <v>255</v>
      </c>
      <c r="K1679" s="11" t="s">
        <v>5259</v>
      </c>
      <c r="L1679" s="11">
        <v>2</v>
      </c>
    </row>
    <row r="1680" spans="1:12">
      <c r="A1680" s="11" t="s">
        <v>5384</v>
      </c>
      <c r="D1680" s="11" t="s">
        <v>254</v>
      </c>
      <c r="E1680" s="19" t="s">
        <v>3394</v>
      </c>
      <c r="F1680" s="10">
        <v>42036</v>
      </c>
      <c r="G1680" s="10">
        <v>44958</v>
      </c>
      <c r="H1680" s="11">
        <v>9</v>
      </c>
      <c r="I1680" s="20" t="s">
        <v>253</v>
      </c>
      <c r="J1680" s="11" t="s">
        <v>255</v>
      </c>
      <c r="K1680" s="11" t="s">
        <v>5259</v>
      </c>
      <c r="L1680" s="11">
        <v>2</v>
      </c>
    </row>
    <row r="1681" spans="1:12">
      <c r="A1681" s="11" t="s">
        <v>5385</v>
      </c>
      <c r="D1681" s="11" t="s">
        <v>254</v>
      </c>
      <c r="E1681" s="19" t="s">
        <v>3395</v>
      </c>
      <c r="F1681" s="10">
        <v>42036</v>
      </c>
      <c r="G1681" s="10">
        <v>44958</v>
      </c>
      <c r="H1681" s="11">
        <v>9</v>
      </c>
      <c r="I1681" s="20" t="s">
        <v>253</v>
      </c>
      <c r="J1681" s="11" t="s">
        <v>255</v>
      </c>
      <c r="K1681" s="11" t="s">
        <v>5259</v>
      </c>
      <c r="L1681" s="11">
        <v>2</v>
      </c>
    </row>
    <row r="1682" spans="1:12">
      <c r="A1682" s="11" t="s">
        <v>5386</v>
      </c>
      <c r="D1682" s="11" t="s">
        <v>254</v>
      </c>
      <c r="E1682" s="19" t="s">
        <v>3396</v>
      </c>
      <c r="F1682" s="10">
        <v>42036</v>
      </c>
      <c r="G1682" s="10">
        <v>44958</v>
      </c>
      <c r="H1682" s="11">
        <v>9</v>
      </c>
      <c r="I1682" s="20" t="s">
        <v>253</v>
      </c>
      <c r="J1682" s="11" t="s">
        <v>255</v>
      </c>
      <c r="K1682" s="11" t="s">
        <v>5259</v>
      </c>
      <c r="L1682" s="11">
        <v>2</v>
      </c>
    </row>
    <row r="1683" spans="1:12">
      <c r="A1683" s="11" t="s">
        <v>5387</v>
      </c>
      <c r="D1683" s="11" t="s">
        <v>254</v>
      </c>
      <c r="E1683" s="19" t="s">
        <v>3397</v>
      </c>
      <c r="F1683" s="10">
        <v>42036</v>
      </c>
      <c r="G1683" s="10">
        <v>44958</v>
      </c>
      <c r="H1683" s="11">
        <v>9</v>
      </c>
      <c r="I1683" s="20" t="s">
        <v>253</v>
      </c>
      <c r="J1683" s="11" t="s">
        <v>255</v>
      </c>
      <c r="K1683" s="11" t="s">
        <v>5259</v>
      </c>
      <c r="L1683" s="11">
        <v>2</v>
      </c>
    </row>
    <row r="1684" spans="1:12">
      <c r="A1684" s="11" t="s">
        <v>5388</v>
      </c>
      <c r="D1684" s="11" t="s">
        <v>254</v>
      </c>
      <c r="E1684" s="19" t="s">
        <v>3398</v>
      </c>
      <c r="F1684" s="10">
        <v>42036</v>
      </c>
      <c r="G1684" s="10">
        <v>44958</v>
      </c>
      <c r="H1684" s="11">
        <v>9</v>
      </c>
      <c r="I1684" s="20" t="s">
        <v>253</v>
      </c>
      <c r="J1684" s="11" t="s">
        <v>255</v>
      </c>
      <c r="K1684" s="11" t="s">
        <v>5259</v>
      </c>
      <c r="L1684" s="11">
        <v>2</v>
      </c>
    </row>
    <row r="1685" spans="1:12">
      <c r="A1685" s="11" t="s">
        <v>5389</v>
      </c>
      <c r="D1685" s="11" t="s">
        <v>254</v>
      </c>
      <c r="E1685" s="19" t="s">
        <v>3399</v>
      </c>
      <c r="F1685" s="10">
        <v>42036</v>
      </c>
      <c r="G1685" s="10">
        <v>44958</v>
      </c>
      <c r="H1685" s="11">
        <v>9</v>
      </c>
      <c r="I1685" s="20" t="s">
        <v>253</v>
      </c>
      <c r="J1685" s="11" t="s">
        <v>255</v>
      </c>
      <c r="K1685" s="11" t="s">
        <v>5259</v>
      </c>
      <c r="L1685" s="11">
        <v>2</v>
      </c>
    </row>
    <row r="1686" spans="1:12">
      <c r="A1686" s="11" t="s">
        <v>3150</v>
      </c>
      <c r="D1686" s="11" t="s">
        <v>254</v>
      </c>
      <c r="E1686" s="19" t="s">
        <v>3400</v>
      </c>
      <c r="F1686" s="10">
        <v>42036</v>
      </c>
      <c r="G1686" s="10">
        <v>44958</v>
      </c>
      <c r="H1686" s="11">
        <v>9</v>
      </c>
      <c r="I1686" s="20" t="s">
        <v>253</v>
      </c>
      <c r="J1686" s="11" t="s">
        <v>255</v>
      </c>
      <c r="K1686" s="11" t="s">
        <v>5259</v>
      </c>
      <c r="L1686" s="11">
        <v>2</v>
      </c>
    </row>
    <row r="1687" spans="1:12">
      <c r="A1687" s="11" t="s">
        <v>3151</v>
      </c>
      <c r="D1687" s="11" t="s">
        <v>254</v>
      </c>
      <c r="E1687" s="19" t="s">
        <v>3401</v>
      </c>
      <c r="F1687" s="10">
        <v>42036</v>
      </c>
      <c r="G1687" s="10">
        <v>44958</v>
      </c>
      <c r="H1687" s="11">
        <v>9</v>
      </c>
      <c r="I1687" s="20" t="s">
        <v>253</v>
      </c>
      <c r="J1687" s="11" t="s">
        <v>255</v>
      </c>
      <c r="K1687" s="11" t="s">
        <v>5259</v>
      </c>
      <c r="L1687" s="11">
        <v>2</v>
      </c>
    </row>
    <row r="1688" spans="1:12">
      <c r="A1688" s="11" t="s">
        <v>3152</v>
      </c>
      <c r="D1688" s="11" t="s">
        <v>254</v>
      </c>
      <c r="E1688" s="19" t="s">
        <v>3402</v>
      </c>
      <c r="F1688" s="10">
        <v>42036</v>
      </c>
      <c r="G1688" s="10">
        <v>44958</v>
      </c>
      <c r="H1688" s="11">
        <v>9</v>
      </c>
      <c r="I1688" s="20" t="s">
        <v>253</v>
      </c>
      <c r="J1688" s="11" t="s">
        <v>255</v>
      </c>
      <c r="K1688" s="11" t="s">
        <v>5259</v>
      </c>
      <c r="L1688" s="11">
        <v>2</v>
      </c>
    </row>
    <row r="1689" spans="1:12">
      <c r="A1689" s="11" t="s">
        <v>3153</v>
      </c>
      <c r="D1689" s="11" t="s">
        <v>254</v>
      </c>
      <c r="E1689" s="19" t="s">
        <v>3403</v>
      </c>
      <c r="F1689" s="10">
        <v>42036</v>
      </c>
      <c r="G1689" s="10">
        <v>44958</v>
      </c>
      <c r="H1689" s="11">
        <v>9</v>
      </c>
      <c r="I1689" s="20" t="s">
        <v>253</v>
      </c>
      <c r="J1689" s="11" t="s">
        <v>255</v>
      </c>
      <c r="K1689" s="11" t="s">
        <v>5259</v>
      </c>
      <c r="L1689" s="11">
        <v>2</v>
      </c>
    </row>
    <row r="1690" spans="1:12">
      <c r="A1690" s="11" t="s">
        <v>3154</v>
      </c>
      <c r="D1690" s="11" t="s">
        <v>254</v>
      </c>
      <c r="E1690" s="19" t="s">
        <v>3404</v>
      </c>
      <c r="F1690" s="10">
        <v>42036</v>
      </c>
      <c r="G1690" s="10">
        <v>44958</v>
      </c>
      <c r="H1690" s="11">
        <v>9</v>
      </c>
      <c r="I1690" s="20" t="s">
        <v>253</v>
      </c>
      <c r="J1690" s="11" t="s">
        <v>255</v>
      </c>
      <c r="K1690" s="11" t="s">
        <v>5259</v>
      </c>
      <c r="L1690" s="11">
        <v>2</v>
      </c>
    </row>
    <row r="1691" spans="1:12">
      <c r="A1691" s="11" t="s">
        <v>3155</v>
      </c>
      <c r="D1691" s="11" t="s">
        <v>254</v>
      </c>
      <c r="E1691" s="19" t="s">
        <v>3405</v>
      </c>
      <c r="F1691" s="10">
        <v>42036</v>
      </c>
      <c r="G1691" s="10">
        <v>44958</v>
      </c>
      <c r="H1691" s="11">
        <v>9</v>
      </c>
      <c r="I1691" s="20" t="s">
        <v>253</v>
      </c>
      <c r="J1691" s="11" t="s">
        <v>255</v>
      </c>
      <c r="K1691" s="11" t="s">
        <v>5259</v>
      </c>
      <c r="L1691" s="11">
        <v>2</v>
      </c>
    </row>
    <row r="1692" spans="1:12">
      <c r="A1692" s="11" t="s">
        <v>3156</v>
      </c>
      <c r="D1692" s="11" t="s">
        <v>254</v>
      </c>
      <c r="E1692" s="19" t="s">
        <v>3406</v>
      </c>
      <c r="F1692" s="10">
        <v>42036</v>
      </c>
      <c r="G1692" s="10">
        <v>44958</v>
      </c>
      <c r="H1692" s="11">
        <v>9</v>
      </c>
      <c r="I1692" s="20" t="s">
        <v>253</v>
      </c>
      <c r="J1692" s="11" t="s">
        <v>255</v>
      </c>
      <c r="K1692" s="11" t="s">
        <v>5259</v>
      </c>
      <c r="L1692" s="11">
        <v>2</v>
      </c>
    </row>
    <row r="1693" spans="1:12">
      <c r="A1693" s="11" t="s">
        <v>3157</v>
      </c>
      <c r="D1693" s="11" t="s">
        <v>254</v>
      </c>
      <c r="E1693" s="19" t="s">
        <v>3407</v>
      </c>
      <c r="F1693" s="10">
        <v>42036</v>
      </c>
      <c r="G1693" s="10">
        <v>44958</v>
      </c>
      <c r="H1693" s="11">
        <v>9</v>
      </c>
      <c r="I1693" s="20" t="s">
        <v>253</v>
      </c>
      <c r="J1693" s="11" t="s">
        <v>255</v>
      </c>
      <c r="K1693" s="11" t="s">
        <v>5259</v>
      </c>
      <c r="L1693" s="11">
        <v>2</v>
      </c>
    </row>
    <row r="1694" spans="1:12">
      <c r="A1694" s="11" t="s">
        <v>3158</v>
      </c>
      <c r="D1694" s="11" t="s">
        <v>254</v>
      </c>
      <c r="E1694" s="19" t="s">
        <v>3408</v>
      </c>
      <c r="F1694" s="10">
        <v>42036</v>
      </c>
      <c r="G1694" s="10">
        <v>44958</v>
      </c>
      <c r="H1694" s="11">
        <v>9</v>
      </c>
      <c r="I1694" s="20" t="s">
        <v>253</v>
      </c>
      <c r="J1694" s="11" t="s">
        <v>255</v>
      </c>
      <c r="K1694" s="11" t="s">
        <v>5259</v>
      </c>
      <c r="L1694" s="11">
        <v>2</v>
      </c>
    </row>
    <row r="1695" spans="1:12">
      <c r="A1695" s="11" t="s">
        <v>3159</v>
      </c>
      <c r="D1695" s="11" t="s">
        <v>254</v>
      </c>
      <c r="E1695" s="19" t="s">
        <v>3409</v>
      </c>
      <c r="F1695" s="10">
        <v>42036</v>
      </c>
      <c r="G1695" s="10">
        <v>44958</v>
      </c>
      <c r="H1695" s="11">
        <v>9</v>
      </c>
      <c r="I1695" s="20" t="s">
        <v>253</v>
      </c>
      <c r="J1695" s="11" t="s">
        <v>255</v>
      </c>
      <c r="K1695" s="11" t="s">
        <v>5259</v>
      </c>
      <c r="L1695" s="11">
        <v>2</v>
      </c>
    </row>
    <row r="1696" spans="1:12">
      <c r="A1696" s="11" t="s">
        <v>3160</v>
      </c>
      <c r="D1696" s="11" t="s">
        <v>254</v>
      </c>
      <c r="E1696" s="19" t="s">
        <v>3410</v>
      </c>
      <c r="F1696" s="10">
        <v>42036</v>
      </c>
      <c r="G1696" s="10">
        <v>44958</v>
      </c>
      <c r="H1696" s="11">
        <v>9</v>
      </c>
      <c r="I1696" s="20" t="s">
        <v>253</v>
      </c>
      <c r="J1696" s="11" t="s">
        <v>255</v>
      </c>
      <c r="K1696" s="11" t="s">
        <v>5259</v>
      </c>
      <c r="L1696" s="11">
        <v>2</v>
      </c>
    </row>
    <row r="1697" spans="1:12">
      <c r="A1697" s="11" t="s">
        <v>3161</v>
      </c>
      <c r="D1697" s="11" t="s">
        <v>254</v>
      </c>
      <c r="E1697" s="19" t="s">
        <v>3411</v>
      </c>
      <c r="F1697" s="10">
        <v>42036</v>
      </c>
      <c r="G1697" s="10">
        <v>44958</v>
      </c>
      <c r="H1697" s="11">
        <v>9</v>
      </c>
      <c r="I1697" s="20" t="s">
        <v>253</v>
      </c>
      <c r="J1697" s="11" t="s">
        <v>255</v>
      </c>
      <c r="K1697" s="11" t="s">
        <v>5259</v>
      </c>
      <c r="L1697" s="11">
        <v>2</v>
      </c>
    </row>
    <row r="1698" spans="1:12">
      <c r="A1698" s="11" t="s">
        <v>3162</v>
      </c>
      <c r="D1698" s="11" t="s">
        <v>254</v>
      </c>
      <c r="E1698" s="19" t="s">
        <v>3412</v>
      </c>
      <c r="F1698" s="10">
        <v>42036</v>
      </c>
      <c r="G1698" s="10">
        <v>44958</v>
      </c>
      <c r="H1698" s="11">
        <v>9</v>
      </c>
      <c r="I1698" s="20" t="s">
        <v>253</v>
      </c>
      <c r="J1698" s="11" t="s">
        <v>255</v>
      </c>
      <c r="K1698" s="11" t="s">
        <v>5259</v>
      </c>
      <c r="L1698" s="11">
        <v>2</v>
      </c>
    </row>
    <row r="1699" spans="1:12">
      <c r="A1699" s="11" t="s">
        <v>3163</v>
      </c>
      <c r="D1699" s="11" t="s">
        <v>254</v>
      </c>
      <c r="E1699" s="19" t="s">
        <v>3413</v>
      </c>
      <c r="F1699" s="10">
        <v>42036</v>
      </c>
      <c r="G1699" s="10">
        <v>44958</v>
      </c>
      <c r="H1699" s="11">
        <v>9</v>
      </c>
      <c r="I1699" s="20" t="s">
        <v>253</v>
      </c>
      <c r="J1699" s="11" t="s">
        <v>255</v>
      </c>
      <c r="K1699" s="11" t="s">
        <v>5259</v>
      </c>
      <c r="L1699" s="11">
        <v>2</v>
      </c>
    </row>
    <row r="1700" spans="1:12">
      <c r="A1700" s="11" t="s">
        <v>3164</v>
      </c>
      <c r="D1700" s="11" t="s">
        <v>254</v>
      </c>
      <c r="E1700" s="19" t="s">
        <v>3414</v>
      </c>
      <c r="F1700" s="10">
        <v>42036</v>
      </c>
      <c r="G1700" s="10">
        <v>44958</v>
      </c>
      <c r="H1700" s="11">
        <v>9</v>
      </c>
      <c r="I1700" s="20" t="s">
        <v>253</v>
      </c>
      <c r="J1700" s="11" t="s">
        <v>255</v>
      </c>
      <c r="K1700" s="11" t="s">
        <v>5259</v>
      </c>
      <c r="L1700" s="11">
        <v>2</v>
      </c>
    </row>
    <row r="1701" spans="1:12">
      <c r="A1701" s="11" t="s">
        <v>3165</v>
      </c>
      <c r="D1701" s="11" t="s">
        <v>254</v>
      </c>
      <c r="E1701" s="19" t="s">
        <v>3415</v>
      </c>
      <c r="F1701" s="10">
        <v>42036</v>
      </c>
      <c r="G1701" s="10">
        <v>44958</v>
      </c>
      <c r="H1701" s="11">
        <v>9</v>
      </c>
      <c r="I1701" s="20" t="s">
        <v>253</v>
      </c>
      <c r="J1701" s="11" t="s">
        <v>255</v>
      </c>
      <c r="K1701" s="11" t="s">
        <v>5259</v>
      </c>
      <c r="L1701" s="11">
        <v>2</v>
      </c>
    </row>
    <row r="1702" spans="1:12">
      <c r="A1702" s="11" t="s">
        <v>3166</v>
      </c>
      <c r="D1702" s="11" t="s">
        <v>254</v>
      </c>
      <c r="E1702" s="19" t="s">
        <v>3416</v>
      </c>
      <c r="F1702" s="10">
        <v>42036</v>
      </c>
      <c r="G1702" s="10">
        <v>44958</v>
      </c>
      <c r="H1702" s="11">
        <v>9</v>
      </c>
      <c r="I1702" s="20" t="s">
        <v>253</v>
      </c>
      <c r="J1702" s="11" t="s">
        <v>255</v>
      </c>
      <c r="K1702" s="11" t="s">
        <v>5259</v>
      </c>
      <c r="L1702" s="11">
        <v>2</v>
      </c>
    </row>
    <row r="1703" spans="1:12">
      <c r="A1703" s="11" t="s">
        <v>3167</v>
      </c>
      <c r="D1703" s="11" t="s">
        <v>254</v>
      </c>
      <c r="E1703" s="19" t="s">
        <v>3417</v>
      </c>
      <c r="F1703" s="10">
        <v>42036</v>
      </c>
      <c r="G1703" s="10">
        <v>44958</v>
      </c>
      <c r="H1703" s="11">
        <v>9</v>
      </c>
      <c r="I1703" s="20" t="s">
        <v>253</v>
      </c>
      <c r="J1703" s="11" t="s">
        <v>255</v>
      </c>
      <c r="K1703" s="11" t="s">
        <v>5259</v>
      </c>
      <c r="L1703" s="11">
        <v>2</v>
      </c>
    </row>
    <row r="1704" spans="1:12">
      <c r="A1704" s="11" t="s">
        <v>3168</v>
      </c>
      <c r="D1704" s="11" t="s">
        <v>254</v>
      </c>
      <c r="E1704" s="19" t="s">
        <v>3418</v>
      </c>
      <c r="F1704" s="10">
        <v>42036</v>
      </c>
      <c r="G1704" s="10">
        <v>44958</v>
      </c>
      <c r="H1704" s="11">
        <v>9</v>
      </c>
      <c r="I1704" s="20" t="s">
        <v>253</v>
      </c>
      <c r="J1704" s="11" t="s">
        <v>255</v>
      </c>
      <c r="K1704" s="11" t="s">
        <v>5259</v>
      </c>
      <c r="L1704" s="11">
        <v>2</v>
      </c>
    </row>
    <row r="1705" spans="1:12">
      <c r="A1705" s="11" t="s">
        <v>3169</v>
      </c>
      <c r="D1705" s="11" t="s">
        <v>254</v>
      </c>
      <c r="E1705" s="19" t="s">
        <v>3419</v>
      </c>
      <c r="F1705" s="10">
        <v>42036</v>
      </c>
      <c r="G1705" s="10">
        <v>44958</v>
      </c>
      <c r="H1705" s="11">
        <v>9</v>
      </c>
      <c r="I1705" s="20" t="s">
        <v>253</v>
      </c>
      <c r="J1705" s="11" t="s">
        <v>255</v>
      </c>
      <c r="K1705" s="11" t="s">
        <v>5259</v>
      </c>
      <c r="L1705" s="11">
        <v>2</v>
      </c>
    </row>
    <row r="1706" spans="1:12">
      <c r="A1706" s="11" t="s">
        <v>3170</v>
      </c>
      <c r="D1706" s="11" t="s">
        <v>254</v>
      </c>
      <c r="E1706" s="19" t="s">
        <v>3420</v>
      </c>
      <c r="F1706" s="10">
        <v>42036</v>
      </c>
      <c r="G1706" s="10">
        <v>44958</v>
      </c>
      <c r="H1706" s="11">
        <v>9</v>
      </c>
      <c r="I1706" s="20" t="s">
        <v>253</v>
      </c>
      <c r="J1706" s="11" t="s">
        <v>255</v>
      </c>
      <c r="K1706" s="11" t="s">
        <v>5259</v>
      </c>
      <c r="L1706" s="11">
        <v>2</v>
      </c>
    </row>
    <row r="1707" spans="1:12">
      <c r="A1707" s="11" t="s">
        <v>3171</v>
      </c>
      <c r="D1707" s="11" t="s">
        <v>254</v>
      </c>
      <c r="E1707" s="19" t="s">
        <v>3421</v>
      </c>
      <c r="F1707" s="10">
        <v>42036</v>
      </c>
      <c r="G1707" s="10">
        <v>44958</v>
      </c>
      <c r="H1707" s="11">
        <v>9</v>
      </c>
      <c r="I1707" s="20" t="s">
        <v>253</v>
      </c>
      <c r="J1707" s="11" t="s">
        <v>255</v>
      </c>
      <c r="K1707" s="11" t="s">
        <v>5259</v>
      </c>
      <c r="L1707" s="11">
        <v>2</v>
      </c>
    </row>
    <row r="1708" spans="1:12">
      <c r="A1708" s="11" t="s">
        <v>3172</v>
      </c>
      <c r="D1708" s="11" t="s">
        <v>254</v>
      </c>
      <c r="E1708" s="19" t="s">
        <v>3422</v>
      </c>
      <c r="F1708" s="10">
        <v>42036</v>
      </c>
      <c r="G1708" s="10">
        <v>44958</v>
      </c>
      <c r="H1708" s="11">
        <v>9</v>
      </c>
      <c r="I1708" s="20" t="s">
        <v>253</v>
      </c>
      <c r="J1708" s="11" t="s">
        <v>255</v>
      </c>
      <c r="K1708" s="11" t="s">
        <v>5259</v>
      </c>
      <c r="L1708" s="11">
        <v>2</v>
      </c>
    </row>
    <row r="1709" spans="1:12">
      <c r="A1709" s="11" t="s">
        <v>3173</v>
      </c>
      <c r="D1709" s="11" t="s">
        <v>254</v>
      </c>
      <c r="E1709" s="19" t="s">
        <v>3423</v>
      </c>
      <c r="F1709" s="10">
        <v>42036</v>
      </c>
      <c r="G1709" s="10">
        <v>44958</v>
      </c>
      <c r="H1709" s="11">
        <v>9</v>
      </c>
      <c r="I1709" s="20" t="s">
        <v>253</v>
      </c>
      <c r="J1709" s="11" t="s">
        <v>255</v>
      </c>
      <c r="K1709" s="11" t="s">
        <v>5259</v>
      </c>
      <c r="L1709" s="11">
        <v>2</v>
      </c>
    </row>
    <row r="1710" spans="1:12">
      <c r="A1710" s="11" t="s">
        <v>3174</v>
      </c>
      <c r="D1710" s="11" t="s">
        <v>254</v>
      </c>
      <c r="E1710" s="19" t="s">
        <v>3424</v>
      </c>
      <c r="F1710" s="10">
        <v>42036</v>
      </c>
      <c r="G1710" s="10">
        <v>44958</v>
      </c>
      <c r="H1710" s="11">
        <v>9</v>
      </c>
      <c r="I1710" s="20" t="s">
        <v>253</v>
      </c>
      <c r="J1710" s="11" t="s">
        <v>255</v>
      </c>
      <c r="K1710" s="11" t="s">
        <v>5259</v>
      </c>
      <c r="L1710" s="11">
        <v>2</v>
      </c>
    </row>
    <row r="1711" spans="1:12">
      <c r="A1711" s="11" t="s">
        <v>3175</v>
      </c>
      <c r="D1711" s="11" t="s">
        <v>254</v>
      </c>
      <c r="E1711" s="19" t="s">
        <v>3425</v>
      </c>
      <c r="F1711" s="10">
        <v>42036</v>
      </c>
      <c r="G1711" s="10">
        <v>44958</v>
      </c>
      <c r="H1711" s="11">
        <v>9</v>
      </c>
      <c r="I1711" s="20" t="s">
        <v>253</v>
      </c>
      <c r="J1711" s="11" t="s">
        <v>255</v>
      </c>
      <c r="K1711" s="11" t="s">
        <v>5259</v>
      </c>
      <c r="L1711" s="11">
        <v>2</v>
      </c>
    </row>
    <row r="1712" spans="1:12">
      <c r="A1712" s="11" t="s">
        <v>3176</v>
      </c>
      <c r="D1712" s="11" t="s">
        <v>254</v>
      </c>
      <c r="E1712" s="19" t="s">
        <v>3426</v>
      </c>
      <c r="F1712" s="10">
        <v>42036</v>
      </c>
      <c r="G1712" s="10">
        <v>44958</v>
      </c>
      <c r="H1712" s="11">
        <v>9</v>
      </c>
      <c r="I1712" s="20" t="s">
        <v>253</v>
      </c>
      <c r="J1712" s="11" t="s">
        <v>255</v>
      </c>
      <c r="K1712" s="11" t="s">
        <v>5259</v>
      </c>
      <c r="L1712" s="11">
        <v>2</v>
      </c>
    </row>
    <row r="1713" spans="1:12">
      <c r="A1713" s="11" t="s">
        <v>3177</v>
      </c>
      <c r="D1713" s="11" t="s">
        <v>254</v>
      </c>
      <c r="E1713" s="19" t="s">
        <v>3427</v>
      </c>
      <c r="F1713" s="10">
        <v>42036</v>
      </c>
      <c r="G1713" s="10">
        <v>44958</v>
      </c>
      <c r="H1713" s="11">
        <v>9</v>
      </c>
      <c r="I1713" s="20" t="s">
        <v>253</v>
      </c>
      <c r="J1713" s="11" t="s">
        <v>255</v>
      </c>
      <c r="K1713" s="11" t="s">
        <v>5259</v>
      </c>
      <c r="L1713" s="11">
        <v>2</v>
      </c>
    </row>
    <row r="1714" spans="1:12">
      <c r="A1714" s="11" t="s">
        <v>3178</v>
      </c>
      <c r="D1714" s="11" t="s">
        <v>254</v>
      </c>
      <c r="E1714" s="19" t="s">
        <v>3428</v>
      </c>
      <c r="F1714" s="10">
        <v>42036</v>
      </c>
      <c r="G1714" s="10">
        <v>44958</v>
      </c>
      <c r="H1714" s="11">
        <v>9</v>
      </c>
      <c r="I1714" s="20" t="s">
        <v>253</v>
      </c>
      <c r="J1714" s="11" t="s">
        <v>255</v>
      </c>
      <c r="K1714" s="11" t="s">
        <v>5259</v>
      </c>
      <c r="L1714" s="11">
        <v>2</v>
      </c>
    </row>
    <row r="1715" spans="1:12">
      <c r="A1715" s="11" t="s">
        <v>3179</v>
      </c>
      <c r="D1715" s="11" t="s">
        <v>254</v>
      </c>
      <c r="E1715" s="19" t="s">
        <v>3429</v>
      </c>
      <c r="F1715" s="10">
        <v>42036</v>
      </c>
      <c r="G1715" s="10">
        <v>44958</v>
      </c>
      <c r="H1715" s="11">
        <v>9</v>
      </c>
      <c r="I1715" s="20" t="s">
        <v>253</v>
      </c>
      <c r="J1715" s="11" t="s">
        <v>255</v>
      </c>
      <c r="K1715" s="11" t="s">
        <v>5259</v>
      </c>
      <c r="L1715" s="11">
        <v>2</v>
      </c>
    </row>
    <row r="1716" spans="1:12">
      <c r="A1716" s="11" t="s">
        <v>3180</v>
      </c>
      <c r="D1716" s="11" t="s">
        <v>254</v>
      </c>
      <c r="E1716" s="19" t="s">
        <v>3430</v>
      </c>
      <c r="F1716" s="10">
        <v>42036</v>
      </c>
      <c r="G1716" s="10">
        <v>44958</v>
      </c>
      <c r="H1716" s="11">
        <v>9</v>
      </c>
      <c r="I1716" s="20" t="s">
        <v>253</v>
      </c>
      <c r="J1716" s="11" t="s">
        <v>255</v>
      </c>
      <c r="K1716" s="11" t="s">
        <v>5259</v>
      </c>
      <c r="L1716" s="11">
        <v>2</v>
      </c>
    </row>
    <row r="1717" spans="1:12">
      <c r="A1717" s="11" t="s">
        <v>3181</v>
      </c>
      <c r="D1717" s="11" t="s">
        <v>254</v>
      </c>
      <c r="E1717" s="19" t="s">
        <v>3431</v>
      </c>
      <c r="F1717" s="10">
        <v>42036</v>
      </c>
      <c r="G1717" s="10">
        <v>44958</v>
      </c>
      <c r="H1717" s="11">
        <v>9</v>
      </c>
      <c r="I1717" s="20" t="s">
        <v>253</v>
      </c>
      <c r="J1717" s="11" t="s">
        <v>255</v>
      </c>
      <c r="K1717" s="11" t="s">
        <v>5259</v>
      </c>
      <c r="L1717" s="11">
        <v>2</v>
      </c>
    </row>
    <row r="1718" spans="1:12">
      <c r="A1718" s="11" t="s">
        <v>3182</v>
      </c>
      <c r="D1718" s="11" t="s">
        <v>254</v>
      </c>
      <c r="E1718" s="19" t="s">
        <v>3432</v>
      </c>
      <c r="F1718" s="10">
        <v>42036</v>
      </c>
      <c r="G1718" s="10">
        <v>44958</v>
      </c>
      <c r="H1718" s="11">
        <v>9</v>
      </c>
      <c r="I1718" s="20" t="s">
        <v>253</v>
      </c>
      <c r="J1718" s="11" t="s">
        <v>255</v>
      </c>
      <c r="K1718" s="11" t="s">
        <v>5259</v>
      </c>
      <c r="L1718" s="11">
        <v>2</v>
      </c>
    </row>
    <row r="1719" spans="1:12">
      <c r="A1719" s="11" t="s">
        <v>3183</v>
      </c>
      <c r="D1719" s="11" t="s">
        <v>254</v>
      </c>
      <c r="E1719" s="19" t="s">
        <v>3433</v>
      </c>
      <c r="F1719" s="10">
        <v>42036</v>
      </c>
      <c r="G1719" s="10">
        <v>44958</v>
      </c>
      <c r="H1719" s="11">
        <v>9</v>
      </c>
      <c r="I1719" s="20" t="s">
        <v>253</v>
      </c>
      <c r="J1719" s="11" t="s">
        <v>255</v>
      </c>
      <c r="K1719" s="11" t="s">
        <v>5259</v>
      </c>
      <c r="L1719" s="11">
        <v>2</v>
      </c>
    </row>
    <row r="1720" spans="1:12">
      <c r="A1720" s="11" t="s">
        <v>3184</v>
      </c>
      <c r="D1720" s="11" t="s">
        <v>254</v>
      </c>
      <c r="E1720" s="19" t="s">
        <v>3434</v>
      </c>
      <c r="F1720" s="10">
        <v>42036</v>
      </c>
      <c r="G1720" s="10">
        <v>44958</v>
      </c>
      <c r="H1720" s="11">
        <v>9</v>
      </c>
      <c r="I1720" s="20" t="s">
        <v>253</v>
      </c>
      <c r="J1720" s="11" t="s">
        <v>255</v>
      </c>
      <c r="K1720" s="11" t="s">
        <v>5259</v>
      </c>
      <c r="L1720" s="11">
        <v>2</v>
      </c>
    </row>
    <row r="1721" spans="1:12">
      <c r="A1721" s="11" t="s">
        <v>3185</v>
      </c>
      <c r="D1721" s="11" t="s">
        <v>254</v>
      </c>
      <c r="E1721" s="19" t="s">
        <v>3435</v>
      </c>
      <c r="F1721" s="10">
        <v>42036</v>
      </c>
      <c r="G1721" s="10">
        <v>44958</v>
      </c>
      <c r="H1721" s="11">
        <v>9</v>
      </c>
      <c r="I1721" s="20" t="s">
        <v>253</v>
      </c>
      <c r="J1721" s="11" t="s">
        <v>255</v>
      </c>
      <c r="K1721" s="11" t="s">
        <v>5259</v>
      </c>
      <c r="L1721" s="11">
        <v>2</v>
      </c>
    </row>
    <row r="1722" spans="1:12">
      <c r="A1722" s="11" t="s">
        <v>3186</v>
      </c>
      <c r="D1722" s="11" t="s">
        <v>254</v>
      </c>
      <c r="E1722" s="19" t="s">
        <v>3436</v>
      </c>
      <c r="F1722" s="10">
        <v>42036</v>
      </c>
      <c r="G1722" s="10">
        <v>44958</v>
      </c>
      <c r="H1722" s="11">
        <v>9</v>
      </c>
      <c r="I1722" s="20" t="s">
        <v>253</v>
      </c>
      <c r="J1722" s="11" t="s">
        <v>255</v>
      </c>
      <c r="K1722" s="11" t="s">
        <v>5259</v>
      </c>
      <c r="L1722" s="11">
        <v>2</v>
      </c>
    </row>
    <row r="1723" spans="1:12">
      <c r="A1723" s="11" t="s">
        <v>3187</v>
      </c>
      <c r="D1723" s="11" t="s">
        <v>254</v>
      </c>
      <c r="E1723" s="19" t="s">
        <v>3437</v>
      </c>
      <c r="F1723" s="10">
        <v>42036</v>
      </c>
      <c r="G1723" s="10">
        <v>44958</v>
      </c>
      <c r="H1723" s="11">
        <v>9</v>
      </c>
      <c r="I1723" s="20" t="s">
        <v>253</v>
      </c>
      <c r="J1723" s="11" t="s">
        <v>255</v>
      </c>
      <c r="K1723" s="11" t="s">
        <v>5259</v>
      </c>
      <c r="L1723" s="11">
        <v>2</v>
      </c>
    </row>
    <row r="1724" spans="1:12">
      <c r="A1724" s="11" t="s">
        <v>3188</v>
      </c>
      <c r="D1724" s="11" t="s">
        <v>254</v>
      </c>
      <c r="E1724" s="19" t="s">
        <v>3438</v>
      </c>
      <c r="F1724" s="10">
        <v>42036</v>
      </c>
      <c r="G1724" s="10">
        <v>44958</v>
      </c>
      <c r="H1724" s="11">
        <v>9</v>
      </c>
      <c r="I1724" s="20" t="s">
        <v>253</v>
      </c>
      <c r="J1724" s="11" t="s">
        <v>255</v>
      </c>
      <c r="K1724" s="11" t="s">
        <v>5259</v>
      </c>
      <c r="L1724" s="11">
        <v>2</v>
      </c>
    </row>
    <row r="1725" spans="1:12">
      <c r="A1725" s="11" t="s">
        <v>3189</v>
      </c>
      <c r="D1725" s="11" t="s">
        <v>254</v>
      </c>
      <c r="E1725" s="19" t="s">
        <v>3439</v>
      </c>
      <c r="F1725" s="10">
        <v>42036</v>
      </c>
      <c r="G1725" s="10">
        <v>44958</v>
      </c>
      <c r="H1725" s="11">
        <v>9</v>
      </c>
      <c r="I1725" s="20" t="s">
        <v>253</v>
      </c>
      <c r="J1725" s="11" t="s">
        <v>255</v>
      </c>
      <c r="K1725" s="11" t="s">
        <v>5259</v>
      </c>
      <c r="L1725" s="11">
        <v>2</v>
      </c>
    </row>
    <row r="1726" spans="1:12">
      <c r="A1726" s="11" t="s">
        <v>3190</v>
      </c>
      <c r="D1726" s="11" t="s">
        <v>254</v>
      </c>
      <c r="E1726" s="19" t="s">
        <v>3440</v>
      </c>
      <c r="F1726" s="10">
        <v>42036</v>
      </c>
      <c r="G1726" s="10">
        <v>44958</v>
      </c>
      <c r="H1726" s="11">
        <v>9</v>
      </c>
      <c r="I1726" s="20" t="s">
        <v>253</v>
      </c>
      <c r="J1726" s="11" t="s">
        <v>255</v>
      </c>
      <c r="K1726" s="11" t="s">
        <v>5259</v>
      </c>
      <c r="L1726" s="11">
        <v>2</v>
      </c>
    </row>
    <row r="1727" spans="1:12">
      <c r="A1727" s="11" t="s">
        <v>3191</v>
      </c>
      <c r="D1727" s="11" t="s">
        <v>254</v>
      </c>
      <c r="E1727" s="19" t="s">
        <v>3441</v>
      </c>
      <c r="F1727" s="10">
        <v>42036</v>
      </c>
      <c r="G1727" s="10">
        <v>44958</v>
      </c>
      <c r="H1727" s="11">
        <v>9</v>
      </c>
      <c r="I1727" s="20" t="s">
        <v>253</v>
      </c>
      <c r="J1727" s="11" t="s">
        <v>255</v>
      </c>
      <c r="K1727" s="11" t="s">
        <v>5259</v>
      </c>
      <c r="L1727" s="11">
        <v>2</v>
      </c>
    </row>
    <row r="1728" spans="1:12">
      <c r="A1728" s="11" t="s">
        <v>3192</v>
      </c>
      <c r="D1728" s="11" t="s">
        <v>254</v>
      </c>
      <c r="E1728" s="19" t="s">
        <v>3442</v>
      </c>
      <c r="F1728" s="10">
        <v>42036</v>
      </c>
      <c r="G1728" s="10">
        <v>44958</v>
      </c>
      <c r="H1728" s="11">
        <v>9</v>
      </c>
      <c r="I1728" s="20" t="s">
        <v>253</v>
      </c>
      <c r="J1728" s="11" t="s">
        <v>255</v>
      </c>
      <c r="K1728" s="11" t="s">
        <v>5259</v>
      </c>
      <c r="L1728" s="11">
        <v>2</v>
      </c>
    </row>
    <row r="1729" spans="1:12">
      <c r="A1729" s="11" t="s">
        <v>3193</v>
      </c>
      <c r="D1729" s="11" t="s">
        <v>254</v>
      </c>
      <c r="E1729" s="19" t="s">
        <v>3443</v>
      </c>
      <c r="F1729" s="10">
        <v>42036</v>
      </c>
      <c r="G1729" s="10">
        <v>44958</v>
      </c>
      <c r="H1729" s="11">
        <v>9</v>
      </c>
      <c r="I1729" s="20" t="s">
        <v>253</v>
      </c>
      <c r="J1729" s="11" t="s">
        <v>255</v>
      </c>
      <c r="K1729" s="11" t="s">
        <v>5259</v>
      </c>
      <c r="L1729" s="11">
        <v>2</v>
      </c>
    </row>
    <row r="1730" spans="1:12">
      <c r="A1730" s="11" t="s">
        <v>3194</v>
      </c>
      <c r="D1730" s="11" t="s">
        <v>254</v>
      </c>
      <c r="E1730" s="19" t="s">
        <v>3444</v>
      </c>
      <c r="F1730" s="10">
        <v>42036</v>
      </c>
      <c r="G1730" s="10">
        <v>44958</v>
      </c>
      <c r="H1730" s="11">
        <v>9</v>
      </c>
      <c r="I1730" s="20" t="s">
        <v>253</v>
      </c>
      <c r="J1730" s="11" t="s">
        <v>255</v>
      </c>
      <c r="K1730" s="11" t="s">
        <v>5259</v>
      </c>
      <c r="L1730" s="11">
        <v>2</v>
      </c>
    </row>
    <row r="1731" spans="1:12">
      <c r="A1731" s="11" t="s">
        <v>3195</v>
      </c>
      <c r="D1731" s="11" t="s">
        <v>254</v>
      </c>
      <c r="E1731" s="19" t="s">
        <v>3445</v>
      </c>
      <c r="F1731" s="10">
        <v>42036</v>
      </c>
      <c r="G1731" s="10">
        <v>44958</v>
      </c>
      <c r="H1731" s="11">
        <v>9</v>
      </c>
      <c r="I1731" s="20" t="s">
        <v>253</v>
      </c>
      <c r="J1731" s="11" t="s">
        <v>255</v>
      </c>
      <c r="K1731" s="11" t="s">
        <v>5259</v>
      </c>
      <c r="L1731" s="11">
        <v>2</v>
      </c>
    </row>
    <row r="1732" spans="1:12">
      <c r="A1732" s="11" t="s">
        <v>3196</v>
      </c>
      <c r="D1732" s="11" t="s">
        <v>254</v>
      </c>
      <c r="E1732" s="19" t="s">
        <v>3446</v>
      </c>
      <c r="F1732" s="10">
        <v>42036</v>
      </c>
      <c r="G1732" s="10">
        <v>44958</v>
      </c>
      <c r="H1732" s="11">
        <v>9</v>
      </c>
      <c r="I1732" s="20" t="s">
        <v>253</v>
      </c>
      <c r="J1732" s="11" t="s">
        <v>255</v>
      </c>
      <c r="K1732" s="11" t="s">
        <v>5259</v>
      </c>
      <c r="L1732" s="11">
        <v>2</v>
      </c>
    </row>
    <row r="1733" spans="1:12">
      <c r="A1733" s="11" t="s">
        <v>3197</v>
      </c>
      <c r="D1733" s="11" t="s">
        <v>254</v>
      </c>
      <c r="E1733" s="19" t="s">
        <v>3447</v>
      </c>
      <c r="F1733" s="10">
        <v>42036</v>
      </c>
      <c r="G1733" s="10">
        <v>44958</v>
      </c>
      <c r="H1733" s="11">
        <v>9</v>
      </c>
      <c r="I1733" s="20" t="s">
        <v>253</v>
      </c>
      <c r="J1733" s="11" t="s">
        <v>255</v>
      </c>
      <c r="K1733" s="11" t="s">
        <v>5259</v>
      </c>
      <c r="L1733" s="11">
        <v>2</v>
      </c>
    </row>
    <row r="1734" spans="1:12">
      <c r="A1734" s="11" t="s">
        <v>3198</v>
      </c>
      <c r="D1734" s="11" t="s">
        <v>254</v>
      </c>
      <c r="E1734" s="19" t="s">
        <v>3448</v>
      </c>
      <c r="F1734" s="10">
        <v>42036</v>
      </c>
      <c r="G1734" s="10">
        <v>44958</v>
      </c>
      <c r="H1734" s="11">
        <v>9</v>
      </c>
      <c r="I1734" s="20" t="s">
        <v>253</v>
      </c>
      <c r="J1734" s="11" t="s">
        <v>255</v>
      </c>
      <c r="K1734" s="11" t="s">
        <v>5259</v>
      </c>
      <c r="L1734" s="11">
        <v>2</v>
      </c>
    </row>
    <row r="1735" spans="1:12">
      <c r="A1735" s="11" t="s">
        <v>3199</v>
      </c>
      <c r="D1735" s="11" t="s">
        <v>254</v>
      </c>
      <c r="E1735" s="19" t="s">
        <v>3449</v>
      </c>
      <c r="F1735" s="10">
        <v>42036</v>
      </c>
      <c r="G1735" s="10">
        <v>44958</v>
      </c>
      <c r="H1735" s="11">
        <v>9</v>
      </c>
      <c r="I1735" s="20" t="s">
        <v>253</v>
      </c>
      <c r="J1735" s="11" t="s">
        <v>255</v>
      </c>
      <c r="K1735" s="11" t="s">
        <v>5259</v>
      </c>
      <c r="L1735" s="11">
        <v>2</v>
      </c>
    </row>
    <row r="1736" spans="1:12">
      <c r="A1736" s="11" t="s">
        <v>3200</v>
      </c>
      <c r="D1736" s="11" t="s">
        <v>254</v>
      </c>
      <c r="E1736" s="19" t="s">
        <v>3450</v>
      </c>
      <c r="F1736" s="10">
        <v>42036</v>
      </c>
      <c r="G1736" s="10">
        <v>44958</v>
      </c>
      <c r="H1736" s="11">
        <v>9</v>
      </c>
      <c r="I1736" s="20" t="s">
        <v>253</v>
      </c>
      <c r="J1736" s="11" t="s">
        <v>255</v>
      </c>
      <c r="K1736" s="11" t="s">
        <v>5259</v>
      </c>
      <c r="L1736" s="11">
        <v>2</v>
      </c>
    </row>
    <row r="1737" spans="1:12">
      <c r="A1737" s="11" t="s">
        <v>3201</v>
      </c>
      <c r="D1737" s="11" t="s">
        <v>254</v>
      </c>
      <c r="E1737" s="19" t="s">
        <v>3451</v>
      </c>
      <c r="F1737" s="10">
        <v>42036</v>
      </c>
      <c r="G1737" s="10">
        <v>44958</v>
      </c>
      <c r="H1737" s="11">
        <v>9</v>
      </c>
      <c r="I1737" s="20" t="s">
        <v>253</v>
      </c>
      <c r="J1737" s="11" t="s">
        <v>255</v>
      </c>
      <c r="K1737" s="11" t="s">
        <v>5259</v>
      </c>
      <c r="L1737" s="11">
        <v>2</v>
      </c>
    </row>
    <row r="1738" spans="1:12">
      <c r="A1738" s="11" t="s">
        <v>3202</v>
      </c>
      <c r="D1738" s="11" t="s">
        <v>254</v>
      </c>
      <c r="E1738" s="19" t="s">
        <v>3452</v>
      </c>
      <c r="F1738" s="10">
        <v>42036</v>
      </c>
      <c r="G1738" s="10">
        <v>44958</v>
      </c>
      <c r="H1738" s="11">
        <v>9</v>
      </c>
      <c r="I1738" s="20" t="s">
        <v>253</v>
      </c>
      <c r="J1738" s="11" t="s">
        <v>255</v>
      </c>
      <c r="K1738" s="11" t="s">
        <v>5259</v>
      </c>
      <c r="L1738" s="11">
        <v>2</v>
      </c>
    </row>
    <row r="1739" spans="1:12">
      <c r="A1739" s="11" t="s">
        <v>3203</v>
      </c>
      <c r="D1739" s="11" t="s">
        <v>254</v>
      </c>
      <c r="E1739" s="19" t="s">
        <v>3453</v>
      </c>
      <c r="F1739" s="10">
        <v>42036</v>
      </c>
      <c r="G1739" s="10">
        <v>44958</v>
      </c>
      <c r="H1739" s="11">
        <v>9</v>
      </c>
      <c r="I1739" s="20" t="s">
        <v>253</v>
      </c>
      <c r="J1739" s="11" t="s">
        <v>255</v>
      </c>
      <c r="K1739" s="11" t="s">
        <v>5259</v>
      </c>
      <c r="L1739" s="11">
        <v>2</v>
      </c>
    </row>
    <row r="1740" spans="1:12">
      <c r="A1740" s="11" t="s">
        <v>3204</v>
      </c>
      <c r="D1740" s="11" t="s">
        <v>254</v>
      </c>
      <c r="E1740" s="19" t="s">
        <v>3454</v>
      </c>
      <c r="F1740" s="10">
        <v>42036</v>
      </c>
      <c r="G1740" s="10">
        <v>44958</v>
      </c>
      <c r="H1740" s="11">
        <v>9</v>
      </c>
      <c r="I1740" s="20" t="s">
        <v>253</v>
      </c>
      <c r="J1740" s="11" t="s">
        <v>255</v>
      </c>
      <c r="K1740" s="11" t="s">
        <v>5259</v>
      </c>
      <c r="L1740" s="11">
        <v>2</v>
      </c>
    </row>
    <row r="1741" spans="1:12">
      <c r="A1741" s="11" t="s">
        <v>3205</v>
      </c>
      <c r="D1741" s="11" t="s">
        <v>254</v>
      </c>
      <c r="E1741" s="19" t="s">
        <v>3455</v>
      </c>
      <c r="F1741" s="10">
        <v>42036</v>
      </c>
      <c r="G1741" s="10">
        <v>44958</v>
      </c>
      <c r="H1741" s="11">
        <v>9</v>
      </c>
      <c r="I1741" s="20" t="s">
        <v>253</v>
      </c>
      <c r="J1741" s="11" t="s">
        <v>255</v>
      </c>
      <c r="K1741" s="11" t="s">
        <v>5259</v>
      </c>
      <c r="L1741" s="11">
        <v>2</v>
      </c>
    </row>
    <row r="1742" spans="1:12">
      <c r="A1742" s="11" t="s">
        <v>3206</v>
      </c>
      <c r="D1742" s="11" t="s">
        <v>254</v>
      </c>
      <c r="E1742" s="19" t="s">
        <v>3456</v>
      </c>
      <c r="F1742" s="10">
        <v>42036</v>
      </c>
      <c r="G1742" s="10">
        <v>44958</v>
      </c>
      <c r="H1742" s="11">
        <v>9</v>
      </c>
      <c r="I1742" s="20" t="s">
        <v>253</v>
      </c>
      <c r="J1742" s="11" t="s">
        <v>255</v>
      </c>
      <c r="K1742" s="11" t="s">
        <v>5259</v>
      </c>
      <c r="L1742" s="11">
        <v>2</v>
      </c>
    </row>
    <row r="1743" spans="1:12">
      <c r="A1743" s="11" t="s">
        <v>3207</v>
      </c>
      <c r="D1743" s="11" t="s">
        <v>254</v>
      </c>
      <c r="E1743" s="19" t="s">
        <v>3457</v>
      </c>
      <c r="F1743" s="10">
        <v>42036</v>
      </c>
      <c r="G1743" s="10">
        <v>44958</v>
      </c>
      <c r="H1743" s="11">
        <v>9</v>
      </c>
      <c r="I1743" s="20" t="s">
        <v>253</v>
      </c>
      <c r="J1743" s="11" t="s">
        <v>255</v>
      </c>
      <c r="K1743" s="11" t="s">
        <v>5259</v>
      </c>
      <c r="L1743" s="11">
        <v>2</v>
      </c>
    </row>
    <row r="1744" spans="1:12">
      <c r="A1744" s="11" t="s">
        <v>3208</v>
      </c>
      <c r="D1744" s="11" t="s">
        <v>254</v>
      </c>
      <c r="E1744" s="19" t="s">
        <v>3458</v>
      </c>
      <c r="F1744" s="10">
        <v>42036</v>
      </c>
      <c r="G1744" s="10">
        <v>44958</v>
      </c>
      <c r="H1744" s="11">
        <v>9</v>
      </c>
      <c r="I1744" s="20" t="s">
        <v>253</v>
      </c>
      <c r="J1744" s="11" t="s">
        <v>255</v>
      </c>
      <c r="K1744" s="11" t="s">
        <v>5259</v>
      </c>
      <c r="L1744" s="11">
        <v>2</v>
      </c>
    </row>
    <row r="1745" spans="1:12">
      <c r="A1745" s="11" t="s">
        <v>3209</v>
      </c>
      <c r="D1745" s="11" t="s">
        <v>254</v>
      </c>
      <c r="E1745" s="19" t="s">
        <v>3459</v>
      </c>
      <c r="F1745" s="10">
        <v>42036</v>
      </c>
      <c r="G1745" s="10">
        <v>44958</v>
      </c>
      <c r="H1745" s="11">
        <v>9</v>
      </c>
      <c r="I1745" s="20" t="s">
        <v>253</v>
      </c>
      <c r="J1745" s="11" t="s">
        <v>255</v>
      </c>
      <c r="K1745" s="11" t="s">
        <v>5259</v>
      </c>
      <c r="L1745" s="11">
        <v>2</v>
      </c>
    </row>
    <row r="1746" spans="1:12">
      <c r="A1746" s="11" t="s">
        <v>3210</v>
      </c>
      <c r="D1746" s="11" t="s">
        <v>254</v>
      </c>
      <c r="E1746" s="19" t="s">
        <v>3460</v>
      </c>
      <c r="F1746" s="10">
        <v>42036</v>
      </c>
      <c r="G1746" s="10">
        <v>44958</v>
      </c>
      <c r="H1746" s="11">
        <v>9</v>
      </c>
      <c r="I1746" s="20" t="s">
        <v>253</v>
      </c>
      <c r="J1746" s="11" t="s">
        <v>255</v>
      </c>
      <c r="K1746" s="11" t="s">
        <v>5259</v>
      </c>
      <c r="L1746" s="11">
        <v>2</v>
      </c>
    </row>
    <row r="1747" spans="1:12">
      <c r="A1747" s="11" t="s">
        <v>3211</v>
      </c>
      <c r="D1747" s="11" t="s">
        <v>254</v>
      </c>
      <c r="E1747" s="19" t="s">
        <v>3461</v>
      </c>
      <c r="F1747" s="10">
        <v>42036</v>
      </c>
      <c r="G1747" s="10">
        <v>44958</v>
      </c>
      <c r="H1747" s="11">
        <v>9</v>
      </c>
      <c r="I1747" s="20" t="s">
        <v>253</v>
      </c>
      <c r="J1747" s="11" t="s">
        <v>255</v>
      </c>
      <c r="K1747" s="11" t="s">
        <v>5259</v>
      </c>
      <c r="L1747" s="11">
        <v>2</v>
      </c>
    </row>
    <row r="1748" spans="1:12">
      <c r="A1748" s="11" t="s">
        <v>3212</v>
      </c>
      <c r="D1748" s="11" t="s">
        <v>254</v>
      </c>
      <c r="E1748" s="19" t="s">
        <v>3462</v>
      </c>
      <c r="F1748" s="10">
        <v>42036</v>
      </c>
      <c r="G1748" s="10">
        <v>44958</v>
      </c>
      <c r="H1748" s="11">
        <v>9</v>
      </c>
      <c r="I1748" s="20" t="s">
        <v>253</v>
      </c>
      <c r="J1748" s="11" t="s">
        <v>255</v>
      </c>
      <c r="K1748" s="11" t="s">
        <v>5259</v>
      </c>
      <c r="L1748" s="11">
        <v>2</v>
      </c>
    </row>
    <row r="1749" spans="1:12">
      <c r="A1749" s="11" t="s">
        <v>3213</v>
      </c>
      <c r="D1749" s="11" t="s">
        <v>254</v>
      </c>
      <c r="E1749" s="19" t="s">
        <v>3463</v>
      </c>
      <c r="F1749" s="10">
        <v>42036</v>
      </c>
      <c r="G1749" s="10">
        <v>44958</v>
      </c>
      <c r="H1749" s="11">
        <v>9</v>
      </c>
      <c r="I1749" s="20" t="s">
        <v>253</v>
      </c>
      <c r="J1749" s="11" t="s">
        <v>255</v>
      </c>
      <c r="K1749" s="11" t="s">
        <v>5259</v>
      </c>
      <c r="L1749" s="11">
        <v>2</v>
      </c>
    </row>
    <row r="1750" spans="1:12">
      <c r="A1750" s="11" t="s">
        <v>3214</v>
      </c>
      <c r="D1750" s="11" t="s">
        <v>254</v>
      </c>
      <c r="E1750" s="19" t="s">
        <v>3464</v>
      </c>
      <c r="F1750" s="10">
        <v>42036</v>
      </c>
      <c r="G1750" s="10">
        <v>44958</v>
      </c>
      <c r="H1750" s="11">
        <v>9</v>
      </c>
      <c r="I1750" s="20" t="s">
        <v>253</v>
      </c>
      <c r="J1750" s="11" t="s">
        <v>255</v>
      </c>
      <c r="K1750" s="11" t="s">
        <v>5259</v>
      </c>
      <c r="L1750" s="11">
        <v>2</v>
      </c>
    </row>
    <row r="1751" spans="1:12">
      <c r="A1751" s="11" t="s">
        <v>3215</v>
      </c>
      <c r="D1751" s="11" t="s">
        <v>254</v>
      </c>
      <c r="E1751" s="19" t="s">
        <v>3465</v>
      </c>
      <c r="F1751" s="10">
        <v>42036</v>
      </c>
      <c r="G1751" s="10">
        <v>44958</v>
      </c>
      <c r="H1751" s="11">
        <v>9</v>
      </c>
      <c r="I1751" s="20" t="s">
        <v>253</v>
      </c>
      <c r="J1751" s="11" t="s">
        <v>255</v>
      </c>
      <c r="K1751" s="11" t="s">
        <v>5259</v>
      </c>
      <c r="L1751" s="11">
        <v>2</v>
      </c>
    </row>
    <row r="1752" spans="1:12">
      <c r="A1752" s="11" t="s">
        <v>3216</v>
      </c>
      <c r="D1752" s="11" t="s">
        <v>254</v>
      </c>
      <c r="E1752" s="19" t="s">
        <v>3466</v>
      </c>
      <c r="F1752" s="10">
        <v>42036</v>
      </c>
      <c r="G1752" s="10">
        <v>44958</v>
      </c>
      <c r="H1752" s="11">
        <v>9</v>
      </c>
      <c r="I1752" s="20" t="s">
        <v>253</v>
      </c>
      <c r="J1752" s="11" t="s">
        <v>255</v>
      </c>
      <c r="K1752" s="11" t="s">
        <v>5259</v>
      </c>
      <c r="L1752" s="11">
        <v>2</v>
      </c>
    </row>
    <row r="1753" spans="1:12">
      <c r="A1753" s="11" t="s">
        <v>3217</v>
      </c>
      <c r="D1753" s="11" t="s">
        <v>254</v>
      </c>
      <c r="E1753" s="19" t="s">
        <v>3467</v>
      </c>
      <c r="F1753" s="10">
        <v>42036</v>
      </c>
      <c r="G1753" s="10">
        <v>44958</v>
      </c>
      <c r="H1753" s="11">
        <v>9</v>
      </c>
      <c r="I1753" s="20" t="s">
        <v>253</v>
      </c>
      <c r="J1753" s="11" t="s">
        <v>255</v>
      </c>
      <c r="K1753" s="11" t="s">
        <v>5259</v>
      </c>
      <c r="L1753" s="11">
        <v>2</v>
      </c>
    </row>
    <row r="1754" spans="1:12">
      <c r="A1754" s="11" t="s">
        <v>3218</v>
      </c>
      <c r="D1754" s="11" t="s">
        <v>254</v>
      </c>
      <c r="E1754" s="19" t="s">
        <v>3468</v>
      </c>
      <c r="F1754" s="10">
        <v>42036</v>
      </c>
      <c r="G1754" s="10">
        <v>44958</v>
      </c>
      <c r="H1754" s="11">
        <v>9</v>
      </c>
      <c r="I1754" s="20" t="s">
        <v>253</v>
      </c>
      <c r="J1754" s="11" t="s">
        <v>255</v>
      </c>
      <c r="K1754" s="11" t="s">
        <v>5259</v>
      </c>
      <c r="L1754" s="11">
        <v>2</v>
      </c>
    </row>
    <row r="1755" spans="1:12">
      <c r="A1755" s="11" t="s">
        <v>3219</v>
      </c>
      <c r="D1755" s="11" t="s">
        <v>254</v>
      </c>
      <c r="E1755" s="19" t="s">
        <v>3469</v>
      </c>
      <c r="F1755" s="10">
        <v>42036</v>
      </c>
      <c r="G1755" s="10">
        <v>44958</v>
      </c>
      <c r="H1755" s="11">
        <v>9</v>
      </c>
      <c r="I1755" s="20" t="s">
        <v>253</v>
      </c>
      <c r="J1755" s="11" t="s">
        <v>255</v>
      </c>
      <c r="K1755" s="11" t="s">
        <v>5259</v>
      </c>
      <c r="L1755" s="11">
        <v>2</v>
      </c>
    </row>
    <row r="1756" spans="1:12">
      <c r="A1756" s="11" t="s">
        <v>3220</v>
      </c>
      <c r="D1756" s="11" t="s">
        <v>254</v>
      </c>
      <c r="E1756" s="19" t="s">
        <v>3470</v>
      </c>
      <c r="F1756" s="10">
        <v>42036</v>
      </c>
      <c r="G1756" s="10">
        <v>44958</v>
      </c>
      <c r="H1756" s="11">
        <v>9</v>
      </c>
      <c r="I1756" s="20" t="s">
        <v>253</v>
      </c>
      <c r="J1756" s="11" t="s">
        <v>255</v>
      </c>
      <c r="K1756" s="11" t="s">
        <v>5259</v>
      </c>
      <c r="L1756" s="11">
        <v>2</v>
      </c>
    </row>
    <row r="1757" spans="1:12">
      <c r="A1757" s="11" t="s">
        <v>3221</v>
      </c>
      <c r="D1757" s="11" t="s">
        <v>254</v>
      </c>
      <c r="E1757" s="19" t="s">
        <v>3471</v>
      </c>
      <c r="F1757" s="10">
        <v>42036</v>
      </c>
      <c r="G1757" s="10">
        <v>44958</v>
      </c>
      <c r="H1757" s="11">
        <v>9</v>
      </c>
      <c r="I1757" s="20" t="s">
        <v>253</v>
      </c>
      <c r="J1757" s="11" t="s">
        <v>255</v>
      </c>
      <c r="K1757" s="11" t="s">
        <v>5259</v>
      </c>
      <c r="L1757" s="11">
        <v>2</v>
      </c>
    </row>
    <row r="1758" spans="1:12">
      <c r="A1758" s="11" t="s">
        <v>3222</v>
      </c>
      <c r="D1758" s="11" t="s">
        <v>254</v>
      </c>
      <c r="E1758" s="19" t="s">
        <v>3472</v>
      </c>
      <c r="F1758" s="10">
        <v>42036</v>
      </c>
      <c r="G1758" s="10">
        <v>44958</v>
      </c>
      <c r="H1758" s="11">
        <v>9</v>
      </c>
      <c r="I1758" s="20" t="s">
        <v>253</v>
      </c>
      <c r="J1758" s="11" t="s">
        <v>255</v>
      </c>
      <c r="K1758" s="11" t="s">
        <v>5259</v>
      </c>
      <c r="L1758" s="11">
        <v>2</v>
      </c>
    </row>
    <row r="1759" spans="1:12">
      <c r="A1759" s="11" t="s">
        <v>3223</v>
      </c>
      <c r="D1759" s="11" t="s">
        <v>254</v>
      </c>
      <c r="E1759" s="19" t="s">
        <v>3473</v>
      </c>
      <c r="F1759" s="10">
        <v>42036</v>
      </c>
      <c r="G1759" s="10">
        <v>44958</v>
      </c>
      <c r="H1759" s="11">
        <v>9</v>
      </c>
      <c r="I1759" s="20" t="s">
        <v>253</v>
      </c>
      <c r="J1759" s="11" t="s">
        <v>255</v>
      </c>
      <c r="K1759" s="11" t="s">
        <v>5259</v>
      </c>
      <c r="L1759" s="11">
        <v>2</v>
      </c>
    </row>
    <row r="1760" spans="1:12">
      <c r="A1760" s="11" t="s">
        <v>3224</v>
      </c>
      <c r="D1760" s="11" t="s">
        <v>254</v>
      </c>
      <c r="E1760" s="19" t="s">
        <v>3474</v>
      </c>
      <c r="F1760" s="10">
        <v>42036</v>
      </c>
      <c r="G1760" s="10">
        <v>44958</v>
      </c>
      <c r="H1760" s="11">
        <v>9</v>
      </c>
      <c r="I1760" s="20" t="s">
        <v>253</v>
      </c>
      <c r="J1760" s="11" t="s">
        <v>255</v>
      </c>
      <c r="K1760" s="11" t="s">
        <v>5259</v>
      </c>
      <c r="L1760" s="11">
        <v>2</v>
      </c>
    </row>
    <row r="1761" spans="1:12">
      <c r="A1761" s="11" t="s">
        <v>3225</v>
      </c>
      <c r="D1761" s="11" t="s">
        <v>254</v>
      </c>
      <c r="E1761" s="19" t="s">
        <v>3475</v>
      </c>
      <c r="F1761" s="10">
        <v>42036</v>
      </c>
      <c r="G1761" s="10">
        <v>44958</v>
      </c>
      <c r="H1761" s="11">
        <v>9</v>
      </c>
      <c r="I1761" s="20" t="s">
        <v>253</v>
      </c>
      <c r="J1761" s="11" t="s">
        <v>255</v>
      </c>
      <c r="K1761" s="11" t="s">
        <v>5259</v>
      </c>
      <c r="L1761" s="11">
        <v>2</v>
      </c>
    </row>
    <row r="1762" spans="1:12">
      <c r="A1762" s="11" t="s">
        <v>3476</v>
      </c>
      <c r="D1762" s="11" t="s">
        <v>254</v>
      </c>
      <c r="E1762" s="19" t="s">
        <v>3720</v>
      </c>
      <c r="F1762" s="10">
        <v>42036</v>
      </c>
      <c r="G1762" s="10">
        <v>44958</v>
      </c>
      <c r="H1762" s="11">
        <v>9</v>
      </c>
      <c r="I1762" s="20" t="s">
        <v>253</v>
      </c>
      <c r="J1762" s="11" t="s">
        <v>255</v>
      </c>
      <c r="K1762" s="11" t="s">
        <v>5259</v>
      </c>
      <c r="L1762" s="11">
        <v>2</v>
      </c>
    </row>
    <row r="1763" spans="1:12">
      <c r="A1763" s="11" t="s">
        <v>3477</v>
      </c>
      <c r="D1763" s="11" t="s">
        <v>254</v>
      </c>
      <c r="E1763" s="19" t="s">
        <v>3721</v>
      </c>
      <c r="F1763" s="10">
        <v>42036</v>
      </c>
      <c r="G1763" s="10">
        <v>44958</v>
      </c>
      <c r="H1763" s="11">
        <v>9</v>
      </c>
      <c r="I1763" s="20" t="s">
        <v>253</v>
      </c>
      <c r="J1763" s="11" t="s">
        <v>255</v>
      </c>
      <c r="K1763" s="11" t="s">
        <v>5259</v>
      </c>
      <c r="L1763" s="11">
        <v>2</v>
      </c>
    </row>
    <row r="1764" spans="1:12">
      <c r="A1764" s="11" t="s">
        <v>3478</v>
      </c>
      <c r="D1764" s="11" t="s">
        <v>254</v>
      </c>
      <c r="E1764" s="19" t="s">
        <v>3722</v>
      </c>
      <c r="F1764" s="10">
        <v>42036</v>
      </c>
      <c r="G1764" s="10">
        <v>44958</v>
      </c>
      <c r="H1764" s="11">
        <v>9</v>
      </c>
      <c r="I1764" s="20" t="s">
        <v>253</v>
      </c>
      <c r="J1764" s="11" t="s">
        <v>255</v>
      </c>
      <c r="K1764" s="11" t="s">
        <v>5259</v>
      </c>
      <c r="L1764" s="11">
        <v>2</v>
      </c>
    </row>
    <row r="1765" spans="1:12">
      <c r="A1765" s="11" t="s">
        <v>3479</v>
      </c>
      <c r="D1765" s="11" t="s">
        <v>254</v>
      </c>
      <c r="E1765" s="19" t="s">
        <v>3723</v>
      </c>
      <c r="F1765" s="10">
        <v>42036</v>
      </c>
      <c r="G1765" s="10">
        <v>44958</v>
      </c>
      <c r="H1765" s="11">
        <v>9</v>
      </c>
      <c r="I1765" s="20" t="s">
        <v>253</v>
      </c>
      <c r="J1765" s="11" t="s">
        <v>255</v>
      </c>
      <c r="K1765" s="11" t="s">
        <v>5259</v>
      </c>
      <c r="L1765" s="11">
        <v>2</v>
      </c>
    </row>
    <row r="1766" spans="1:12">
      <c r="A1766" s="11" t="s">
        <v>3480</v>
      </c>
      <c r="D1766" s="11" t="s">
        <v>254</v>
      </c>
      <c r="E1766" s="19" t="s">
        <v>3724</v>
      </c>
      <c r="F1766" s="10">
        <v>42036</v>
      </c>
      <c r="G1766" s="10">
        <v>44958</v>
      </c>
      <c r="H1766" s="11">
        <v>9</v>
      </c>
      <c r="I1766" s="20" t="s">
        <v>253</v>
      </c>
      <c r="J1766" s="11" t="s">
        <v>255</v>
      </c>
      <c r="K1766" s="11" t="s">
        <v>5259</v>
      </c>
      <c r="L1766" s="11">
        <v>2</v>
      </c>
    </row>
    <row r="1767" spans="1:12">
      <c r="A1767" s="11" t="s">
        <v>3481</v>
      </c>
      <c r="D1767" s="11" t="s">
        <v>254</v>
      </c>
      <c r="E1767" s="19" t="s">
        <v>3725</v>
      </c>
      <c r="F1767" s="10">
        <v>42036</v>
      </c>
      <c r="G1767" s="10">
        <v>44958</v>
      </c>
      <c r="H1767" s="11">
        <v>9</v>
      </c>
      <c r="I1767" s="20" t="s">
        <v>253</v>
      </c>
      <c r="J1767" s="11" t="s">
        <v>255</v>
      </c>
      <c r="K1767" s="11" t="s">
        <v>5259</v>
      </c>
      <c r="L1767" s="11">
        <v>2</v>
      </c>
    </row>
    <row r="1768" spans="1:12">
      <c r="A1768" s="11" t="s">
        <v>3482</v>
      </c>
      <c r="D1768" s="11" t="s">
        <v>254</v>
      </c>
      <c r="E1768" s="19" t="s">
        <v>3726</v>
      </c>
      <c r="F1768" s="10">
        <v>42036</v>
      </c>
      <c r="G1768" s="10">
        <v>44958</v>
      </c>
      <c r="H1768" s="11">
        <v>9</v>
      </c>
      <c r="I1768" s="20" t="s">
        <v>253</v>
      </c>
      <c r="J1768" s="11" t="s">
        <v>255</v>
      </c>
      <c r="K1768" s="11" t="s">
        <v>5259</v>
      </c>
      <c r="L1768" s="11">
        <v>2</v>
      </c>
    </row>
    <row r="1769" spans="1:12">
      <c r="A1769" s="11" t="s">
        <v>3483</v>
      </c>
      <c r="D1769" s="11" t="s">
        <v>254</v>
      </c>
      <c r="E1769" s="19" t="s">
        <v>3727</v>
      </c>
      <c r="F1769" s="10">
        <v>42036</v>
      </c>
      <c r="G1769" s="10">
        <v>44958</v>
      </c>
      <c r="H1769" s="11">
        <v>9</v>
      </c>
      <c r="I1769" s="20" t="s">
        <v>253</v>
      </c>
      <c r="J1769" s="11" t="s">
        <v>255</v>
      </c>
      <c r="K1769" s="11" t="s">
        <v>5259</v>
      </c>
      <c r="L1769" s="11">
        <v>2</v>
      </c>
    </row>
    <row r="1770" spans="1:12">
      <c r="A1770" s="11" t="s">
        <v>3484</v>
      </c>
      <c r="D1770" s="11" t="s">
        <v>254</v>
      </c>
      <c r="E1770" s="19" t="s">
        <v>3728</v>
      </c>
      <c r="F1770" s="10">
        <v>42036</v>
      </c>
      <c r="G1770" s="10">
        <v>44958</v>
      </c>
      <c r="H1770" s="11">
        <v>9</v>
      </c>
      <c r="I1770" s="20" t="s">
        <v>253</v>
      </c>
      <c r="J1770" s="11" t="s">
        <v>255</v>
      </c>
      <c r="K1770" s="11" t="s">
        <v>5259</v>
      </c>
      <c r="L1770" s="11">
        <v>2</v>
      </c>
    </row>
    <row r="1771" spans="1:12">
      <c r="A1771" s="11" t="s">
        <v>3485</v>
      </c>
      <c r="D1771" s="11" t="s">
        <v>254</v>
      </c>
      <c r="E1771" s="19" t="s">
        <v>3729</v>
      </c>
      <c r="F1771" s="10">
        <v>42036</v>
      </c>
      <c r="G1771" s="10">
        <v>44958</v>
      </c>
      <c r="H1771" s="11">
        <v>9</v>
      </c>
      <c r="I1771" s="20" t="s">
        <v>253</v>
      </c>
      <c r="J1771" s="11" t="s">
        <v>255</v>
      </c>
      <c r="K1771" s="11" t="s">
        <v>5259</v>
      </c>
      <c r="L1771" s="11">
        <v>2</v>
      </c>
    </row>
    <row r="1772" spans="1:12">
      <c r="A1772" s="11" t="s">
        <v>3486</v>
      </c>
      <c r="D1772" s="11" t="s">
        <v>254</v>
      </c>
      <c r="E1772" s="19" t="s">
        <v>3730</v>
      </c>
      <c r="F1772" s="10">
        <v>42036</v>
      </c>
      <c r="G1772" s="10">
        <v>44958</v>
      </c>
      <c r="H1772" s="11">
        <v>9</v>
      </c>
      <c r="I1772" s="20" t="s">
        <v>253</v>
      </c>
      <c r="J1772" s="11" t="s">
        <v>255</v>
      </c>
      <c r="K1772" s="11" t="s">
        <v>5259</v>
      </c>
      <c r="L1772" s="11">
        <v>2</v>
      </c>
    </row>
    <row r="1773" spans="1:12">
      <c r="A1773" s="11" t="s">
        <v>3487</v>
      </c>
      <c r="D1773" s="11" t="s">
        <v>254</v>
      </c>
      <c r="E1773" s="19" t="s">
        <v>3731</v>
      </c>
      <c r="F1773" s="10">
        <v>42036</v>
      </c>
      <c r="G1773" s="10">
        <v>44958</v>
      </c>
      <c r="H1773" s="11">
        <v>9</v>
      </c>
      <c r="I1773" s="20" t="s">
        <v>253</v>
      </c>
      <c r="J1773" s="11" t="s">
        <v>255</v>
      </c>
      <c r="K1773" s="11" t="s">
        <v>5259</v>
      </c>
      <c r="L1773" s="11">
        <v>2</v>
      </c>
    </row>
    <row r="1774" spans="1:12">
      <c r="A1774" s="11" t="s">
        <v>3488</v>
      </c>
      <c r="D1774" s="11" t="s">
        <v>254</v>
      </c>
      <c r="E1774" s="19" t="s">
        <v>3732</v>
      </c>
      <c r="F1774" s="10">
        <v>42036</v>
      </c>
      <c r="G1774" s="10">
        <v>44958</v>
      </c>
      <c r="H1774" s="11">
        <v>9</v>
      </c>
      <c r="I1774" s="20" t="s">
        <v>253</v>
      </c>
      <c r="J1774" s="11" t="s">
        <v>255</v>
      </c>
      <c r="K1774" s="11" t="s">
        <v>5259</v>
      </c>
      <c r="L1774" s="11">
        <v>2</v>
      </c>
    </row>
    <row r="1775" spans="1:12">
      <c r="A1775" s="11" t="s">
        <v>3489</v>
      </c>
      <c r="D1775" s="11" t="s">
        <v>254</v>
      </c>
      <c r="E1775" s="19" t="s">
        <v>3733</v>
      </c>
      <c r="F1775" s="10">
        <v>42036</v>
      </c>
      <c r="G1775" s="10">
        <v>44958</v>
      </c>
      <c r="H1775" s="11">
        <v>9</v>
      </c>
      <c r="I1775" s="20" t="s">
        <v>253</v>
      </c>
      <c r="J1775" s="11" t="s">
        <v>255</v>
      </c>
      <c r="K1775" s="11" t="s">
        <v>5259</v>
      </c>
      <c r="L1775" s="11">
        <v>2</v>
      </c>
    </row>
    <row r="1776" spans="1:12">
      <c r="A1776" s="11" t="s">
        <v>3490</v>
      </c>
      <c r="D1776" s="11" t="s">
        <v>254</v>
      </c>
      <c r="E1776" s="19" t="s">
        <v>3734</v>
      </c>
      <c r="F1776" s="10">
        <v>42036</v>
      </c>
      <c r="G1776" s="10">
        <v>44958</v>
      </c>
      <c r="H1776" s="11">
        <v>9</v>
      </c>
      <c r="I1776" s="20" t="s">
        <v>253</v>
      </c>
      <c r="J1776" s="11" t="s">
        <v>255</v>
      </c>
      <c r="K1776" s="11" t="s">
        <v>5259</v>
      </c>
      <c r="L1776" s="11">
        <v>2</v>
      </c>
    </row>
    <row r="1777" spans="1:12">
      <c r="A1777" s="11" t="s">
        <v>3491</v>
      </c>
      <c r="D1777" s="11" t="s">
        <v>254</v>
      </c>
      <c r="E1777" s="19" t="s">
        <v>3735</v>
      </c>
      <c r="F1777" s="10">
        <v>42036</v>
      </c>
      <c r="G1777" s="10">
        <v>44958</v>
      </c>
      <c r="H1777" s="11">
        <v>9</v>
      </c>
      <c r="I1777" s="20" t="s">
        <v>253</v>
      </c>
      <c r="J1777" s="11" t="s">
        <v>255</v>
      </c>
      <c r="K1777" s="11" t="s">
        <v>5259</v>
      </c>
      <c r="L1777" s="11">
        <v>2</v>
      </c>
    </row>
    <row r="1778" spans="1:12">
      <c r="A1778" s="11" t="s">
        <v>3492</v>
      </c>
      <c r="D1778" s="11" t="s">
        <v>254</v>
      </c>
      <c r="E1778" s="19" t="s">
        <v>3736</v>
      </c>
      <c r="F1778" s="10">
        <v>42036</v>
      </c>
      <c r="G1778" s="10">
        <v>44958</v>
      </c>
      <c r="H1778" s="11">
        <v>9</v>
      </c>
      <c r="I1778" s="20" t="s">
        <v>253</v>
      </c>
      <c r="J1778" s="11" t="s">
        <v>255</v>
      </c>
      <c r="K1778" s="11" t="s">
        <v>5259</v>
      </c>
      <c r="L1778" s="11">
        <v>2</v>
      </c>
    </row>
    <row r="1779" spans="1:12">
      <c r="A1779" s="11" t="s">
        <v>3493</v>
      </c>
      <c r="D1779" s="11" t="s">
        <v>254</v>
      </c>
      <c r="E1779" s="19" t="s">
        <v>3737</v>
      </c>
      <c r="F1779" s="10">
        <v>42036</v>
      </c>
      <c r="G1779" s="10">
        <v>44958</v>
      </c>
      <c r="H1779" s="11">
        <v>9</v>
      </c>
      <c r="I1779" s="20" t="s">
        <v>253</v>
      </c>
      <c r="J1779" s="11" t="s">
        <v>255</v>
      </c>
      <c r="K1779" s="11" t="s">
        <v>5259</v>
      </c>
      <c r="L1779" s="11">
        <v>2</v>
      </c>
    </row>
    <row r="1780" spans="1:12">
      <c r="A1780" s="11" t="s">
        <v>3494</v>
      </c>
      <c r="D1780" s="11" t="s">
        <v>254</v>
      </c>
      <c r="E1780" s="19" t="s">
        <v>3738</v>
      </c>
      <c r="F1780" s="10">
        <v>42036</v>
      </c>
      <c r="G1780" s="10">
        <v>44958</v>
      </c>
      <c r="H1780" s="11">
        <v>9</v>
      </c>
      <c r="I1780" s="20" t="s">
        <v>253</v>
      </c>
      <c r="J1780" s="11" t="s">
        <v>255</v>
      </c>
      <c r="K1780" s="11" t="s">
        <v>5259</v>
      </c>
      <c r="L1780" s="11">
        <v>2</v>
      </c>
    </row>
    <row r="1781" spans="1:12">
      <c r="A1781" s="11" t="s">
        <v>3495</v>
      </c>
      <c r="D1781" s="11" t="s">
        <v>254</v>
      </c>
      <c r="E1781" s="19" t="s">
        <v>3739</v>
      </c>
      <c r="F1781" s="10">
        <v>42036</v>
      </c>
      <c r="G1781" s="10">
        <v>44958</v>
      </c>
      <c r="H1781" s="11">
        <v>9</v>
      </c>
      <c r="I1781" s="20" t="s">
        <v>253</v>
      </c>
      <c r="J1781" s="11" t="s">
        <v>255</v>
      </c>
      <c r="K1781" s="11" t="s">
        <v>5259</v>
      </c>
      <c r="L1781" s="11">
        <v>2</v>
      </c>
    </row>
    <row r="1782" spans="1:12">
      <c r="A1782" s="11" t="s">
        <v>3496</v>
      </c>
      <c r="D1782" s="11" t="s">
        <v>254</v>
      </c>
      <c r="E1782" s="19" t="s">
        <v>3740</v>
      </c>
      <c r="F1782" s="10">
        <v>42036</v>
      </c>
      <c r="G1782" s="10">
        <v>44958</v>
      </c>
      <c r="H1782" s="11">
        <v>9</v>
      </c>
      <c r="I1782" s="20" t="s">
        <v>253</v>
      </c>
      <c r="J1782" s="11" t="s">
        <v>255</v>
      </c>
      <c r="K1782" s="11" t="s">
        <v>5259</v>
      </c>
      <c r="L1782" s="11">
        <v>2</v>
      </c>
    </row>
    <row r="1783" spans="1:12">
      <c r="A1783" s="11" t="s">
        <v>3497</v>
      </c>
      <c r="D1783" s="11" t="s">
        <v>254</v>
      </c>
      <c r="E1783" s="19" t="s">
        <v>3741</v>
      </c>
      <c r="F1783" s="10">
        <v>42036</v>
      </c>
      <c r="G1783" s="10">
        <v>44958</v>
      </c>
      <c r="H1783" s="11">
        <v>9</v>
      </c>
      <c r="I1783" s="20" t="s">
        <v>253</v>
      </c>
      <c r="J1783" s="11" t="s">
        <v>255</v>
      </c>
      <c r="K1783" s="11" t="s">
        <v>5259</v>
      </c>
      <c r="L1783" s="11">
        <v>2</v>
      </c>
    </row>
    <row r="1784" spans="1:12">
      <c r="A1784" s="11" t="s">
        <v>3498</v>
      </c>
      <c r="D1784" s="11" t="s">
        <v>254</v>
      </c>
      <c r="E1784" s="19" t="s">
        <v>3742</v>
      </c>
      <c r="F1784" s="10">
        <v>42036</v>
      </c>
      <c r="G1784" s="10">
        <v>44958</v>
      </c>
      <c r="H1784" s="11">
        <v>9</v>
      </c>
      <c r="I1784" s="20" t="s">
        <v>253</v>
      </c>
      <c r="J1784" s="11" t="s">
        <v>255</v>
      </c>
      <c r="K1784" s="11" t="s">
        <v>5259</v>
      </c>
      <c r="L1784" s="11">
        <v>2</v>
      </c>
    </row>
    <row r="1785" spans="1:12">
      <c r="A1785" s="11" t="s">
        <v>3499</v>
      </c>
      <c r="D1785" s="11" t="s">
        <v>254</v>
      </c>
      <c r="E1785" s="19" t="s">
        <v>3743</v>
      </c>
      <c r="F1785" s="10">
        <v>42036</v>
      </c>
      <c r="G1785" s="10">
        <v>44958</v>
      </c>
      <c r="H1785" s="11">
        <v>9</v>
      </c>
      <c r="I1785" s="20" t="s">
        <v>253</v>
      </c>
      <c r="J1785" s="11" t="s">
        <v>255</v>
      </c>
      <c r="K1785" s="11" t="s">
        <v>5259</v>
      </c>
      <c r="L1785" s="11">
        <v>2</v>
      </c>
    </row>
    <row r="1786" spans="1:12">
      <c r="A1786" s="11" t="s">
        <v>3500</v>
      </c>
      <c r="D1786" s="11" t="s">
        <v>254</v>
      </c>
      <c r="E1786" s="19" t="s">
        <v>3744</v>
      </c>
      <c r="F1786" s="10">
        <v>42036</v>
      </c>
      <c r="G1786" s="10">
        <v>44958</v>
      </c>
      <c r="H1786" s="11">
        <v>9</v>
      </c>
      <c r="I1786" s="20" t="s">
        <v>253</v>
      </c>
      <c r="J1786" s="11" t="s">
        <v>255</v>
      </c>
      <c r="K1786" s="11" t="s">
        <v>5259</v>
      </c>
      <c r="L1786" s="11">
        <v>2</v>
      </c>
    </row>
    <row r="1787" spans="1:12">
      <c r="A1787" s="11" t="s">
        <v>3501</v>
      </c>
      <c r="D1787" s="11" t="s">
        <v>254</v>
      </c>
      <c r="E1787" s="19" t="s">
        <v>3745</v>
      </c>
      <c r="F1787" s="10">
        <v>42036</v>
      </c>
      <c r="G1787" s="10">
        <v>44958</v>
      </c>
      <c r="H1787" s="11">
        <v>9</v>
      </c>
      <c r="I1787" s="20" t="s">
        <v>253</v>
      </c>
      <c r="J1787" s="11" t="s">
        <v>255</v>
      </c>
      <c r="K1787" s="11" t="s">
        <v>5259</v>
      </c>
      <c r="L1787" s="11">
        <v>2</v>
      </c>
    </row>
    <row r="1788" spans="1:12">
      <c r="A1788" s="11" t="s">
        <v>3502</v>
      </c>
      <c r="D1788" s="11" t="s">
        <v>254</v>
      </c>
      <c r="E1788" s="19" t="s">
        <v>3746</v>
      </c>
      <c r="F1788" s="10">
        <v>42036</v>
      </c>
      <c r="G1788" s="10">
        <v>44958</v>
      </c>
      <c r="H1788" s="11">
        <v>9</v>
      </c>
      <c r="I1788" s="20" t="s">
        <v>253</v>
      </c>
      <c r="J1788" s="11" t="s">
        <v>255</v>
      </c>
      <c r="K1788" s="11" t="s">
        <v>5259</v>
      </c>
      <c r="L1788" s="11">
        <v>2</v>
      </c>
    </row>
    <row r="1789" spans="1:12">
      <c r="A1789" s="11" t="s">
        <v>3503</v>
      </c>
      <c r="D1789" s="11" t="s">
        <v>254</v>
      </c>
      <c r="E1789" s="19" t="s">
        <v>3747</v>
      </c>
      <c r="F1789" s="10">
        <v>42036</v>
      </c>
      <c r="G1789" s="10">
        <v>44958</v>
      </c>
      <c r="H1789" s="11">
        <v>9</v>
      </c>
      <c r="I1789" s="20" t="s">
        <v>253</v>
      </c>
      <c r="J1789" s="11" t="s">
        <v>255</v>
      </c>
      <c r="K1789" s="11" t="s">
        <v>5259</v>
      </c>
      <c r="L1789" s="11">
        <v>2</v>
      </c>
    </row>
    <row r="1790" spans="1:12">
      <c r="A1790" s="11" t="s">
        <v>3504</v>
      </c>
      <c r="D1790" s="11" t="s">
        <v>254</v>
      </c>
      <c r="E1790" s="19" t="s">
        <v>3748</v>
      </c>
      <c r="F1790" s="10">
        <v>42036</v>
      </c>
      <c r="G1790" s="10">
        <v>44958</v>
      </c>
      <c r="H1790" s="11">
        <v>9</v>
      </c>
      <c r="I1790" s="20" t="s">
        <v>253</v>
      </c>
      <c r="J1790" s="11" t="s">
        <v>255</v>
      </c>
      <c r="K1790" s="11" t="s">
        <v>5259</v>
      </c>
      <c r="L1790" s="11">
        <v>2</v>
      </c>
    </row>
    <row r="1791" spans="1:12">
      <c r="A1791" s="11" t="s">
        <v>3505</v>
      </c>
      <c r="D1791" s="11" t="s">
        <v>254</v>
      </c>
      <c r="E1791" s="19" t="s">
        <v>3749</v>
      </c>
      <c r="F1791" s="10">
        <v>42036</v>
      </c>
      <c r="G1791" s="10">
        <v>44958</v>
      </c>
      <c r="H1791" s="11">
        <v>9</v>
      </c>
      <c r="I1791" s="20" t="s">
        <v>253</v>
      </c>
      <c r="J1791" s="11" t="s">
        <v>255</v>
      </c>
      <c r="K1791" s="11" t="s">
        <v>5259</v>
      </c>
      <c r="L1791" s="11">
        <v>2</v>
      </c>
    </row>
    <row r="1792" spans="1:12">
      <c r="A1792" s="11" t="s">
        <v>3506</v>
      </c>
      <c r="D1792" s="11" t="s">
        <v>254</v>
      </c>
      <c r="E1792" s="19" t="s">
        <v>3750</v>
      </c>
      <c r="F1792" s="10">
        <v>42036</v>
      </c>
      <c r="G1792" s="10">
        <v>44958</v>
      </c>
      <c r="H1792" s="11">
        <v>9</v>
      </c>
      <c r="I1792" s="20" t="s">
        <v>253</v>
      </c>
      <c r="J1792" s="11" t="s">
        <v>255</v>
      </c>
      <c r="K1792" s="11" t="s">
        <v>5259</v>
      </c>
      <c r="L1792" s="11">
        <v>2</v>
      </c>
    </row>
    <row r="1793" spans="1:12">
      <c r="A1793" s="11" t="s">
        <v>3507</v>
      </c>
      <c r="D1793" s="11" t="s">
        <v>254</v>
      </c>
      <c r="E1793" s="19" t="s">
        <v>3751</v>
      </c>
      <c r="F1793" s="10">
        <v>42036</v>
      </c>
      <c r="G1793" s="10">
        <v>44958</v>
      </c>
      <c r="H1793" s="11">
        <v>9</v>
      </c>
      <c r="I1793" s="20" t="s">
        <v>253</v>
      </c>
      <c r="J1793" s="11" t="s">
        <v>255</v>
      </c>
      <c r="K1793" s="11" t="s">
        <v>5259</v>
      </c>
      <c r="L1793" s="11">
        <v>2</v>
      </c>
    </row>
    <row r="1794" spans="1:12">
      <c r="A1794" s="11" t="s">
        <v>3508</v>
      </c>
      <c r="D1794" s="11" t="s">
        <v>254</v>
      </c>
      <c r="E1794" s="19" t="s">
        <v>3752</v>
      </c>
      <c r="F1794" s="10">
        <v>42036</v>
      </c>
      <c r="G1794" s="10">
        <v>44958</v>
      </c>
      <c r="H1794" s="11">
        <v>9</v>
      </c>
      <c r="I1794" s="20" t="s">
        <v>253</v>
      </c>
      <c r="J1794" s="11" t="s">
        <v>255</v>
      </c>
      <c r="K1794" s="11" t="s">
        <v>5259</v>
      </c>
      <c r="L1794" s="11">
        <v>2</v>
      </c>
    </row>
    <row r="1795" spans="1:12">
      <c r="A1795" s="11" t="s">
        <v>3509</v>
      </c>
      <c r="D1795" s="11" t="s">
        <v>254</v>
      </c>
      <c r="E1795" s="19" t="s">
        <v>3753</v>
      </c>
      <c r="F1795" s="10">
        <v>42036</v>
      </c>
      <c r="G1795" s="10">
        <v>44958</v>
      </c>
      <c r="H1795" s="11">
        <v>9</v>
      </c>
      <c r="I1795" s="20" t="s">
        <v>253</v>
      </c>
      <c r="J1795" s="11" t="s">
        <v>255</v>
      </c>
      <c r="K1795" s="11" t="s">
        <v>5259</v>
      </c>
      <c r="L1795" s="11">
        <v>2</v>
      </c>
    </row>
    <row r="1796" spans="1:12">
      <c r="A1796" s="11" t="s">
        <v>3510</v>
      </c>
      <c r="D1796" s="11" t="s">
        <v>254</v>
      </c>
      <c r="E1796" s="19" t="s">
        <v>3754</v>
      </c>
      <c r="F1796" s="10">
        <v>42036</v>
      </c>
      <c r="G1796" s="10">
        <v>44958</v>
      </c>
      <c r="H1796" s="11">
        <v>9</v>
      </c>
      <c r="I1796" s="20" t="s">
        <v>253</v>
      </c>
      <c r="J1796" s="11" t="s">
        <v>255</v>
      </c>
      <c r="K1796" s="11" t="s">
        <v>5259</v>
      </c>
      <c r="L1796" s="11">
        <v>2</v>
      </c>
    </row>
    <row r="1797" spans="1:12">
      <c r="A1797" s="11" t="s">
        <v>3511</v>
      </c>
      <c r="D1797" s="11" t="s">
        <v>254</v>
      </c>
      <c r="E1797" s="19" t="s">
        <v>3755</v>
      </c>
      <c r="F1797" s="10">
        <v>42036</v>
      </c>
      <c r="G1797" s="10">
        <v>44958</v>
      </c>
      <c r="H1797" s="11">
        <v>9</v>
      </c>
      <c r="I1797" s="20" t="s">
        <v>253</v>
      </c>
      <c r="J1797" s="11" t="s">
        <v>255</v>
      </c>
      <c r="K1797" s="11" t="s">
        <v>5259</v>
      </c>
      <c r="L1797" s="11">
        <v>2</v>
      </c>
    </row>
    <row r="1798" spans="1:12">
      <c r="A1798" s="11" t="s">
        <v>3512</v>
      </c>
      <c r="D1798" s="11" t="s">
        <v>254</v>
      </c>
      <c r="E1798" s="19" t="s">
        <v>3756</v>
      </c>
      <c r="F1798" s="10">
        <v>42036</v>
      </c>
      <c r="G1798" s="10">
        <v>44958</v>
      </c>
      <c r="H1798" s="11">
        <v>9</v>
      </c>
      <c r="I1798" s="20" t="s">
        <v>253</v>
      </c>
      <c r="J1798" s="11" t="s">
        <v>255</v>
      </c>
      <c r="K1798" s="11" t="s">
        <v>5259</v>
      </c>
      <c r="L1798" s="11">
        <v>2</v>
      </c>
    </row>
    <row r="1799" spans="1:12">
      <c r="A1799" s="11" t="s">
        <v>3513</v>
      </c>
      <c r="D1799" s="11" t="s">
        <v>254</v>
      </c>
      <c r="E1799" s="19" t="s">
        <v>3757</v>
      </c>
      <c r="F1799" s="10">
        <v>42036</v>
      </c>
      <c r="G1799" s="10">
        <v>44958</v>
      </c>
      <c r="H1799" s="11">
        <v>9</v>
      </c>
      <c r="I1799" s="20" t="s">
        <v>253</v>
      </c>
      <c r="J1799" s="11" t="s">
        <v>255</v>
      </c>
      <c r="K1799" s="11" t="s">
        <v>5259</v>
      </c>
      <c r="L1799" s="11">
        <v>2</v>
      </c>
    </row>
    <row r="1800" spans="1:12">
      <c r="A1800" s="11" t="s">
        <v>3514</v>
      </c>
      <c r="D1800" s="11" t="s">
        <v>254</v>
      </c>
      <c r="E1800" s="19" t="s">
        <v>3758</v>
      </c>
      <c r="F1800" s="10">
        <v>42036</v>
      </c>
      <c r="G1800" s="10">
        <v>44958</v>
      </c>
      <c r="H1800" s="11">
        <v>9</v>
      </c>
      <c r="I1800" s="20" t="s">
        <v>253</v>
      </c>
      <c r="J1800" s="11" t="s">
        <v>255</v>
      </c>
      <c r="K1800" s="11" t="s">
        <v>5259</v>
      </c>
      <c r="L1800" s="11">
        <v>2</v>
      </c>
    </row>
    <row r="1801" spans="1:12">
      <c r="A1801" s="11" t="s">
        <v>3515</v>
      </c>
      <c r="D1801" s="11" t="s">
        <v>254</v>
      </c>
      <c r="E1801" s="19" t="s">
        <v>3759</v>
      </c>
      <c r="F1801" s="10">
        <v>42036</v>
      </c>
      <c r="G1801" s="10">
        <v>44958</v>
      </c>
      <c r="H1801" s="11">
        <v>9</v>
      </c>
      <c r="I1801" s="20" t="s">
        <v>253</v>
      </c>
      <c r="J1801" s="11" t="s">
        <v>255</v>
      </c>
      <c r="K1801" s="11" t="s">
        <v>5259</v>
      </c>
      <c r="L1801" s="11">
        <v>2</v>
      </c>
    </row>
    <row r="1802" spans="1:12">
      <c r="A1802" s="11" t="s">
        <v>3516</v>
      </c>
      <c r="D1802" s="11" t="s">
        <v>254</v>
      </c>
      <c r="E1802" s="19" t="s">
        <v>3760</v>
      </c>
      <c r="F1802" s="10">
        <v>42036</v>
      </c>
      <c r="G1802" s="10">
        <v>44958</v>
      </c>
      <c r="H1802" s="11">
        <v>9</v>
      </c>
      <c r="I1802" s="20" t="s">
        <v>253</v>
      </c>
      <c r="J1802" s="11" t="s">
        <v>255</v>
      </c>
      <c r="K1802" s="11" t="s">
        <v>5259</v>
      </c>
      <c r="L1802" s="11">
        <v>2</v>
      </c>
    </row>
    <row r="1803" spans="1:12">
      <c r="A1803" s="11" t="s">
        <v>3517</v>
      </c>
      <c r="D1803" s="11" t="s">
        <v>254</v>
      </c>
      <c r="E1803" s="19" t="s">
        <v>3761</v>
      </c>
      <c r="F1803" s="10">
        <v>42036</v>
      </c>
      <c r="G1803" s="10">
        <v>44958</v>
      </c>
      <c r="H1803" s="11">
        <v>9</v>
      </c>
      <c r="I1803" s="20" t="s">
        <v>253</v>
      </c>
      <c r="J1803" s="11" t="s">
        <v>255</v>
      </c>
      <c r="K1803" s="11" t="s">
        <v>5259</v>
      </c>
      <c r="L1803" s="11">
        <v>2</v>
      </c>
    </row>
    <row r="1804" spans="1:12">
      <c r="A1804" s="11" t="s">
        <v>3518</v>
      </c>
      <c r="D1804" s="11" t="s">
        <v>254</v>
      </c>
      <c r="E1804" s="19" t="s">
        <v>3762</v>
      </c>
      <c r="F1804" s="10">
        <v>42036</v>
      </c>
      <c r="G1804" s="10">
        <v>44958</v>
      </c>
      <c r="H1804" s="11">
        <v>9</v>
      </c>
      <c r="I1804" s="20" t="s">
        <v>253</v>
      </c>
      <c r="J1804" s="11" t="s">
        <v>255</v>
      </c>
      <c r="K1804" s="11" t="s">
        <v>5259</v>
      </c>
      <c r="L1804" s="11">
        <v>2</v>
      </c>
    </row>
    <row r="1805" spans="1:12">
      <c r="A1805" s="11" t="s">
        <v>3519</v>
      </c>
      <c r="D1805" s="11" t="s">
        <v>254</v>
      </c>
      <c r="E1805" s="19" t="s">
        <v>3763</v>
      </c>
      <c r="F1805" s="10">
        <v>42036</v>
      </c>
      <c r="G1805" s="10">
        <v>44958</v>
      </c>
      <c r="H1805" s="11">
        <v>9</v>
      </c>
      <c r="I1805" s="20" t="s">
        <v>253</v>
      </c>
      <c r="J1805" s="11" t="s">
        <v>255</v>
      </c>
      <c r="K1805" s="11" t="s">
        <v>5259</v>
      </c>
      <c r="L1805" s="11">
        <v>2</v>
      </c>
    </row>
    <row r="1806" spans="1:12">
      <c r="A1806" s="11" t="s">
        <v>3520</v>
      </c>
      <c r="D1806" s="11" t="s">
        <v>254</v>
      </c>
      <c r="E1806" s="19" t="s">
        <v>3764</v>
      </c>
      <c r="F1806" s="10">
        <v>42036</v>
      </c>
      <c r="G1806" s="10">
        <v>44958</v>
      </c>
      <c r="H1806" s="11">
        <v>9</v>
      </c>
      <c r="I1806" s="20" t="s">
        <v>253</v>
      </c>
      <c r="J1806" s="11" t="s">
        <v>255</v>
      </c>
      <c r="K1806" s="11" t="s">
        <v>5259</v>
      </c>
      <c r="L1806" s="11">
        <v>2</v>
      </c>
    </row>
    <row r="1807" spans="1:12">
      <c r="A1807" s="11" t="s">
        <v>3521</v>
      </c>
      <c r="D1807" s="11" t="s">
        <v>254</v>
      </c>
      <c r="E1807" s="19" t="s">
        <v>3765</v>
      </c>
      <c r="F1807" s="10">
        <v>42036</v>
      </c>
      <c r="G1807" s="10">
        <v>44958</v>
      </c>
      <c r="H1807" s="11">
        <v>9</v>
      </c>
      <c r="I1807" s="20" t="s">
        <v>253</v>
      </c>
      <c r="J1807" s="11" t="s">
        <v>255</v>
      </c>
      <c r="K1807" s="11" t="s">
        <v>5259</v>
      </c>
      <c r="L1807" s="11">
        <v>2</v>
      </c>
    </row>
    <row r="1808" spans="1:12">
      <c r="A1808" s="11" t="s">
        <v>3522</v>
      </c>
      <c r="D1808" s="11" t="s">
        <v>254</v>
      </c>
      <c r="E1808" s="19" t="s">
        <v>3766</v>
      </c>
      <c r="F1808" s="10">
        <v>42036</v>
      </c>
      <c r="G1808" s="10">
        <v>44958</v>
      </c>
      <c r="H1808" s="11">
        <v>9</v>
      </c>
      <c r="I1808" s="20" t="s">
        <v>253</v>
      </c>
      <c r="J1808" s="11" t="s">
        <v>255</v>
      </c>
      <c r="K1808" s="11" t="s">
        <v>5259</v>
      </c>
      <c r="L1808" s="11">
        <v>2</v>
      </c>
    </row>
    <row r="1809" spans="1:12">
      <c r="A1809" s="11" t="s">
        <v>3523</v>
      </c>
      <c r="D1809" s="11" t="s">
        <v>254</v>
      </c>
      <c r="E1809" s="19" t="s">
        <v>3767</v>
      </c>
      <c r="F1809" s="10">
        <v>42036</v>
      </c>
      <c r="G1809" s="10">
        <v>44958</v>
      </c>
      <c r="H1809" s="11">
        <v>9</v>
      </c>
      <c r="I1809" s="20" t="s">
        <v>253</v>
      </c>
      <c r="J1809" s="11" t="s">
        <v>255</v>
      </c>
      <c r="K1809" s="11" t="s">
        <v>5259</v>
      </c>
      <c r="L1809" s="11">
        <v>2</v>
      </c>
    </row>
    <row r="1810" spans="1:12">
      <c r="A1810" s="11" t="s">
        <v>3524</v>
      </c>
      <c r="D1810" s="11" t="s">
        <v>254</v>
      </c>
      <c r="E1810" s="19" t="s">
        <v>3768</v>
      </c>
      <c r="F1810" s="10">
        <v>42036</v>
      </c>
      <c r="G1810" s="10">
        <v>44958</v>
      </c>
      <c r="H1810" s="11">
        <v>9</v>
      </c>
      <c r="I1810" s="20" t="s">
        <v>253</v>
      </c>
      <c r="J1810" s="11" t="s">
        <v>255</v>
      </c>
      <c r="K1810" s="11" t="s">
        <v>5259</v>
      </c>
      <c r="L1810" s="11">
        <v>2</v>
      </c>
    </row>
    <row r="1811" spans="1:12">
      <c r="A1811" s="11" t="s">
        <v>3525</v>
      </c>
      <c r="D1811" s="11" t="s">
        <v>254</v>
      </c>
      <c r="E1811" s="19" t="s">
        <v>3769</v>
      </c>
      <c r="F1811" s="10">
        <v>42036</v>
      </c>
      <c r="G1811" s="10">
        <v>44958</v>
      </c>
      <c r="H1811" s="11">
        <v>9</v>
      </c>
      <c r="I1811" s="20" t="s">
        <v>253</v>
      </c>
      <c r="J1811" s="11" t="s">
        <v>255</v>
      </c>
      <c r="K1811" s="11" t="s">
        <v>5259</v>
      </c>
      <c r="L1811" s="11">
        <v>2</v>
      </c>
    </row>
    <row r="1812" spans="1:12">
      <c r="A1812" s="11" t="s">
        <v>3526</v>
      </c>
      <c r="D1812" s="11" t="s">
        <v>254</v>
      </c>
      <c r="E1812" s="19" t="s">
        <v>3770</v>
      </c>
      <c r="F1812" s="10">
        <v>42036</v>
      </c>
      <c r="G1812" s="10">
        <v>44958</v>
      </c>
      <c r="H1812" s="11">
        <v>9</v>
      </c>
      <c r="I1812" s="20" t="s">
        <v>253</v>
      </c>
      <c r="J1812" s="11" t="s">
        <v>255</v>
      </c>
      <c r="K1812" s="11" t="s">
        <v>5259</v>
      </c>
      <c r="L1812" s="11">
        <v>2</v>
      </c>
    </row>
    <row r="1813" spans="1:12">
      <c r="A1813" s="11" t="s">
        <v>3527</v>
      </c>
      <c r="D1813" s="11" t="s">
        <v>254</v>
      </c>
      <c r="E1813" s="19" t="s">
        <v>3771</v>
      </c>
      <c r="F1813" s="10">
        <v>42036</v>
      </c>
      <c r="G1813" s="10">
        <v>44958</v>
      </c>
      <c r="H1813" s="11">
        <v>9</v>
      </c>
      <c r="I1813" s="20" t="s">
        <v>253</v>
      </c>
      <c r="J1813" s="11" t="s">
        <v>255</v>
      </c>
      <c r="K1813" s="11" t="s">
        <v>5259</v>
      </c>
      <c r="L1813" s="11">
        <v>2</v>
      </c>
    </row>
    <row r="1814" spans="1:12">
      <c r="A1814" s="11" t="s">
        <v>3528</v>
      </c>
      <c r="D1814" s="11" t="s">
        <v>254</v>
      </c>
      <c r="E1814" s="19" t="s">
        <v>3772</v>
      </c>
      <c r="F1814" s="10">
        <v>42036</v>
      </c>
      <c r="G1814" s="10">
        <v>44958</v>
      </c>
      <c r="H1814" s="11">
        <v>9</v>
      </c>
      <c r="I1814" s="20" t="s">
        <v>253</v>
      </c>
      <c r="J1814" s="11" t="s">
        <v>255</v>
      </c>
      <c r="K1814" s="11" t="s">
        <v>5259</v>
      </c>
      <c r="L1814" s="11">
        <v>2</v>
      </c>
    </row>
    <row r="1815" spans="1:12">
      <c r="A1815" s="11" t="s">
        <v>3529</v>
      </c>
      <c r="D1815" s="11" t="s">
        <v>254</v>
      </c>
      <c r="E1815" s="19" t="s">
        <v>3773</v>
      </c>
      <c r="F1815" s="10">
        <v>42036</v>
      </c>
      <c r="G1815" s="10">
        <v>44958</v>
      </c>
      <c r="H1815" s="11">
        <v>9</v>
      </c>
      <c r="I1815" s="20" t="s">
        <v>253</v>
      </c>
      <c r="J1815" s="11" t="s">
        <v>255</v>
      </c>
      <c r="K1815" s="11" t="s">
        <v>5259</v>
      </c>
      <c r="L1815" s="11">
        <v>2</v>
      </c>
    </row>
    <row r="1816" spans="1:12">
      <c r="A1816" s="11" t="s">
        <v>3530</v>
      </c>
      <c r="D1816" s="11" t="s">
        <v>254</v>
      </c>
      <c r="E1816" s="19" t="s">
        <v>3774</v>
      </c>
      <c r="F1816" s="10">
        <v>42036</v>
      </c>
      <c r="G1816" s="10">
        <v>44958</v>
      </c>
      <c r="H1816" s="11">
        <v>9</v>
      </c>
      <c r="I1816" s="20" t="s">
        <v>253</v>
      </c>
      <c r="J1816" s="11" t="s">
        <v>255</v>
      </c>
      <c r="K1816" s="11" t="s">
        <v>5259</v>
      </c>
      <c r="L1816" s="11">
        <v>2</v>
      </c>
    </row>
    <row r="1817" spans="1:12">
      <c r="A1817" s="11" t="s">
        <v>3531</v>
      </c>
      <c r="D1817" s="11" t="s">
        <v>254</v>
      </c>
      <c r="E1817" s="19" t="s">
        <v>3775</v>
      </c>
      <c r="F1817" s="10">
        <v>42036</v>
      </c>
      <c r="G1817" s="10">
        <v>44958</v>
      </c>
      <c r="H1817" s="11">
        <v>9</v>
      </c>
      <c r="I1817" s="20" t="s">
        <v>253</v>
      </c>
      <c r="J1817" s="11" t="s">
        <v>255</v>
      </c>
      <c r="K1817" s="11" t="s">
        <v>5259</v>
      </c>
      <c r="L1817" s="11">
        <v>2</v>
      </c>
    </row>
    <row r="1818" spans="1:12">
      <c r="A1818" s="11" t="s">
        <v>3532</v>
      </c>
      <c r="D1818" s="11" t="s">
        <v>254</v>
      </c>
      <c r="E1818" s="19" t="s">
        <v>3776</v>
      </c>
      <c r="F1818" s="10">
        <v>42036</v>
      </c>
      <c r="G1818" s="10">
        <v>44958</v>
      </c>
      <c r="H1818" s="11">
        <v>9</v>
      </c>
      <c r="I1818" s="20" t="s">
        <v>253</v>
      </c>
      <c r="J1818" s="11" t="s">
        <v>255</v>
      </c>
      <c r="K1818" s="11" t="s">
        <v>5259</v>
      </c>
      <c r="L1818" s="11">
        <v>2</v>
      </c>
    </row>
    <row r="1819" spans="1:12">
      <c r="A1819" s="11" t="s">
        <v>3533</v>
      </c>
      <c r="D1819" s="11" t="s">
        <v>254</v>
      </c>
      <c r="E1819" s="19" t="s">
        <v>3777</v>
      </c>
      <c r="F1819" s="10">
        <v>42036</v>
      </c>
      <c r="G1819" s="10">
        <v>44958</v>
      </c>
      <c r="H1819" s="11">
        <v>9</v>
      </c>
      <c r="I1819" s="20" t="s">
        <v>253</v>
      </c>
      <c r="J1819" s="11" t="s">
        <v>255</v>
      </c>
      <c r="K1819" s="11" t="s">
        <v>5259</v>
      </c>
      <c r="L1819" s="11">
        <v>2</v>
      </c>
    </row>
    <row r="1820" spans="1:12">
      <c r="A1820" s="11" t="s">
        <v>3534</v>
      </c>
      <c r="D1820" s="11" t="s">
        <v>254</v>
      </c>
      <c r="E1820" s="19" t="s">
        <v>3778</v>
      </c>
      <c r="F1820" s="10">
        <v>42036</v>
      </c>
      <c r="G1820" s="10">
        <v>44958</v>
      </c>
      <c r="H1820" s="11">
        <v>9</v>
      </c>
      <c r="I1820" s="20" t="s">
        <v>253</v>
      </c>
      <c r="J1820" s="11" t="s">
        <v>255</v>
      </c>
      <c r="K1820" s="11" t="s">
        <v>5259</v>
      </c>
      <c r="L1820" s="11">
        <v>2</v>
      </c>
    </row>
    <row r="1821" spans="1:12">
      <c r="A1821" s="11" t="s">
        <v>3535</v>
      </c>
      <c r="D1821" s="11" t="s">
        <v>254</v>
      </c>
      <c r="E1821" s="19" t="s">
        <v>3779</v>
      </c>
      <c r="F1821" s="10">
        <v>42036</v>
      </c>
      <c r="G1821" s="10">
        <v>44958</v>
      </c>
      <c r="H1821" s="11">
        <v>9</v>
      </c>
      <c r="I1821" s="20" t="s">
        <v>253</v>
      </c>
      <c r="J1821" s="11" t="s">
        <v>255</v>
      </c>
      <c r="K1821" s="11" t="s">
        <v>5259</v>
      </c>
      <c r="L1821" s="11">
        <v>2</v>
      </c>
    </row>
    <row r="1822" spans="1:12">
      <c r="A1822" s="11" t="s">
        <v>3536</v>
      </c>
      <c r="D1822" s="11" t="s">
        <v>254</v>
      </c>
      <c r="E1822" s="19" t="s">
        <v>3780</v>
      </c>
      <c r="F1822" s="10">
        <v>42036</v>
      </c>
      <c r="G1822" s="10">
        <v>44958</v>
      </c>
      <c r="H1822" s="11">
        <v>9</v>
      </c>
      <c r="I1822" s="20" t="s">
        <v>253</v>
      </c>
      <c r="J1822" s="11" t="s">
        <v>255</v>
      </c>
      <c r="K1822" s="11" t="s">
        <v>5259</v>
      </c>
      <c r="L1822" s="11">
        <v>2</v>
      </c>
    </row>
    <row r="1823" spans="1:12">
      <c r="A1823" s="11" t="s">
        <v>3537</v>
      </c>
      <c r="D1823" s="11" t="s">
        <v>254</v>
      </c>
      <c r="E1823" s="19" t="s">
        <v>3781</v>
      </c>
      <c r="F1823" s="10">
        <v>42036</v>
      </c>
      <c r="G1823" s="10">
        <v>44958</v>
      </c>
      <c r="H1823" s="11">
        <v>9</v>
      </c>
      <c r="I1823" s="20" t="s">
        <v>253</v>
      </c>
      <c r="J1823" s="11" t="s">
        <v>255</v>
      </c>
      <c r="K1823" s="11" t="s">
        <v>5259</v>
      </c>
      <c r="L1823" s="11">
        <v>2</v>
      </c>
    </row>
    <row r="1824" spans="1:12">
      <c r="A1824" s="11" t="s">
        <v>3538</v>
      </c>
      <c r="D1824" s="11" t="s">
        <v>254</v>
      </c>
      <c r="E1824" s="19" t="s">
        <v>3782</v>
      </c>
      <c r="F1824" s="10">
        <v>42036</v>
      </c>
      <c r="G1824" s="10">
        <v>44958</v>
      </c>
      <c r="H1824" s="11">
        <v>9</v>
      </c>
      <c r="I1824" s="20" t="s">
        <v>253</v>
      </c>
      <c r="J1824" s="11" t="s">
        <v>255</v>
      </c>
      <c r="K1824" s="11" t="s">
        <v>5259</v>
      </c>
      <c r="L1824" s="11">
        <v>2</v>
      </c>
    </row>
    <row r="1825" spans="1:12">
      <c r="A1825" s="11" t="s">
        <v>3539</v>
      </c>
      <c r="D1825" s="11" t="s">
        <v>254</v>
      </c>
      <c r="E1825" s="19" t="s">
        <v>3783</v>
      </c>
      <c r="F1825" s="10">
        <v>42036</v>
      </c>
      <c r="G1825" s="10">
        <v>44958</v>
      </c>
      <c r="H1825" s="11">
        <v>9</v>
      </c>
      <c r="I1825" s="20" t="s">
        <v>253</v>
      </c>
      <c r="J1825" s="11" t="s">
        <v>255</v>
      </c>
      <c r="K1825" s="11" t="s">
        <v>5259</v>
      </c>
      <c r="L1825" s="11">
        <v>2</v>
      </c>
    </row>
    <row r="1826" spans="1:12">
      <c r="A1826" s="11" t="s">
        <v>3540</v>
      </c>
      <c r="D1826" s="11" t="s">
        <v>254</v>
      </c>
      <c r="E1826" s="19" t="s">
        <v>3784</v>
      </c>
      <c r="F1826" s="10">
        <v>42036</v>
      </c>
      <c r="G1826" s="10">
        <v>44958</v>
      </c>
      <c r="H1826" s="11">
        <v>9</v>
      </c>
      <c r="I1826" s="20" t="s">
        <v>253</v>
      </c>
      <c r="J1826" s="11" t="s">
        <v>255</v>
      </c>
      <c r="K1826" s="11" t="s">
        <v>5259</v>
      </c>
      <c r="L1826" s="11">
        <v>2</v>
      </c>
    </row>
    <row r="1827" spans="1:12">
      <c r="A1827" s="11" t="s">
        <v>3541</v>
      </c>
      <c r="D1827" s="11" t="s">
        <v>254</v>
      </c>
      <c r="E1827" s="19" t="s">
        <v>3785</v>
      </c>
      <c r="F1827" s="10">
        <v>42036</v>
      </c>
      <c r="G1827" s="10">
        <v>44958</v>
      </c>
      <c r="H1827" s="11">
        <v>9</v>
      </c>
      <c r="I1827" s="20" t="s">
        <v>253</v>
      </c>
      <c r="J1827" s="11" t="s">
        <v>255</v>
      </c>
      <c r="K1827" s="11" t="s">
        <v>5259</v>
      </c>
      <c r="L1827" s="11">
        <v>2</v>
      </c>
    </row>
    <row r="1828" spans="1:12">
      <c r="A1828" s="11" t="s">
        <v>3542</v>
      </c>
      <c r="D1828" s="11" t="s">
        <v>254</v>
      </c>
      <c r="E1828" s="19" t="s">
        <v>3786</v>
      </c>
      <c r="F1828" s="10">
        <v>42036</v>
      </c>
      <c r="G1828" s="10">
        <v>44958</v>
      </c>
      <c r="H1828" s="11">
        <v>9</v>
      </c>
      <c r="I1828" s="20" t="s">
        <v>253</v>
      </c>
      <c r="J1828" s="11" t="s">
        <v>255</v>
      </c>
      <c r="K1828" s="11" t="s">
        <v>5259</v>
      </c>
      <c r="L1828" s="11">
        <v>2</v>
      </c>
    </row>
    <row r="1829" spans="1:12">
      <c r="A1829" s="11" t="s">
        <v>3543</v>
      </c>
      <c r="D1829" s="11" t="s">
        <v>254</v>
      </c>
      <c r="E1829" s="19" t="s">
        <v>3787</v>
      </c>
      <c r="F1829" s="10">
        <v>42036</v>
      </c>
      <c r="G1829" s="10">
        <v>44958</v>
      </c>
      <c r="H1829" s="11">
        <v>9</v>
      </c>
      <c r="I1829" s="20" t="s">
        <v>253</v>
      </c>
      <c r="J1829" s="11" t="s">
        <v>255</v>
      </c>
      <c r="K1829" s="11" t="s">
        <v>5259</v>
      </c>
      <c r="L1829" s="11">
        <v>2</v>
      </c>
    </row>
    <row r="1830" spans="1:12">
      <c r="A1830" s="11" t="s">
        <v>3544</v>
      </c>
      <c r="D1830" s="11" t="s">
        <v>254</v>
      </c>
      <c r="E1830" s="19" t="s">
        <v>3788</v>
      </c>
      <c r="F1830" s="10">
        <v>42036</v>
      </c>
      <c r="G1830" s="10">
        <v>44958</v>
      </c>
      <c r="H1830" s="11">
        <v>9</v>
      </c>
      <c r="I1830" s="20" t="s">
        <v>253</v>
      </c>
      <c r="J1830" s="11" t="s">
        <v>255</v>
      </c>
      <c r="K1830" s="11" t="s">
        <v>5259</v>
      </c>
      <c r="L1830" s="11">
        <v>2</v>
      </c>
    </row>
    <row r="1831" spans="1:12">
      <c r="A1831" s="11" t="s">
        <v>3545</v>
      </c>
      <c r="D1831" s="11" t="s">
        <v>254</v>
      </c>
      <c r="E1831" s="19" t="s">
        <v>3789</v>
      </c>
      <c r="F1831" s="10">
        <v>42036</v>
      </c>
      <c r="G1831" s="10">
        <v>44958</v>
      </c>
      <c r="H1831" s="11">
        <v>9</v>
      </c>
      <c r="I1831" s="20" t="s">
        <v>253</v>
      </c>
      <c r="J1831" s="11" t="s">
        <v>255</v>
      </c>
      <c r="K1831" s="11" t="s">
        <v>5259</v>
      </c>
      <c r="L1831" s="11">
        <v>2</v>
      </c>
    </row>
    <row r="1832" spans="1:12">
      <c r="A1832" s="11" t="s">
        <v>3546</v>
      </c>
      <c r="D1832" s="11" t="s">
        <v>254</v>
      </c>
      <c r="E1832" s="19" t="s">
        <v>3790</v>
      </c>
      <c r="F1832" s="10">
        <v>42036</v>
      </c>
      <c r="G1832" s="10">
        <v>44958</v>
      </c>
      <c r="H1832" s="11">
        <v>9</v>
      </c>
      <c r="I1832" s="20" t="s">
        <v>253</v>
      </c>
      <c r="J1832" s="11" t="s">
        <v>255</v>
      </c>
      <c r="K1832" s="11" t="s">
        <v>5259</v>
      </c>
      <c r="L1832" s="11">
        <v>2</v>
      </c>
    </row>
    <row r="1833" spans="1:12">
      <c r="A1833" s="11" t="s">
        <v>3547</v>
      </c>
      <c r="D1833" s="11" t="s">
        <v>254</v>
      </c>
      <c r="E1833" s="19" t="s">
        <v>3791</v>
      </c>
      <c r="F1833" s="10">
        <v>42036</v>
      </c>
      <c r="G1833" s="10">
        <v>44958</v>
      </c>
      <c r="H1833" s="11">
        <v>9</v>
      </c>
      <c r="I1833" s="20" t="s">
        <v>253</v>
      </c>
      <c r="J1833" s="11" t="s">
        <v>255</v>
      </c>
      <c r="K1833" s="11" t="s">
        <v>5259</v>
      </c>
      <c r="L1833" s="11">
        <v>2</v>
      </c>
    </row>
    <row r="1834" spans="1:12">
      <c r="A1834" s="11" t="s">
        <v>3548</v>
      </c>
      <c r="D1834" s="11" t="s">
        <v>254</v>
      </c>
      <c r="E1834" s="19" t="s">
        <v>3792</v>
      </c>
      <c r="F1834" s="10">
        <v>42036</v>
      </c>
      <c r="G1834" s="10">
        <v>44958</v>
      </c>
      <c r="H1834" s="11">
        <v>9</v>
      </c>
      <c r="I1834" s="20" t="s">
        <v>253</v>
      </c>
      <c r="J1834" s="11" t="s">
        <v>255</v>
      </c>
      <c r="K1834" s="11" t="s">
        <v>5259</v>
      </c>
      <c r="L1834" s="11">
        <v>2</v>
      </c>
    </row>
    <row r="1835" spans="1:12">
      <c r="A1835" s="11" t="s">
        <v>3549</v>
      </c>
      <c r="D1835" s="11" t="s">
        <v>254</v>
      </c>
      <c r="E1835" s="19" t="s">
        <v>3793</v>
      </c>
      <c r="F1835" s="10">
        <v>42036</v>
      </c>
      <c r="G1835" s="10">
        <v>44958</v>
      </c>
      <c r="H1835" s="11">
        <v>9</v>
      </c>
      <c r="I1835" s="20" t="s">
        <v>253</v>
      </c>
      <c r="J1835" s="11" t="s">
        <v>255</v>
      </c>
      <c r="K1835" s="11" t="s">
        <v>5259</v>
      </c>
      <c r="L1835" s="11">
        <v>2</v>
      </c>
    </row>
    <row r="1836" spans="1:12">
      <c r="A1836" s="11" t="s">
        <v>3550</v>
      </c>
      <c r="D1836" s="11" t="s">
        <v>254</v>
      </c>
      <c r="E1836" s="19" t="s">
        <v>3794</v>
      </c>
      <c r="F1836" s="10">
        <v>42036</v>
      </c>
      <c r="G1836" s="10">
        <v>44958</v>
      </c>
      <c r="H1836" s="11">
        <v>9</v>
      </c>
      <c r="I1836" s="20" t="s">
        <v>253</v>
      </c>
      <c r="J1836" s="11" t="s">
        <v>255</v>
      </c>
      <c r="K1836" s="11" t="s">
        <v>5259</v>
      </c>
      <c r="L1836" s="11">
        <v>2</v>
      </c>
    </row>
    <row r="1837" spans="1:12">
      <c r="A1837" s="11" t="s">
        <v>3551</v>
      </c>
      <c r="D1837" s="11" t="s">
        <v>254</v>
      </c>
      <c r="E1837" s="19" t="s">
        <v>3795</v>
      </c>
      <c r="F1837" s="10">
        <v>42036</v>
      </c>
      <c r="G1837" s="10">
        <v>44958</v>
      </c>
      <c r="H1837" s="11">
        <v>9</v>
      </c>
      <c r="I1837" s="20" t="s">
        <v>253</v>
      </c>
      <c r="J1837" s="11" t="s">
        <v>255</v>
      </c>
      <c r="K1837" s="11" t="s">
        <v>5259</v>
      </c>
      <c r="L1837" s="11">
        <v>2</v>
      </c>
    </row>
    <row r="1838" spans="1:12">
      <c r="A1838" s="11" t="s">
        <v>3552</v>
      </c>
      <c r="D1838" s="11" t="s">
        <v>254</v>
      </c>
      <c r="E1838" s="19" t="s">
        <v>3796</v>
      </c>
      <c r="F1838" s="10">
        <v>42036</v>
      </c>
      <c r="G1838" s="10">
        <v>44958</v>
      </c>
      <c r="H1838" s="11">
        <v>9</v>
      </c>
      <c r="I1838" s="20" t="s">
        <v>253</v>
      </c>
      <c r="J1838" s="11" t="s">
        <v>255</v>
      </c>
      <c r="K1838" s="11" t="s">
        <v>5259</v>
      </c>
      <c r="L1838" s="11">
        <v>2</v>
      </c>
    </row>
    <row r="1839" spans="1:12">
      <c r="A1839" s="11" t="s">
        <v>3553</v>
      </c>
      <c r="D1839" s="11" t="s">
        <v>254</v>
      </c>
      <c r="E1839" s="19" t="s">
        <v>3797</v>
      </c>
      <c r="F1839" s="10">
        <v>42036</v>
      </c>
      <c r="G1839" s="10">
        <v>44958</v>
      </c>
      <c r="H1839" s="11">
        <v>9</v>
      </c>
      <c r="I1839" s="20" t="s">
        <v>253</v>
      </c>
      <c r="J1839" s="11" t="s">
        <v>255</v>
      </c>
      <c r="K1839" s="11" t="s">
        <v>5259</v>
      </c>
      <c r="L1839" s="11">
        <v>2</v>
      </c>
    </row>
    <row r="1840" spans="1:12">
      <c r="A1840" s="11" t="s">
        <v>3554</v>
      </c>
      <c r="D1840" s="11" t="s">
        <v>254</v>
      </c>
      <c r="E1840" s="19" t="s">
        <v>3798</v>
      </c>
      <c r="F1840" s="10">
        <v>42036</v>
      </c>
      <c r="G1840" s="10">
        <v>44958</v>
      </c>
      <c r="H1840" s="11">
        <v>9</v>
      </c>
      <c r="I1840" s="20" t="s">
        <v>253</v>
      </c>
      <c r="J1840" s="11" t="s">
        <v>255</v>
      </c>
      <c r="K1840" s="11" t="s">
        <v>5259</v>
      </c>
      <c r="L1840" s="11">
        <v>2</v>
      </c>
    </row>
    <row r="1841" spans="1:12">
      <c r="A1841" s="11" t="s">
        <v>3555</v>
      </c>
      <c r="D1841" s="11" t="s">
        <v>254</v>
      </c>
      <c r="E1841" s="19" t="s">
        <v>3799</v>
      </c>
      <c r="F1841" s="10">
        <v>42036</v>
      </c>
      <c r="G1841" s="10">
        <v>44958</v>
      </c>
      <c r="H1841" s="11">
        <v>9</v>
      </c>
      <c r="I1841" s="20" t="s">
        <v>253</v>
      </c>
      <c r="J1841" s="11" t="s">
        <v>255</v>
      </c>
      <c r="K1841" s="11" t="s">
        <v>5259</v>
      </c>
      <c r="L1841" s="11">
        <v>2</v>
      </c>
    </row>
    <row r="1842" spans="1:12">
      <c r="A1842" s="11" t="s">
        <v>3556</v>
      </c>
      <c r="D1842" s="11" t="s">
        <v>254</v>
      </c>
      <c r="E1842" s="19" t="s">
        <v>3800</v>
      </c>
      <c r="F1842" s="10">
        <v>42036</v>
      </c>
      <c r="G1842" s="10">
        <v>44958</v>
      </c>
      <c r="H1842" s="11">
        <v>9</v>
      </c>
      <c r="I1842" s="20" t="s">
        <v>253</v>
      </c>
      <c r="J1842" s="11" t="s">
        <v>255</v>
      </c>
      <c r="K1842" s="11" t="s">
        <v>5259</v>
      </c>
      <c r="L1842" s="11">
        <v>2</v>
      </c>
    </row>
    <row r="1843" spans="1:12">
      <c r="A1843" s="11" t="s">
        <v>3557</v>
      </c>
      <c r="D1843" s="11" t="s">
        <v>254</v>
      </c>
      <c r="E1843" s="19" t="s">
        <v>3801</v>
      </c>
      <c r="F1843" s="10">
        <v>42036</v>
      </c>
      <c r="G1843" s="10">
        <v>44958</v>
      </c>
      <c r="H1843" s="11">
        <v>9</v>
      </c>
      <c r="I1843" s="20" t="s">
        <v>253</v>
      </c>
      <c r="J1843" s="11" t="s">
        <v>255</v>
      </c>
      <c r="K1843" s="11" t="s">
        <v>5259</v>
      </c>
      <c r="L1843" s="11">
        <v>2</v>
      </c>
    </row>
    <row r="1844" spans="1:12">
      <c r="A1844" s="11" t="s">
        <v>3558</v>
      </c>
      <c r="D1844" s="11" t="s">
        <v>254</v>
      </c>
      <c r="E1844" s="19" t="s">
        <v>3802</v>
      </c>
      <c r="F1844" s="10">
        <v>42036</v>
      </c>
      <c r="G1844" s="10">
        <v>44958</v>
      </c>
      <c r="H1844" s="11">
        <v>9</v>
      </c>
      <c r="I1844" s="20" t="s">
        <v>253</v>
      </c>
      <c r="J1844" s="11" t="s">
        <v>255</v>
      </c>
      <c r="K1844" s="11" t="s">
        <v>5259</v>
      </c>
      <c r="L1844" s="11">
        <v>2</v>
      </c>
    </row>
    <row r="1845" spans="1:12">
      <c r="A1845" s="11" t="s">
        <v>3559</v>
      </c>
      <c r="D1845" s="11" t="s">
        <v>254</v>
      </c>
      <c r="E1845" s="19" t="s">
        <v>3803</v>
      </c>
      <c r="F1845" s="10">
        <v>42036</v>
      </c>
      <c r="G1845" s="10">
        <v>44958</v>
      </c>
      <c r="H1845" s="11">
        <v>9</v>
      </c>
      <c r="I1845" s="20" t="s">
        <v>253</v>
      </c>
      <c r="J1845" s="11" t="s">
        <v>255</v>
      </c>
      <c r="K1845" s="11" t="s">
        <v>5259</v>
      </c>
      <c r="L1845" s="11">
        <v>2</v>
      </c>
    </row>
    <row r="1846" spans="1:12">
      <c r="A1846" s="11" t="s">
        <v>3560</v>
      </c>
      <c r="D1846" s="11" t="s">
        <v>254</v>
      </c>
      <c r="E1846" s="19" t="s">
        <v>3804</v>
      </c>
      <c r="F1846" s="10">
        <v>42036</v>
      </c>
      <c r="G1846" s="10">
        <v>44958</v>
      </c>
      <c r="H1846" s="11">
        <v>9</v>
      </c>
      <c r="I1846" s="20" t="s">
        <v>253</v>
      </c>
      <c r="J1846" s="11" t="s">
        <v>255</v>
      </c>
      <c r="K1846" s="11" t="s">
        <v>5259</v>
      </c>
      <c r="L1846" s="11">
        <v>2</v>
      </c>
    </row>
    <row r="1847" spans="1:12">
      <c r="A1847" s="11" t="s">
        <v>3561</v>
      </c>
      <c r="D1847" s="11" t="s">
        <v>254</v>
      </c>
      <c r="E1847" s="19" t="s">
        <v>3805</v>
      </c>
      <c r="F1847" s="10">
        <v>42036</v>
      </c>
      <c r="G1847" s="10">
        <v>44958</v>
      </c>
      <c r="H1847" s="11">
        <v>9</v>
      </c>
      <c r="I1847" s="20" t="s">
        <v>253</v>
      </c>
      <c r="J1847" s="11" t="s">
        <v>255</v>
      </c>
      <c r="K1847" s="11" t="s">
        <v>5259</v>
      </c>
      <c r="L1847" s="11">
        <v>2</v>
      </c>
    </row>
    <row r="1848" spans="1:12">
      <c r="A1848" s="11" t="s">
        <v>3562</v>
      </c>
      <c r="D1848" s="11" t="s">
        <v>254</v>
      </c>
      <c r="E1848" s="19" t="s">
        <v>3806</v>
      </c>
      <c r="F1848" s="10">
        <v>42036</v>
      </c>
      <c r="G1848" s="10">
        <v>44958</v>
      </c>
      <c r="H1848" s="11">
        <v>9</v>
      </c>
      <c r="I1848" s="20" t="s">
        <v>253</v>
      </c>
      <c r="J1848" s="11" t="s">
        <v>255</v>
      </c>
      <c r="K1848" s="11" t="s">
        <v>5259</v>
      </c>
      <c r="L1848" s="11">
        <v>2</v>
      </c>
    </row>
    <row r="1849" spans="1:12">
      <c r="A1849" s="11" t="s">
        <v>3563</v>
      </c>
      <c r="D1849" s="11" t="s">
        <v>254</v>
      </c>
      <c r="E1849" s="19" t="s">
        <v>3807</v>
      </c>
      <c r="F1849" s="10">
        <v>42036</v>
      </c>
      <c r="G1849" s="10">
        <v>44958</v>
      </c>
      <c r="H1849" s="11">
        <v>9</v>
      </c>
      <c r="I1849" s="20" t="s">
        <v>253</v>
      </c>
      <c r="J1849" s="11" t="s">
        <v>255</v>
      </c>
      <c r="K1849" s="11" t="s">
        <v>5259</v>
      </c>
      <c r="L1849" s="11">
        <v>2</v>
      </c>
    </row>
    <row r="1850" spans="1:12">
      <c r="A1850" s="11" t="s">
        <v>3564</v>
      </c>
      <c r="D1850" s="11" t="s">
        <v>254</v>
      </c>
      <c r="E1850" s="19" t="s">
        <v>3808</v>
      </c>
      <c r="F1850" s="10">
        <v>42036</v>
      </c>
      <c r="G1850" s="10">
        <v>44958</v>
      </c>
      <c r="H1850" s="11">
        <v>9</v>
      </c>
      <c r="I1850" s="20" t="s">
        <v>253</v>
      </c>
      <c r="J1850" s="11" t="s">
        <v>255</v>
      </c>
      <c r="K1850" s="11" t="s">
        <v>5259</v>
      </c>
      <c r="L1850" s="11">
        <v>2</v>
      </c>
    </row>
    <row r="1851" spans="1:12">
      <c r="A1851" s="11" t="s">
        <v>3565</v>
      </c>
      <c r="D1851" s="11" t="s">
        <v>254</v>
      </c>
      <c r="E1851" s="19" t="s">
        <v>3809</v>
      </c>
      <c r="F1851" s="10">
        <v>42036</v>
      </c>
      <c r="G1851" s="10">
        <v>44958</v>
      </c>
      <c r="H1851" s="11">
        <v>9</v>
      </c>
      <c r="I1851" s="20" t="s">
        <v>253</v>
      </c>
      <c r="J1851" s="11" t="s">
        <v>255</v>
      </c>
      <c r="K1851" s="11" t="s">
        <v>5259</v>
      </c>
      <c r="L1851" s="11">
        <v>2</v>
      </c>
    </row>
    <row r="1852" spans="1:12">
      <c r="A1852" s="11" t="s">
        <v>3566</v>
      </c>
      <c r="D1852" s="11" t="s">
        <v>254</v>
      </c>
      <c r="E1852" s="19" t="s">
        <v>3810</v>
      </c>
      <c r="F1852" s="10">
        <v>42036</v>
      </c>
      <c r="G1852" s="10">
        <v>44958</v>
      </c>
      <c r="H1852" s="11">
        <v>9</v>
      </c>
      <c r="I1852" s="20" t="s">
        <v>253</v>
      </c>
      <c r="J1852" s="11" t="s">
        <v>255</v>
      </c>
      <c r="K1852" s="11" t="s">
        <v>5259</v>
      </c>
      <c r="L1852" s="11">
        <v>2</v>
      </c>
    </row>
    <row r="1853" spans="1:12">
      <c r="A1853" s="11" t="s">
        <v>3567</v>
      </c>
      <c r="D1853" s="11" t="s">
        <v>254</v>
      </c>
      <c r="E1853" s="19" t="s">
        <v>3811</v>
      </c>
      <c r="F1853" s="10">
        <v>42036</v>
      </c>
      <c r="G1853" s="10">
        <v>44958</v>
      </c>
      <c r="H1853" s="11">
        <v>9</v>
      </c>
      <c r="I1853" s="20" t="s">
        <v>253</v>
      </c>
      <c r="J1853" s="11" t="s">
        <v>255</v>
      </c>
      <c r="K1853" s="11" t="s">
        <v>5259</v>
      </c>
      <c r="L1853" s="11">
        <v>2</v>
      </c>
    </row>
    <row r="1854" spans="1:12">
      <c r="A1854" s="11" t="s">
        <v>3568</v>
      </c>
      <c r="D1854" s="11" t="s">
        <v>254</v>
      </c>
      <c r="E1854" s="19" t="s">
        <v>3812</v>
      </c>
      <c r="F1854" s="10">
        <v>42036</v>
      </c>
      <c r="G1854" s="10">
        <v>44958</v>
      </c>
      <c r="H1854" s="11">
        <v>9</v>
      </c>
      <c r="I1854" s="20" t="s">
        <v>253</v>
      </c>
      <c r="J1854" s="11" t="s">
        <v>255</v>
      </c>
      <c r="K1854" s="11" t="s">
        <v>5259</v>
      </c>
      <c r="L1854" s="11">
        <v>2</v>
      </c>
    </row>
    <row r="1855" spans="1:12">
      <c r="A1855" s="11" t="s">
        <v>3569</v>
      </c>
      <c r="D1855" s="11" t="s">
        <v>254</v>
      </c>
      <c r="E1855" s="19" t="s">
        <v>3813</v>
      </c>
      <c r="F1855" s="10">
        <v>42036</v>
      </c>
      <c r="G1855" s="10">
        <v>44958</v>
      </c>
      <c r="H1855" s="11">
        <v>9</v>
      </c>
      <c r="I1855" s="20" t="s">
        <v>253</v>
      </c>
      <c r="J1855" s="11" t="s">
        <v>255</v>
      </c>
      <c r="K1855" s="11" t="s">
        <v>5259</v>
      </c>
      <c r="L1855" s="11">
        <v>2</v>
      </c>
    </row>
    <row r="1856" spans="1:12">
      <c r="A1856" s="11" t="s">
        <v>3570</v>
      </c>
      <c r="D1856" s="11" t="s">
        <v>254</v>
      </c>
      <c r="E1856" s="19" t="s">
        <v>3814</v>
      </c>
      <c r="F1856" s="10">
        <v>42036</v>
      </c>
      <c r="G1856" s="10">
        <v>44958</v>
      </c>
      <c r="H1856" s="11">
        <v>9</v>
      </c>
      <c r="I1856" s="20" t="s">
        <v>253</v>
      </c>
      <c r="J1856" s="11" t="s">
        <v>255</v>
      </c>
      <c r="K1856" s="11" t="s">
        <v>5259</v>
      </c>
      <c r="L1856" s="11">
        <v>2</v>
      </c>
    </row>
    <row r="1857" spans="1:12">
      <c r="A1857" s="11" t="s">
        <v>3571</v>
      </c>
      <c r="D1857" s="11" t="s">
        <v>254</v>
      </c>
      <c r="E1857" s="19" t="s">
        <v>3815</v>
      </c>
      <c r="F1857" s="10">
        <v>42036</v>
      </c>
      <c r="G1857" s="10">
        <v>44958</v>
      </c>
      <c r="H1857" s="11">
        <v>9</v>
      </c>
      <c r="I1857" s="20" t="s">
        <v>253</v>
      </c>
      <c r="J1857" s="11" t="s">
        <v>255</v>
      </c>
      <c r="K1857" s="11" t="s">
        <v>5259</v>
      </c>
      <c r="L1857" s="11">
        <v>2</v>
      </c>
    </row>
    <row r="1858" spans="1:12">
      <c r="A1858" s="11" t="s">
        <v>3572</v>
      </c>
      <c r="D1858" s="11" t="s">
        <v>254</v>
      </c>
      <c r="E1858" s="19" t="s">
        <v>3816</v>
      </c>
      <c r="F1858" s="10">
        <v>42036</v>
      </c>
      <c r="G1858" s="10">
        <v>44958</v>
      </c>
      <c r="H1858" s="11">
        <v>9</v>
      </c>
      <c r="I1858" s="20" t="s">
        <v>253</v>
      </c>
      <c r="J1858" s="11" t="s">
        <v>255</v>
      </c>
      <c r="K1858" s="11" t="s">
        <v>5259</v>
      </c>
      <c r="L1858" s="11">
        <v>2</v>
      </c>
    </row>
    <row r="1859" spans="1:12">
      <c r="A1859" s="11" t="s">
        <v>3573</v>
      </c>
      <c r="D1859" s="11" t="s">
        <v>254</v>
      </c>
      <c r="E1859" s="19" t="s">
        <v>3817</v>
      </c>
      <c r="F1859" s="10">
        <v>42036</v>
      </c>
      <c r="G1859" s="10">
        <v>44958</v>
      </c>
      <c r="H1859" s="11">
        <v>9</v>
      </c>
      <c r="I1859" s="20" t="s">
        <v>253</v>
      </c>
      <c r="J1859" s="11" t="s">
        <v>255</v>
      </c>
      <c r="K1859" s="11" t="s">
        <v>5259</v>
      </c>
      <c r="L1859" s="11">
        <v>2</v>
      </c>
    </row>
    <row r="1860" spans="1:12">
      <c r="A1860" s="11" t="s">
        <v>3574</v>
      </c>
      <c r="D1860" s="11" t="s">
        <v>254</v>
      </c>
      <c r="E1860" s="19" t="s">
        <v>3818</v>
      </c>
      <c r="F1860" s="10">
        <v>42036</v>
      </c>
      <c r="G1860" s="10">
        <v>44958</v>
      </c>
      <c r="H1860" s="11">
        <v>9</v>
      </c>
      <c r="I1860" s="20" t="s">
        <v>253</v>
      </c>
      <c r="J1860" s="11" t="s">
        <v>255</v>
      </c>
      <c r="K1860" s="11" t="s">
        <v>5259</v>
      </c>
      <c r="L1860" s="11">
        <v>2</v>
      </c>
    </row>
    <row r="1861" spans="1:12">
      <c r="A1861" s="11" t="s">
        <v>3575</v>
      </c>
      <c r="D1861" s="11" t="s">
        <v>254</v>
      </c>
      <c r="E1861" s="19" t="s">
        <v>3819</v>
      </c>
      <c r="F1861" s="10">
        <v>42036</v>
      </c>
      <c r="G1861" s="10">
        <v>44958</v>
      </c>
      <c r="H1861" s="11">
        <v>9</v>
      </c>
      <c r="I1861" s="20" t="s">
        <v>253</v>
      </c>
      <c r="J1861" s="11" t="s">
        <v>255</v>
      </c>
      <c r="K1861" s="11" t="s">
        <v>5259</v>
      </c>
      <c r="L1861" s="11">
        <v>2</v>
      </c>
    </row>
    <row r="1862" spans="1:12">
      <c r="A1862" s="11" t="s">
        <v>3576</v>
      </c>
      <c r="D1862" s="11" t="s">
        <v>254</v>
      </c>
      <c r="E1862" s="19" t="s">
        <v>3820</v>
      </c>
      <c r="F1862" s="10">
        <v>42036</v>
      </c>
      <c r="G1862" s="10">
        <v>44958</v>
      </c>
      <c r="H1862" s="11">
        <v>9</v>
      </c>
      <c r="I1862" s="20" t="s">
        <v>253</v>
      </c>
      <c r="J1862" s="11" t="s">
        <v>255</v>
      </c>
      <c r="K1862" s="11" t="s">
        <v>5259</v>
      </c>
      <c r="L1862" s="11">
        <v>2</v>
      </c>
    </row>
    <row r="1863" spans="1:12">
      <c r="A1863" s="11" t="s">
        <v>3577</v>
      </c>
      <c r="D1863" s="11" t="s">
        <v>254</v>
      </c>
      <c r="E1863" s="19" t="s">
        <v>3821</v>
      </c>
      <c r="F1863" s="10">
        <v>42036</v>
      </c>
      <c r="G1863" s="10">
        <v>44958</v>
      </c>
      <c r="H1863" s="11">
        <v>9</v>
      </c>
      <c r="I1863" s="20" t="s">
        <v>253</v>
      </c>
      <c r="J1863" s="11" t="s">
        <v>255</v>
      </c>
      <c r="K1863" s="11" t="s">
        <v>5259</v>
      </c>
      <c r="L1863" s="11">
        <v>2</v>
      </c>
    </row>
    <row r="1864" spans="1:12">
      <c r="A1864" s="11" t="s">
        <v>3578</v>
      </c>
      <c r="D1864" s="11" t="s">
        <v>254</v>
      </c>
      <c r="E1864" s="19" t="s">
        <v>3822</v>
      </c>
      <c r="F1864" s="10">
        <v>42036</v>
      </c>
      <c r="G1864" s="10">
        <v>44958</v>
      </c>
      <c r="H1864" s="11">
        <v>9</v>
      </c>
      <c r="I1864" s="20" t="s">
        <v>253</v>
      </c>
      <c r="J1864" s="11" t="s">
        <v>255</v>
      </c>
      <c r="K1864" s="11" t="s">
        <v>5259</v>
      </c>
      <c r="L1864" s="11">
        <v>2</v>
      </c>
    </row>
    <row r="1865" spans="1:12">
      <c r="A1865" s="11" t="s">
        <v>3579</v>
      </c>
      <c r="D1865" s="11" t="s">
        <v>254</v>
      </c>
      <c r="E1865" s="19" t="s">
        <v>3823</v>
      </c>
      <c r="F1865" s="10">
        <v>42036</v>
      </c>
      <c r="G1865" s="10">
        <v>44958</v>
      </c>
      <c r="H1865" s="11">
        <v>9</v>
      </c>
      <c r="I1865" s="20" t="s">
        <v>253</v>
      </c>
      <c r="J1865" s="11" t="s">
        <v>255</v>
      </c>
      <c r="K1865" s="11" t="s">
        <v>5259</v>
      </c>
      <c r="L1865" s="11">
        <v>2</v>
      </c>
    </row>
    <row r="1866" spans="1:12">
      <c r="A1866" s="11" t="s">
        <v>3580</v>
      </c>
      <c r="D1866" s="11" t="s">
        <v>254</v>
      </c>
      <c r="E1866" s="19" t="s">
        <v>3824</v>
      </c>
      <c r="F1866" s="10">
        <v>42036</v>
      </c>
      <c r="G1866" s="10">
        <v>44958</v>
      </c>
      <c r="H1866" s="11">
        <v>9</v>
      </c>
      <c r="I1866" s="20" t="s">
        <v>253</v>
      </c>
      <c r="J1866" s="11" t="s">
        <v>255</v>
      </c>
      <c r="K1866" s="11" t="s">
        <v>5259</v>
      </c>
      <c r="L1866" s="11">
        <v>2</v>
      </c>
    </row>
    <row r="1867" spans="1:12">
      <c r="A1867" s="11" t="s">
        <v>3581</v>
      </c>
      <c r="D1867" s="11" t="s">
        <v>254</v>
      </c>
      <c r="E1867" s="19" t="s">
        <v>3825</v>
      </c>
      <c r="F1867" s="10">
        <v>42036</v>
      </c>
      <c r="G1867" s="10">
        <v>44958</v>
      </c>
      <c r="H1867" s="11">
        <v>9</v>
      </c>
      <c r="I1867" s="20" t="s">
        <v>253</v>
      </c>
      <c r="J1867" s="11" t="s">
        <v>255</v>
      </c>
      <c r="K1867" s="11" t="s">
        <v>5259</v>
      </c>
      <c r="L1867" s="11">
        <v>2</v>
      </c>
    </row>
    <row r="1868" spans="1:12">
      <c r="A1868" s="11" t="s">
        <v>3582</v>
      </c>
      <c r="D1868" s="11" t="s">
        <v>254</v>
      </c>
      <c r="E1868" s="19" t="s">
        <v>3826</v>
      </c>
      <c r="F1868" s="10">
        <v>42036</v>
      </c>
      <c r="G1868" s="10">
        <v>44958</v>
      </c>
      <c r="H1868" s="11">
        <v>9</v>
      </c>
      <c r="I1868" s="20" t="s">
        <v>253</v>
      </c>
      <c r="J1868" s="11" t="s">
        <v>255</v>
      </c>
      <c r="K1868" s="11" t="s">
        <v>5259</v>
      </c>
      <c r="L1868" s="11">
        <v>2</v>
      </c>
    </row>
    <row r="1869" spans="1:12">
      <c r="A1869" s="11" t="s">
        <v>3583</v>
      </c>
      <c r="D1869" s="11" t="s">
        <v>254</v>
      </c>
      <c r="E1869" s="19" t="s">
        <v>3827</v>
      </c>
      <c r="F1869" s="10">
        <v>42036</v>
      </c>
      <c r="G1869" s="10">
        <v>44958</v>
      </c>
      <c r="H1869" s="11">
        <v>9</v>
      </c>
      <c r="I1869" s="20" t="s">
        <v>253</v>
      </c>
      <c r="J1869" s="11" t="s">
        <v>255</v>
      </c>
      <c r="K1869" s="11" t="s">
        <v>5259</v>
      </c>
      <c r="L1869" s="11">
        <v>2</v>
      </c>
    </row>
    <row r="1870" spans="1:12">
      <c r="A1870" s="11" t="s">
        <v>3584</v>
      </c>
      <c r="D1870" s="11" t="s">
        <v>254</v>
      </c>
      <c r="E1870" s="19" t="s">
        <v>3828</v>
      </c>
      <c r="F1870" s="10">
        <v>42036</v>
      </c>
      <c r="G1870" s="10">
        <v>44958</v>
      </c>
      <c r="H1870" s="11">
        <v>9</v>
      </c>
      <c r="I1870" s="20" t="s">
        <v>253</v>
      </c>
      <c r="J1870" s="11" t="s">
        <v>255</v>
      </c>
      <c r="K1870" s="11" t="s">
        <v>5259</v>
      </c>
      <c r="L1870" s="11">
        <v>2</v>
      </c>
    </row>
    <row r="1871" spans="1:12">
      <c r="A1871" s="11" t="s">
        <v>3585</v>
      </c>
      <c r="D1871" s="11" t="s">
        <v>254</v>
      </c>
      <c r="E1871" s="19" t="s">
        <v>3829</v>
      </c>
      <c r="F1871" s="10">
        <v>42036</v>
      </c>
      <c r="G1871" s="10">
        <v>44958</v>
      </c>
      <c r="H1871" s="11">
        <v>9</v>
      </c>
      <c r="I1871" s="20" t="s">
        <v>253</v>
      </c>
      <c r="J1871" s="11" t="s">
        <v>255</v>
      </c>
      <c r="K1871" s="11" t="s">
        <v>5259</v>
      </c>
      <c r="L1871" s="11">
        <v>2</v>
      </c>
    </row>
    <row r="1872" spans="1:12">
      <c r="A1872" s="11" t="s">
        <v>3586</v>
      </c>
      <c r="D1872" s="11" t="s">
        <v>254</v>
      </c>
      <c r="E1872" s="19" t="s">
        <v>3830</v>
      </c>
      <c r="F1872" s="10">
        <v>42036</v>
      </c>
      <c r="G1872" s="10">
        <v>44958</v>
      </c>
      <c r="H1872" s="11">
        <v>9</v>
      </c>
      <c r="I1872" s="20" t="s">
        <v>253</v>
      </c>
      <c r="J1872" s="11" t="s">
        <v>255</v>
      </c>
      <c r="K1872" s="11" t="s">
        <v>5259</v>
      </c>
      <c r="L1872" s="11">
        <v>2</v>
      </c>
    </row>
    <row r="1873" spans="1:12">
      <c r="A1873" s="11" t="s">
        <v>3587</v>
      </c>
      <c r="D1873" s="11" t="s">
        <v>254</v>
      </c>
      <c r="E1873" s="19" t="s">
        <v>3831</v>
      </c>
      <c r="F1873" s="10">
        <v>42036</v>
      </c>
      <c r="G1873" s="10">
        <v>44958</v>
      </c>
      <c r="H1873" s="11">
        <v>9</v>
      </c>
      <c r="I1873" s="20" t="s">
        <v>253</v>
      </c>
      <c r="J1873" s="11" t="s">
        <v>255</v>
      </c>
      <c r="K1873" s="11" t="s">
        <v>5259</v>
      </c>
      <c r="L1873" s="11">
        <v>2</v>
      </c>
    </row>
    <row r="1874" spans="1:12">
      <c r="A1874" s="11" t="s">
        <v>3588</v>
      </c>
      <c r="D1874" s="11" t="s">
        <v>254</v>
      </c>
      <c r="E1874" s="19" t="s">
        <v>3832</v>
      </c>
      <c r="F1874" s="10">
        <v>42036</v>
      </c>
      <c r="G1874" s="10">
        <v>44958</v>
      </c>
      <c r="H1874" s="11">
        <v>9</v>
      </c>
      <c r="I1874" s="20" t="s">
        <v>253</v>
      </c>
      <c r="J1874" s="11" t="s">
        <v>255</v>
      </c>
      <c r="K1874" s="11" t="s">
        <v>5259</v>
      </c>
      <c r="L1874" s="11">
        <v>2</v>
      </c>
    </row>
    <row r="1875" spans="1:12">
      <c r="A1875" s="11" t="s">
        <v>3589</v>
      </c>
      <c r="D1875" s="11" t="s">
        <v>254</v>
      </c>
      <c r="E1875" s="19" t="s">
        <v>3833</v>
      </c>
      <c r="F1875" s="10">
        <v>42036</v>
      </c>
      <c r="G1875" s="10">
        <v>44958</v>
      </c>
      <c r="H1875" s="11">
        <v>9</v>
      </c>
      <c r="I1875" s="20" t="s">
        <v>253</v>
      </c>
      <c r="J1875" s="11" t="s">
        <v>255</v>
      </c>
      <c r="K1875" s="11" t="s">
        <v>5259</v>
      </c>
      <c r="L1875" s="11">
        <v>2</v>
      </c>
    </row>
    <row r="1876" spans="1:12">
      <c r="A1876" s="11" t="s">
        <v>3590</v>
      </c>
      <c r="D1876" s="11" t="s">
        <v>254</v>
      </c>
      <c r="E1876" s="19" t="s">
        <v>3834</v>
      </c>
      <c r="F1876" s="10">
        <v>42036</v>
      </c>
      <c r="G1876" s="10">
        <v>44958</v>
      </c>
      <c r="H1876" s="11">
        <v>9</v>
      </c>
      <c r="I1876" s="20" t="s">
        <v>253</v>
      </c>
      <c r="J1876" s="11" t="s">
        <v>255</v>
      </c>
      <c r="K1876" s="11" t="s">
        <v>5259</v>
      </c>
      <c r="L1876" s="11">
        <v>2</v>
      </c>
    </row>
    <row r="1877" spans="1:12">
      <c r="A1877" s="11" t="s">
        <v>3591</v>
      </c>
      <c r="D1877" s="11" t="s">
        <v>254</v>
      </c>
      <c r="E1877" s="19" t="s">
        <v>3835</v>
      </c>
      <c r="F1877" s="10">
        <v>42036</v>
      </c>
      <c r="G1877" s="10">
        <v>44958</v>
      </c>
      <c r="H1877" s="11">
        <v>9</v>
      </c>
      <c r="I1877" s="20" t="s">
        <v>253</v>
      </c>
      <c r="J1877" s="11" t="s">
        <v>255</v>
      </c>
      <c r="K1877" s="11" t="s">
        <v>5259</v>
      </c>
      <c r="L1877" s="11">
        <v>2</v>
      </c>
    </row>
    <row r="1878" spans="1:12">
      <c r="A1878" s="11" t="s">
        <v>3592</v>
      </c>
      <c r="D1878" s="11" t="s">
        <v>254</v>
      </c>
      <c r="E1878" s="19" t="s">
        <v>3836</v>
      </c>
      <c r="F1878" s="10">
        <v>42036</v>
      </c>
      <c r="G1878" s="10">
        <v>44958</v>
      </c>
      <c r="H1878" s="11">
        <v>9</v>
      </c>
      <c r="I1878" s="20" t="s">
        <v>253</v>
      </c>
      <c r="J1878" s="11" t="s">
        <v>255</v>
      </c>
      <c r="K1878" s="11" t="s">
        <v>5259</v>
      </c>
      <c r="L1878" s="11">
        <v>2</v>
      </c>
    </row>
    <row r="1879" spans="1:12">
      <c r="A1879" s="11" t="s">
        <v>3593</v>
      </c>
      <c r="D1879" s="11" t="s">
        <v>254</v>
      </c>
      <c r="E1879" s="19" t="s">
        <v>3837</v>
      </c>
      <c r="F1879" s="10">
        <v>42036</v>
      </c>
      <c r="G1879" s="10">
        <v>44958</v>
      </c>
      <c r="H1879" s="11">
        <v>9</v>
      </c>
      <c r="I1879" s="20" t="s">
        <v>253</v>
      </c>
      <c r="J1879" s="11" t="s">
        <v>255</v>
      </c>
      <c r="K1879" s="11" t="s">
        <v>5259</v>
      </c>
      <c r="L1879" s="11">
        <v>2</v>
      </c>
    </row>
    <row r="1880" spans="1:12">
      <c r="A1880" s="11" t="s">
        <v>3594</v>
      </c>
      <c r="D1880" s="11" t="s">
        <v>254</v>
      </c>
      <c r="E1880" s="19" t="s">
        <v>3838</v>
      </c>
      <c r="F1880" s="10">
        <v>42036</v>
      </c>
      <c r="G1880" s="10">
        <v>44958</v>
      </c>
      <c r="H1880" s="11">
        <v>9</v>
      </c>
      <c r="I1880" s="20" t="s">
        <v>253</v>
      </c>
      <c r="J1880" s="11" t="s">
        <v>255</v>
      </c>
      <c r="K1880" s="11" t="s">
        <v>5259</v>
      </c>
      <c r="L1880" s="11">
        <v>2</v>
      </c>
    </row>
    <row r="1881" spans="1:12">
      <c r="A1881" s="11" t="s">
        <v>3595</v>
      </c>
      <c r="D1881" s="11" t="s">
        <v>254</v>
      </c>
      <c r="E1881" s="19" t="s">
        <v>3839</v>
      </c>
      <c r="F1881" s="10">
        <v>42036</v>
      </c>
      <c r="G1881" s="10">
        <v>44958</v>
      </c>
      <c r="H1881" s="11">
        <v>9</v>
      </c>
      <c r="I1881" s="20" t="s">
        <v>253</v>
      </c>
      <c r="J1881" s="11" t="s">
        <v>255</v>
      </c>
      <c r="K1881" s="11" t="s">
        <v>5259</v>
      </c>
      <c r="L1881" s="11">
        <v>2</v>
      </c>
    </row>
    <row r="1882" spans="1:12">
      <c r="A1882" s="11" t="s">
        <v>3596</v>
      </c>
      <c r="D1882" s="11" t="s">
        <v>254</v>
      </c>
      <c r="E1882" s="19" t="s">
        <v>3840</v>
      </c>
      <c r="F1882" s="10">
        <v>42036</v>
      </c>
      <c r="G1882" s="10">
        <v>44958</v>
      </c>
      <c r="H1882" s="11">
        <v>9</v>
      </c>
      <c r="I1882" s="20" t="s">
        <v>253</v>
      </c>
      <c r="J1882" s="11" t="s">
        <v>255</v>
      </c>
      <c r="K1882" s="11" t="s">
        <v>5259</v>
      </c>
      <c r="L1882" s="11">
        <v>2</v>
      </c>
    </row>
    <row r="1883" spans="1:12">
      <c r="A1883" s="11" t="s">
        <v>3597</v>
      </c>
      <c r="D1883" s="11" t="s">
        <v>254</v>
      </c>
      <c r="E1883" s="19" t="s">
        <v>3841</v>
      </c>
      <c r="F1883" s="10">
        <v>42036</v>
      </c>
      <c r="G1883" s="10">
        <v>44958</v>
      </c>
      <c r="H1883" s="11">
        <v>9</v>
      </c>
      <c r="I1883" s="20" t="s">
        <v>253</v>
      </c>
      <c r="J1883" s="11" t="s">
        <v>255</v>
      </c>
      <c r="K1883" s="11" t="s">
        <v>5259</v>
      </c>
      <c r="L1883" s="11">
        <v>2</v>
      </c>
    </row>
    <row r="1884" spans="1:12">
      <c r="A1884" s="11" t="s">
        <v>3598</v>
      </c>
      <c r="D1884" s="11" t="s">
        <v>254</v>
      </c>
      <c r="E1884" s="19" t="s">
        <v>3842</v>
      </c>
      <c r="F1884" s="10">
        <v>42036</v>
      </c>
      <c r="G1884" s="10">
        <v>44958</v>
      </c>
      <c r="H1884" s="11">
        <v>9</v>
      </c>
      <c r="I1884" s="20" t="s">
        <v>253</v>
      </c>
      <c r="J1884" s="11" t="s">
        <v>255</v>
      </c>
      <c r="K1884" s="11" t="s">
        <v>5259</v>
      </c>
      <c r="L1884" s="11">
        <v>2</v>
      </c>
    </row>
    <row r="1885" spans="1:12">
      <c r="A1885" s="11" t="s">
        <v>3599</v>
      </c>
      <c r="D1885" s="11" t="s">
        <v>254</v>
      </c>
      <c r="E1885" s="19" t="s">
        <v>3843</v>
      </c>
      <c r="F1885" s="10">
        <v>42036</v>
      </c>
      <c r="G1885" s="10">
        <v>44958</v>
      </c>
      <c r="H1885" s="11">
        <v>9</v>
      </c>
      <c r="I1885" s="20" t="s">
        <v>253</v>
      </c>
      <c r="J1885" s="11" t="s">
        <v>255</v>
      </c>
      <c r="K1885" s="11" t="s">
        <v>5259</v>
      </c>
      <c r="L1885" s="11">
        <v>2</v>
      </c>
    </row>
    <row r="1886" spans="1:12">
      <c r="A1886" s="11" t="s">
        <v>3600</v>
      </c>
      <c r="D1886" s="11" t="s">
        <v>254</v>
      </c>
      <c r="E1886" s="19" t="s">
        <v>3844</v>
      </c>
      <c r="F1886" s="10">
        <v>42036</v>
      </c>
      <c r="G1886" s="10">
        <v>44958</v>
      </c>
      <c r="H1886" s="11">
        <v>9</v>
      </c>
      <c r="I1886" s="20" t="s">
        <v>253</v>
      </c>
      <c r="J1886" s="11" t="s">
        <v>255</v>
      </c>
      <c r="K1886" s="11" t="s">
        <v>5259</v>
      </c>
      <c r="L1886" s="11">
        <v>2</v>
      </c>
    </row>
    <row r="1887" spans="1:12">
      <c r="A1887" s="11" t="s">
        <v>3601</v>
      </c>
      <c r="D1887" s="11" t="s">
        <v>254</v>
      </c>
      <c r="E1887" s="19" t="s">
        <v>3845</v>
      </c>
      <c r="F1887" s="10">
        <v>42036</v>
      </c>
      <c r="G1887" s="10">
        <v>44958</v>
      </c>
      <c r="H1887" s="11">
        <v>9</v>
      </c>
      <c r="I1887" s="20" t="s">
        <v>253</v>
      </c>
      <c r="J1887" s="11" t="s">
        <v>255</v>
      </c>
      <c r="K1887" s="11" t="s">
        <v>5259</v>
      </c>
      <c r="L1887" s="11">
        <v>2</v>
      </c>
    </row>
    <row r="1888" spans="1:12">
      <c r="A1888" s="11" t="s">
        <v>3602</v>
      </c>
      <c r="D1888" s="11" t="s">
        <v>254</v>
      </c>
      <c r="E1888" s="19" t="s">
        <v>3846</v>
      </c>
      <c r="F1888" s="10">
        <v>42036</v>
      </c>
      <c r="G1888" s="10">
        <v>44958</v>
      </c>
      <c r="H1888" s="11">
        <v>9</v>
      </c>
      <c r="I1888" s="20" t="s">
        <v>253</v>
      </c>
      <c r="J1888" s="11" t="s">
        <v>255</v>
      </c>
      <c r="K1888" s="11" t="s">
        <v>5259</v>
      </c>
      <c r="L1888" s="11">
        <v>2</v>
      </c>
    </row>
    <row r="1889" spans="1:12">
      <c r="A1889" s="11" t="s">
        <v>3603</v>
      </c>
      <c r="D1889" s="11" t="s">
        <v>254</v>
      </c>
      <c r="E1889" s="19" t="s">
        <v>3847</v>
      </c>
      <c r="F1889" s="10">
        <v>42036</v>
      </c>
      <c r="G1889" s="10">
        <v>44958</v>
      </c>
      <c r="H1889" s="11">
        <v>9</v>
      </c>
      <c r="I1889" s="20" t="s">
        <v>253</v>
      </c>
      <c r="J1889" s="11" t="s">
        <v>255</v>
      </c>
      <c r="K1889" s="11" t="s">
        <v>5259</v>
      </c>
      <c r="L1889" s="11">
        <v>2</v>
      </c>
    </row>
    <row r="1890" spans="1:12">
      <c r="A1890" s="11" t="s">
        <v>3604</v>
      </c>
      <c r="D1890" s="11" t="s">
        <v>254</v>
      </c>
      <c r="E1890" s="19" t="s">
        <v>3848</v>
      </c>
      <c r="F1890" s="10">
        <v>42036</v>
      </c>
      <c r="G1890" s="10">
        <v>44958</v>
      </c>
      <c r="H1890" s="11">
        <v>9</v>
      </c>
      <c r="I1890" s="20" t="s">
        <v>253</v>
      </c>
      <c r="J1890" s="11" t="s">
        <v>255</v>
      </c>
      <c r="K1890" s="11" t="s">
        <v>5259</v>
      </c>
      <c r="L1890" s="11">
        <v>2</v>
      </c>
    </row>
    <row r="1891" spans="1:12">
      <c r="A1891" s="11" t="s">
        <v>3605</v>
      </c>
      <c r="D1891" s="11" t="s">
        <v>254</v>
      </c>
      <c r="E1891" s="19" t="s">
        <v>3849</v>
      </c>
      <c r="F1891" s="10">
        <v>42036</v>
      </c>
      <c r="G1891" s="10">
        <v>44958</v>
      </c>
      <c r="H1891" s="11">
        <v>9</v>
      </c>
      <c r="I1891" s="20" t="s">
        <v>253</v>
      </c>
      <c r="J1891" s="11" t="s">
        <v>255</v>
      </c>
      <c r="K1891" s="11" t="s">
        <v>5259</v>
      </c>
      <c r="L1891" s="11">
        <v>2</v>
      </c>
    </row>
    <row r="1892" spans="1:12">
      <c r="A1892" s="11" t="s">
        <v>3606</v>
      </c>
      <c r="D1892" s="11" t="s">
        <v>254</v>
      </c>
      <c r="E1892" s="19" t="s">
        <v>3850</v>
      </c>
      <c r="F1892" s="10">
        <v>42036</v>
      </c>
      <c r="G1892" s="10">
        <v>44958</v>
      </c>
      <c r="H1892" s="11">
        <v>9</v>
      </c>
      <c r="I1892" s="20" t="s">
        <v>253</v>
      </c>
      <c r="J1892" s="11" t="s">
        <v>255</v>
      </c>
      <c r="K1892" s="11" t="s">
        <v>5259</v>
      </c>
      <c r="L1892" s="11">
        <v>2</v>
      </c>
    </row>
    <row r="1893" spans="1:12">
      <c r="A1893" s="11" t="s">
        <v>3607</v>
      </c>
      <c r="D1893" s="11" t="s">
        <v>254</v>
      </c>
      <c r="E1893" s="19" t="s">
        <v>3851</v>
      </c>
      <c r="F1893" s="10">
        <v>42036</v>
      </c>
      <c r="G1893" s="10">
        <v>44958</v>
      </c>
      <c r="H1893" s="11">
        <v>9</v>
      </c>
      <c r="I1893" s="20" t="s">
        <v>253</v>
      </c>
      <c r="J1893" s="11" t="s">
        <v>255</v>
      </c>
      <c r="K1893" s="11" t="s">
        <v>5259</v>
      </c>
      <c r="L1893" s="11">
        <v>2</v>
      </c>
    </row>
    <row r="1894" spans="1:12">
      <c r="A1894" s="11" t="s">
        <v>3608</v>
      </c>
      <c r="D1894" s="11" t="s">
        <v>254</v>
      </c>
      <c r="E1894" s="19" t="s">
        <v>3852</v>
      </c>
      <c r="F1894" s="10">
        <v>42036</v>
      </c>
      <c r="G1894" s="10">
        <v>44958</v>
      </c>
      <c r="H1894" s="11">
        <v>9</v>
      </c>
      <c r="I1894" s="20" t="s">
        <v>253</v>
      </c>
      <c r="J1894" s="11" t="s">
        <v>255</v>
      </c>
      <c r="K1894" s="11" t="s">
        <v>5259</v>
      </c>
      <c r="L1894" s="11">
        <v>2</v>
      </c>
    </row>
    <row r="1895" spans="1:12">
      <c r="A1895" s="11" t="s">
        <v>3609</v>
      </c>
      <c r="D1895" s="11" t="s">
        <v>254</v>
      </c>
      <c r="E1895" s="19" t="s">
        <v>3853</v>
      </c>
      <c r="F1895" s="10">
        <v>42036</v>
      </c>
      <c r="G1895" s="10">
        <v>44958</v>
      </c>
      <c r="H1895" s="11">
        <v>9</v>
      </c>
      <c r="I1895" s="20" t="s">
        <v>253</v>
      </c>
      <c r="J1895" s="11" t="s">
        <v>255</v>
      </c>
      <c r="K1895" s="11" t="s">
        <v>5259</v>
      </c>
      <c r="L1895" s="11">
        <v>2</v>
      </c>
    </row>
    <row r="1896" spans="1:12">
      <c r="A1896" s="11" t="s">
        <v>3610</v>
      </c>
      <c r="D1896" s="11" t="s">
        <v>254</v>
      </c>
      <c r="E1896" s="19" t="s">
        <v>3854</v>
      </c>
      <c r="F1896" s="10">
        <v>42036</v>
      </c>
      <c r="G1896" s="10">
        <v>44958</v>
      </c>
      <c r="H1896" s="11">
        <v>9</v>
      </c>
      <c r="I1896" s="20" t="s">
        <v>253</v>
      </c>
      <c r="J1896" s="11" t="s">
        <v>255</v>
      </c>
      <c r="K1896" s="11" t="s">
        <v>5259</v>
      </c>
      <c r="L1896" s="11">
        <v>2</v>
      </c>
    </row>
    <row r="1897" spans="1:12">
      <c r="A1897" s="11" t="s">
        <v>3611</v>
      </c>
      <c r="D1897" s="11" t="s">
        <v>254</v>
      </c>
      <c r="E1897" s="19" t="s">
        <v>3855</v>
      </c>
      <c r="F1897" s="10">
        <v>42036</v>
      </c>
      <c r="G1897" s="10">
        <v>44958</v>
      </c>
      <c r="H1897" s="11">
        <v>9</v>
      </c>
      <c r="I1897" s="20" t="s">
        <v>253</v>
      </c>
      <c r="J1897" s="11" t="s">
        <v>255</v>
      </c>
      <c r="K1897" s="11" t="s">
        <v>5259</v>
      </c>
      <c r="L1897" s="11">
        <v>2</v>
      </c>
    </row>
    <row r="1898" spans="1:12">
      <c r="A1898" s="11" t="s">
        <v>3612</v>
      </c>
      <c r="D1898" s="11" t="s">
        <v>254</v>
      </c>
      <c r="E1898" s="19" t="s">
        <v>3856</v>
      </c>
      <c r="F1898" s="10">
        <v>42036</v>
      </c>
      <c r="G1898" s="10">
        <v>44958</v>
      </c>
      <c r="H1898" s="11">
        <v>9</v>
      </c>
      <c r="I1898" s="20" t="s">
        <v>253</v>
      </c>
      <c r="J1898" s="11" t="s">
        <v>255</v>
      </c>
      <c r="K1898" s="11" t="s">
        <v>5259</v>
      </c>
      <c r="L1898" s="11">
        <v>2</v>
      </c>
    </row>
    <row r="1899" spans="1:12">
      <c r="A1899" s="11" t="s">
        <v>3613</v>
      </c>
      <c r="D1899" s="11" t="s">
        <v>254</v>
      </c>
      <c r="E1899" s="19" t="s">
        <v>3857</v>
      </c>
      <c r="F1899" s="10">
        <v>42036</v>
      </c>
      <c r="G1899" s="10">
        <v>44958</v>
      </c>
      <c r="H1899" s="11">
        <v>9</v>
      </c>
      <c r="I1899" s="20" t="s">
        <v>253</v>
      </c>
      <c r="J1899" s="11" t="s">
        <v>255</v>
      </c>
      <c r="K1899" s="11" t="s">
        <v>5259</v>
      </c>
      <c r="L1899" s="11">
        <v>2</v>
      </c>
    </row>
    <row r="1900" spans="1:12">
      <c r="A1900" s="11" t="s">
        <v>3614</v>
      </c>
      <c r="D1900" s="11" t="s">
        <v>254</v>
      </c>
      <c r="E1900" s="19" t="s">
        <v>3858</v>
      </c>
      <c r="F1900" s="10">
        <v>42036</v>
      </c>
      <c r="G1900" s="10">
        <v>44958</v>
      </c>
      <c r="H1900" s="11">
        <v>9</v>
      </c>
      <c r="I1900" s="20" t="s">
        <v>253</v>
      </c>
      <c r="J1900" s="11" t="s">
        <v>255</v>
      </c>
      <c r="K1900" s="11" t="s">
        <v>5259</v>
      </c>
      <c r="L1900" s="11">
        <v>2</v>
      </c>
    </row>
    <row r="1901" spans="1:12">
      <c r="A1901" s="11" t="s">
        <v>3615</v>
      </c>
      <c r="D1901" s="11" t="s">
        <v>254</v>
      </c>
      <c r="E1901" s="19" t="s">
        <v>3859</v>
      </c>
      <c r="F1901" s="10">
        <v>42036</v>
      </c>
      <c r="G1901" s="10">
        <v>44958</v>
      </c>
      <c r="H1901" s="11">
        <v>9</v>
      </c>
      <c r="I1901" s="20" t="s">
        <v>253</v>
      </c>
      <c r="J1901" s="11" t="s">
        <v>255</v>
      </c>
      <c r="K1901" s="11" t="s">
        <v>5259</v>
      </c>
      <c r="L1901" s="11">
        <v>2</v>
      </c>
    </row>
    <row r="1902" spans="1:12">
      <c r="A1902" s="11" t="s">
        <v>3616</v>
      </c>
      <c r="D1902" s="11" t="s">
        <v>254</v>
      </c>
      <c r="E1902" s="19" t="s">
        <v>3860</v>
      </c>
      <c r="F1902" s="10">
        <v>42036</v>
      </c>
      <c r="G1902" s="10">
        <v>44958</v>
      </c>
      <c r="H1902" s="11">
        <v>9</v>
      </c>
      <c r="I1902" s="20" t="s">
        <v>253</v>
      </c>
      <c r="J1902" s="11" t="s">
        <v>255</v>
      </c>
      <c r="K1902" s="11" t="s">
        <v>5259</v>
      </c>
      <c r="L1902" s="11">
        <v>2</v>
      </c>
    </row>
    <row r="1903" spans="1:12">
      <c r="A1903" s="11" t="s">
        <v>3617</v>
      </c>
      <c r="D1903" s="11" t="s">
        <v>254</v>
      </c>
      <c r="E1903" s="19" t="s">
        <v>3861</v>
      </c>
      <c r="F1903" s="10">
        <v>42036</v>
      </c>
      <c r="G1903" s="10">
        <v>44958</v>
      </c>
      <c r="H1903" s="11">
        <v>9</v>
      </c>
      <c r="I1903" s="20" t="s">
        <v>253</v>
      </c>
      <c r="J1903" s="11" t="s">
        <v>255</v>
      </c>
      <c r="K1903" s="11" t="s">
        <v>5259</v>
      </c>
      <c r="L1903" s="11">
        <v>2</v>
      </c>
    </row>
    <row r="1904" spans="1:12">
      <c r="A1904" s="11" t="s">
        <v>3618</v>
      </c>
      <c r="D1904" s="11" t="s">
        <v>254</v>
      </c>
      <c r="E1904" s="19" t="s">
        <v>3862</v>
      </c>
      <c r="F1904" s="10">
        <v>42036</v>
      </c>
      <c r="G1904" s="10">
        <v>44958</v>
      </c>
      <c r="H1904" s="11">
        <v>9</v>
      </c>
      <c r="I1904" s="20" t="s">
        <v>253</v>
      </c>
      <c r="J1904" s="11" t="s">
        <v>255</v>
      </c>
      <c r="K1904" s="11" t="s">
        <v>5259</v>
      </c>
      <c r="L1904" s="11">
        <v>2</v>
      </c>
    </row>
    <row r="1905" spans="1:12">
      <c r="A1905" s="11" t="s">
        <v>3619</v>
      </c>
      <c r="D1905" s="11" t="s">
        <v>254</v>
      </c>
      <c r="E1905" s="19" t="s">
        <v>3863</v>
      </c>
      <c r="F1905" s="10">
        <v>42036</v>
      </c>
      <c r="G1905" s="10">
        <v>44958</v>
      </c>
      <c r="H1905" s="11">
        <v>9</v>
      </c>
      <c r="I1905" s="20" t="s">
        <v>253</v>
      </c>
      <c r="J1905" s="11" t="s">
        <v>255</v>
      </c>
      <c r="K1905" s="11" t="s">
        <v>5259</v>
      </c>
      <c r="L1905" s="11">
        <v>2</v>
      </c>
    </row>
    <row r="1906" spans="1:12">
      <c r="A1906" s="11" t="s">
        <v>3620</v>
      </c>
      <c r="D1906" s="11" t="s">
        <v>254</v>
      </c>
      <c r="E1906" s="19" t="s">
        <v>3864</v>
      </c>
      <c r="F1906" s="10">
        <v>42036</v>
      </c>
      <c r="G1906" s="10">
        <v>44958</v>
      </c>
      <c r="H1906" s="11">
        <v>9</v>
      </c>
      <c r="I1906" s="20" t="s">
        <v>253</v>
      </c>
      <c r="J1906" s="11" t="s">
        <v>255</v>
      </c>
      <c r="K1906" s="11" t="s">
        <v>5259</v>
      </c>
      <c r="L1906" s="11">
        <v>2</v>
      </c>
    </row>
    <row r="1907" spans="1:12">
      <c r="A1907" s="11" t="s">
        <v>3621</v>
      </c>
      <c r="D1907" s="11" t="s">
        <v>254</v>
      </c>
      <c r="E1907" s="19" t="s">
        <v>3865</v>
      </c>
      <c r="F1907" s="10">
        <v>42036</v>
      </c>
      <c r="G1907" s="10">
        <v>44958</v>
      </c>
      <c r="H1907" s="11">
        <v>9</v>
      </c>
      <c r="I1907" s="20" t="s">
        <v>253</v>
      </c>
      <c r="J1907" s="11" t="s">
        <v>255</v>
      </c>
      <c r="K1907" s="11" t="s">
        <v>5259</v>
      </c>
      <c r="L1907" s="11">
        <v>2</v>
      </c>
    </row>
    <row r="1908" spans="1:12">
      <c r="A1908" s="11" t="s">
        <v>3622</v>
      </c>
      <c r="D1908" s="11" t="s">
        <v>254</v>
      </c>
      <c r="E1908" s="19" t="s">
        <v>3866</v>
      </c>
      <c r="F1908" s="10">
        <v>42036</v>
      </c>
      <c r="G1908" s="10">
        <v>44958</v>
      </c>
      <c r="H1908" s="11">
        <v>9</v>
      </c>
      <c r="I1908" s="20" t="s">
        <v>253</v>
      </c>
      <c r="J1908" s="11" t="s">
        <v>255</v>
      </c>
      <c r="K1908" s="11" t="s">
        <v>5259</v>
      </c>
      <c r="L1908" s="11">
        <v>2</v>
      </c>
    </row>
    <row r="1909" spans="1:12">
      <c r="A1909" s="11" t="s">
        <v>3623</v>
      </c>
      <c r="D1909" s="11" t="s">
        <v>254</v>
      </c>
      <c r="E1909" s="19" t="s">
        <v>3867</v>
      </c>
      <c r="F1909" s="10">
        <v>42036</v>
      </c>
      <c r="G1909" s="10">
        <v>44958</v>
      </c>
      <c r="H1909" s="11">
        <v>9</v>
      </c>
      <c r="I1909" s="20" t="s">
        <v>253</v>
      </c>
      <c r="J1909" s="11" t="s">
        <v>255</v>
      </c>
      <c r="K1909" s="11" t="s">
        <v>5259</v>
      </c>
      <c r="L1909" s="11">
        <v>2</v>
      </c>
    </row>
    <row r="1910" spans="1:12">
      <c r="A1910" s="11" t="s">
        <v>3624</v>
      </c>
      <c r="D1910" s="11" t="s">
        <v>254</v>
      </c>
      <c r="E1910" s="19" t="s">
        <v>3868</v>
      </c>
      <c r="F1910" s="10">
        <v>42036</v>
      </c>
      <c r="G1910" s="10">
        <v>44958</v>
      </c>
      <c r="H1910" s="11">
        <v>9</v>
      </c>
      <c r="I1910" s="20" t="s">
        <v>253</v>
      </c>
      <c r="J1910" s="11" t="s">
        <v>255</v>
      </c>
      <c r="K1910" s="11" t="s">
        <v>5259</v>
      </c>
      <c r="L1910" s="11">
        <v>2</v>
      </c>
    </row>
    <row r="1911" spans="1:12">
      <c r="A1911" s="11" t="s">
        <v>3625</v>
      </c>
      <c r="D1911" s="11" t="s">
        <v>254</v>
      </c>
      <c r="E1911" s="19" t="s">
        <v>3869</v>
      </c>
      <c r="F1911" s="10">
        <v>42036</v>
      </c>
      <c r="G1911" s="10">
        <v>44958</v>
      </c>
      <c r="H1911" s="11">
        <v>9</v>
      </c>
      <c r="I1911" s="20" t="s">
        <v>253</v>
      </c>
      <c r="J1911" s="11" t="s">
        <v>255</v>
      </c>
      <c r="K1911" s="11" t="s">
        <v>5259</v>
      </c>
      <c r="L1911" s="11">
        <v>2</v>
      </c>
    </row>
    <row r="1912" spans="1:12">
      <c r="A1912" s="11" t="s">
        <v>3626</v>
      </c>
      <c r="D1912" s="11" t="s">
        <v>254</v>
      </c>
      <c r="E1912" s="19" t="s">
        <v>3870</v>
      </c>
      <c r="F1912" s="10">
        <v>42036</v>
      </c>
      <c r="G1912" s="10">
        <v>44958</v>
      </c>
      <c r="H1912" s="11">
        <v>9</v>
      </c>
      <c r="I1912" s="20" t="s">
        <v>253</v>
      </c>
      <c r="J1912" s="11" t="s">
        <v>255</v>
      </c>
      <c r="K1912" s="11" t="s">
        <v>5259</v>
      </c>
      <c r="L1912" s="11">
        <v>2</v>
      </c>
    </row>
    <row r="1913" spans="1:12">
      <c r="A1913" s="11" t="s">
        <v>3627</v>
      </c>
      <c r="D1913" s="11" t="s">
        <v>254</v>
      </c>
      <c r="E1913" s="19" t="s">
        <v>3871</v>
      </c>
      <c r="F1913" s="10">
        <v>42036</v>
      </c>
      <c r="G1913" s="10">
        <v>44958</v>
      </c>
      <c r="H1913" s="11">
        <v>9</v>
      </c>
      <c r="I1913" s="20" t="s">
        <v>253</v>
      </c>
      <c r="J1913" s="11" t="s">
        <v>255</v>
      </c>
      <c r="K1913" s="11" t="s">
        <v>5259</v>
      </c>
      <c r="L1913" s="11">
        <v>2</v>
      </c>
    </row>
    <row r="1914" spans="1:12">
      <c r="A1914" s="11" t="s">
        <v>3628</v>
      </c>
      <c r="D1914" s="11" t="s">
        <v>254</v>
      </c>
      <c r="E1914" s="19" t="s">
        <v>3872</v>
      </c>
      <c r="F1914" s="10">
        <v>42036</v>
      </c>
      <c r="G1914" s="10">
        <v>44958</v>
      </c>
      <c r="H1914" s="11">
        <v>9</v>
      </c>
      <c r="I1914" s="20" t="s">
        <v>253</v>
      </c>
      <c r="J1914" s="11" t="s">
        <v>255</v>
      </c>
      <c r="K1914" s="11" t="s">
        <v>5259</v>
      </c>
      <c r="L1914" s="11">
        <v>2</v>
      </c>
    </row>
    <row r="1915" spans="1:12">
      <c r="A1915" s="11" t="s">
        <v>3629</v>
      </c>
      <c r="D1915" s="11" t="s">
        <v>254</v>
      </c>
      <c r="E1915" s="19" t="s">
        <v>3873</v>
      </c>
      <c r="F1915" s="10">
        <v>42036</v>
      </c>
      <c r="G1915" s="10">
        <v>44958</v>
      </c>
      <c r="H1915" s="11">
        <v>9</v>
      </c>
      <c r="I1915" s="20" t="s">
        <v>253</v>
      </c>
      <c r="J1915" s="11" t="s">
        <v>255</v>
      </c>
      <c r="K1915" s="11" t="s">
        <v>5259</v>
      </c>
      <c r="L1915" s="11">
        <v>2</v>
      </c>
    </row>
    <row r="1916" spans="1:12">
      <c r="A1916" s="11" t="s">
        <v>3630</v>
      </c>
      <c r="D1916" s="11" t="s">
        <v>254</v>
      </c>
      <c r="E1916" s="19" t="s">
        <v>3874</v>
      </c>
      <c r="F1916" s="10">
        <v>42036</v>
      </c>
      <c r="G1916" s="10">
        <v>44958</v>
      </c>
      <c r="H1916" s="11">
        <v>9</v>
      </c>
      <c r="I1916" s="20" t="s">
        <v>253</v>
      </c>
      <c r="J1916" s="11" t="s">
        <v>255</v>
      </c>
      <c r="K1916" s="11" t="s">
        <v>5259</v>
      </c>
      <c r="L1916" s="11">
        <v>2</v>
      </c>
    </row>
    <row r="1917" spans="1:12">
      <c r="A1917" s="11" t="s">
        <v>3631</v>
      </c>
      <c r="D1917" s="11" t="s">
        <v>254</v>
      </c>
      <c r="E1917" s="19" t="s">
        <v>3875</v>
      </c>
      <c r="F1917" s="10">
        <v>42036</v>
      </c>
      <c r="G1917" s="10">
        <v>44958</v>
      </c>
      <c r="H1917" s="11">
        <v>9</v>
      </c>
      <c r="I1917" s="20" t="s">
        <v>253</v>
      </c>
      <c r="J1917" s="11" t="s">
        <v>255</v>
      </c>
      <c r="K1917" s="11" t="s">
        <v>5259</v>
      </c>
      <c r="L1917" s="11">
        <v>2</v>
      </c>
    </row>
    <row r="1918" spans="1:12">
      <c r="A1918" s="11" t="s">
        <v>3632</v>
      </c>
      <c r="D1918" s="11" t="s">
        <v>254</v>
      </c>
      <c r="E1918" s="19" t="s">
        <v>3876</v>
      </c>
      <c r="F1918" s="10">
        <v>42036</v>
      </c>
      <c r="G1918" s="10">
        <v>44958</v>
      </c>
      <c r="H1918" s="11">
        <v>9</v>
      </c>
      <c r="I1918" s="20" t="s">
        <v>253</v>
      </c>
      <c r="J1918" s="11" t="s">
        <v>255</v>
      </c>
      <c r="K1918" s="11" t="s">
        <v>5259</v>
      </c>
      <c r="L1918" s="11">
        <v>2</v>
      </c>
    </row>
    <row r="1919" spans="1:12">
      <c r="A1919" s="11" t="s">
        <v>3633</v>
      </c>
      <c r="D1919" s="11" t="s">
        <v>254</v>
      </c>
      <c r="E1919" s="19" t="s">
        <v>3877</v>
      </c>
      <c r="F1919" s="10">
        <v>42036</v>
      </c>
      <c r="G1919" s="10">
        <v>44958</v>
      </c>
      <c r="H1919" s="11">
        <v>9</v>
      </c>
      <c r="I1919" s="20" t="s">
        <v>253</v>
      </c>
      <c r="J1919" s="11" t="s">
        <v>255</v>
      </c>
      <c r="K1919" s="11" t="s">
        <v>5259</v>
      </c>
      <c r="L1919" s="11">
        <v>2</v>
      </c>
    </row>
    <row r="1920" spans="1:12">
      <c r="A1920" s="11" t="s">
        <v>3634</v>
      </c>
      <c r="D1920" s="11" t="s">
        <v>254</v>
      </c>
      <c r="E1920" s="19" t="s">
        <v>3878</v>
      </c>
      <c r="F1920" s="10">
        <v>42036</v>
      </c>
      <c r="G1920" s="10">
        <v>44958</v>
      </c>
      <c r="H1920" s="11">
        <v>9</v>
      </c>
      <c r="I1920" s="20" t="s">
        <v>253</v>
      </c>
      <c r="J1920" s="11" t="s">
        <v>255</v>
      </c>
      <c r="K1920" s="11" t="s">
        <v>5259</v>
      </c>
      <c r="L1920" s="11">
        <v>2</v>
      </c>
    </row>
    <row r="1921" spans="1:12">
      <c r="A1921" s="11" t="s">
        <v>3635</v>
      </c>
      <c r="D1921" s="11" t="s">
        <v>254</v>
      </c>
      <c r="E1921" s="19" t="s">
        <v>3879</v>
      </c>
      <c r="F1921" s="10">
        <v>42036</v>
      </c>
      <c r="G1921" s="10">
        <v>44958</v>
      </c>
      <c r="H1921" s="11">
        <v>9</v>
      </c>
      <c r="I1921" s="20" t="s">
        <v>253</v>
      </c>
      <c r="J1921" s="11" t="s">
        <v>255</v>
      </c>
      <c r="K1921" s="11" t="s">
        <v>5259</v>
      </c>
      <c r="L1921" s="11">
        <v>2</v>
      </c>
    </row>
    <row r="1922" spans="1:12">
      <c r="A1922" s="11" t="s">
        <v>3636</v>
      </c>
      <c r="D1922" s="11" t="s">
        <v>254</v>
      </c>
      <c r="E1922" s="19" t="s">
        <v>3880</v>
      </c>
      <c r="F1922" s="10">
        <v>42036</v>
      </c>
      <c r="G1922" s="10">
        <v>44958</v>
      </c>
      <c r="H1922" s="11">
        <v>9</v>
      </c>
      <c r="I1922" s="20" t="s">
        <v>253</v>
      </c>
      <c r="J1922" s="11" t="s">
        <v>255</v>
      </c>
      <c r="K1922" s="11" t="s">
        <v>5259</v>
      </c>
      <c r="L1922" s="11">
        <v>2</v>
      </c>
    </row>
    <row r="1923" spans="1:12">
      <c r="A1923" s="11" t="s">
        <v>3637</v>
      </c>
      <c r="D1923" s="11" t="s">
        <v>254</v>
      </c>
      <c r="E1923" s="19" t="s">
        <v>3881</v>
      </c>
      <c r="F1923" s="10">
        <v>42036</v>
      </c>
      <c r="G1923" s="10">
        <v>44958</v>
      </c>
      <c r="H1923" s="11">
        <v>9</v>
      </c>
      <c r="I1923" s="20" t="s">
        <v>253</v>
      </c>
      <c r="J1923" s="11" t="s">
        <v>255</v>
      </c>
      <c r="K1923" s="11" t="s">
        <v>5259</v>
      </c>
      <c r="L1923" s="11">
        <v>2</v>
      </c>
    </row>
    <row r="1924" spans="1:12">
      <c r="A1924" s="11" t="s">
        <v>3638</v>
      </c>
      <c r="D1924" s="11" t="s">
        <v>254</v>
      </c>
      <c r="E1924" s="19" t="s">
        <v>3882</v>
      </c>
      <c r="F1924" s="10">
        <v>42036</v>
      </c>
      <c r="G1924" s="10">
        <v>44958</v>
      </c>
      <c r="H1924" s="11">
        <v>9</v>
      </c>
      <c r="I1924" s="20" t="s">
        <v>253</v>
      </c>
      <c r="J1924" s="11" t="s">
        <v>255</v>
      </c>
      <c r="K1924" s="11" t="s">
        <v>5259</v>
      </c>
      <c r="L1924" s="11">
        <v>2</v>
      </c>
    </row>
    <row r="1925" spans="1:12">
      <c r="A1925" s="11" t="s">
        <v>3639</v>
      </c>
      <c r="D1925" s="11" t="s">
        <v>254</v>
      </c>
      <c r="E1925" s="19" t="s">
        <v>3883</v>
      </c>
      <c r="F1925" s="10">
        <v>42036</v>
      </c>
      <c r="G1925" s="10">
        <v>44958</v>
      </c>
      <c r="H1925" s="11">
        <v>9</v>
      </c>
      <c r="I1925" s="20" t="s">
        <v>253</v>
      </c>
      <c r="J1925" s="11" t="s">
        <v>255</v>
      </c>
      <c r="K1925" s="11" t="s">
        <v>5259</v>
      </c>
      <c r="L1925" s="11">
        <v>2</v>
      </c>
    </row>
    <row r="1926" spans="1:12">
      <c r="A1926" s="11" t="s">
        <v>3640</v>
      </c>
      <c r="D1926" s="11" t="s">
        <v>254</v>
      </c>
      <c r="E1926" s="19" t="s">
        <v>3884</v>
      </c>
      <c r="F1926" s="10">
        <v>42036</v>
      </c>
      <c r="G1926" s="10">
        <v>44958</v>
      </c>
      <c r="H1926" s="11">
        <v>9</v>
      </c>
      <c r="I1926" s="20" t="s">
        <v>253</v>
      </c>
      <c r="J1926" s="11" t="s">
        <v>255</v>
      </c>
      <c r="K1926" s="11" t="s">
        <v>5259</v>
      </c>
      <c r="L1926" s="11">
        <v>2</v>
      </c>
    </row>
    <row r="1927" spans="1:12">
      <c r="A1927" s="11" t="s">
        <v>3641</v>
      </c>
      <c r="D1927" s="11" t="s">
        <v>254</v>
      </c>
      <c r="E1927" s="19" t="s">
        <v>3885</v>
      </c>
      <c r="F1927" s="10">
        <v>42036</v>
      </c>
      <c r="G1927" s="10">
        <v>44958</v>
      </c>
      <c r="H1927" s="11">
        <v>9</v>
      </c>
      <c r="I1927" s="20" t="s">
        <v>253</v>
      </c>
      <c r="J1927" s="11" t="s">
        <v>255</v>
      </c>
      <c r="K1927" s="11" t="s">
        <v>5259</v>
      </c>
      <c r="L1927" s="11">
        <v>2</v>
      </c>
    </row>
    <row r="1928" spans="1:12">
      <c r="A1928" s="11" t="s">
        <v>3642</v>
      </c>
      <c r="D1928" s="11" t="s">
        <v>254</v>
      </c>
      <c r="E1928" s="19" t="s">
        <v>3886</v>
      </c>
      <c r="F1928" s="10">
        <v>42036</v>
      </c>
      <c r="G1928" s="10">
        <v>44958</v>
      </c>
      <c r="H1928" s="11">
        <v>9</v>
      </c>
      <c r="I1928" s="20" t="s">
        <v>253</v>
      </c>
      <c r="J1928" s="11" t="s">
        <v>255</v>
      </c>
      <c r="K1928" s="11" t="s">
        <v>5259</v>
      </c>
      <c r="L1928" s="11">
        <v>2</v>
      </c>
    </row>
    <row r="1929" spans="1:12">
      <c r="A1929" s="11" t="s">
        <v>3643</v>
      </c>
      <c r="D1929" s="11" t="s">
        <v>254</v>
      </c>
      <c r="E1929" s="19" t="s">
        <v>3887</v>
      </c>
      <c r="F1929" s="10">
        <v>42036</v>
      </c>
      <c r="G1929" s="10">
        <v>44958</v>
      </c>
      <c r="H1929" s="11">
        <v>9</v>
      </c>
      <c r="I1929" s="20" t="s">
        <v>253</v>
      </c>
      <c r="J1929" s="11" t="s">
        <v>255</v>
      </c>
      <c r="K1929" s="11" t="s">
        <v>5259</v>
      </c>
      <c r="L1929" s="11">
        <v>2</v>
      </c>
    </row>
    <row r="1930" spans="1:12">
      <c r="A1930" s="11" t="s">
        <v>3644</v>
      </c>
      <c r="D1930" s="11" t="s">
        <v>254</v>
      </c>
      <c r="E1930" s="19" t="s">
        <v>3888</v>
      </c>
      <c r="F1930" s="10">
        <v>42036</v>
      </c>
      <c r="G1930" s="10">
        <v>44958</v>
      </c>
      <c r="H1930" s="11">
        <v>9</v>
      </c>
      <c r="I1930" s="20" t="s">
        <v>253</v>
      </c>
      <c r="J1930" s="11" t="s">
        <v>255</v>
      </c>
      <c r="K1930" s="11" t="s">
        <v>5259</v>
      </c>
      <c r="L1930" s="11">
        <v>2</v>
      </c>
    </row>
    <row r="1931" spans="1:12">
      <c r="A1931" s="11" t="s">
        <v>3645</v>
      </c>
      <c r="D1931" s="11" t="s">
        <v>254</v>
      </c>
      <c r="E1931" s="19" t="s">
        <v>3889</v>
      </c>
      <c r="F1931" s="10">
        <v>42036</v>
      </c>
      <c r="G1931" s="10">
        <v>44958</v>
      </c>
      <c r="H1931" s="11">
        <v>9</v>
      </c>
      <c r="I1931" s="20" t="s">
        <v>253</v>
      </c>
      <c r="J1931" s="11" t="s">
        <v>255</v>
      </c>
      <c r="K1931" s="11" t="s">
        <v>5259</v>
      </c>
      <c r="L1931" s="11">
        <v>2</v>
      </c>
    </row>
    <row r="1932" spans="1:12">
      <c r="A1932" s="11" t="s">
        <v>3646</v>
      </c>
      <c r="D1932" s="11" t="s">
        <v>254</v>
      </c>
      <c r="E1932" s="19" t="s">
        <v>3890</v>
      </c>
      <c r="F1932" s="10">
        <v>42036</v>
      </c>
      <c r="G1932" s="10">
        <v>44958</v>
      </c>
      <c r="H1932" s="11">
        <v>9</v>
      </c>
      <c r="I1932" s="20" t="s">
        <v>253</v>
      </c>
      <c r="J1932" s="11" t="s">
        <v>255</v>
      </c>
      <c r="K1932" s="11" t="s">
        <v>5259</v>
      </c>
      <c r="L1932" s="11">
        <v>2</v>
      </c>
    </row>
    <row r="1933" spans="1:12">
      <c r="A1933" s="11" t="s">
        <v>3647</v>
      </c>
      <c r="D1933" s="11" t="s">
        <v>254</v>
      </c>
      <c r="E1933" s="19" t="s">
        <v>3891</v>
      </c>
      <c r="F1933" s="10">
        <v>42036</v>
      </c>
      <c r="G1933" s="10">
        <v>44958</v>
      </c>
      <c r="H1933" s="11">
        <v>9</v>
      </c>
      <c r="I1933" s="20" t="s">
        <v>253</v>
      </c>
      <c r="J1933" s="11" t="s">
        <v>255</v>
      </c>
      <c r="K1933" s="11" t="s">
        <v>5259</v>
      </c>
      <c r="L1933" s="11">
        <v>2</v>
      </c>
    </row>
    <row r="1934" spans="1:12">
      <c r="A1934" s="11" t="s">
        <v>3648</v>
      </c>
      <c r="D1934" s="11" t="s">
        <v>254</v>
      </c>
      <c r="E1934" s="19" t="s">
        <v>3892</v>
      </c>
      <c r="F1934" s="10">
        <v>42036</v>
      </c>
      <c r="G1934" s="10">
        <v>44958</v>
      </c>
      <c r="H1934" s="11">
        <v>9</v>
      </c>
      <c r="I1934" s="20" t="s">
        <v>253</v>
      </c>
      <c r="J1934" s="11" t="s">
        <v>255</v>
      </c>
      <c r="K1934" s="11" t="s">
        <v>5259</v>
      </c>
      <c r="L1934" s="11">
        <v>2</v>
      </c>
    </row>
    <row r="1935" spans="1:12">
      <c r="A1935" s="11" t="s">
        <v>3649</v>
      </c>
      <c r="D1935" s="11" t="s">
        <v>254</v>
      </c>
      <c r="E1935" s="19" t="s">
        <v>3893</v>
      </c>
      <c r="F1935" s="10">
        <v>42036</v>
      </c>
      <c r="G1935" s="10">
        <v>44958</v>
      </c>
      <c r="H1935" s="11">
        <v>9</v>
      </c>
      <c r="I1935" s="20" t="s">
        <v>253</v>
      </c>
      <c r="J1935" s="11" t="s">
        <v>255</v>
      </c>
      <c r="K1935" s="11" t="s">
        <v>5259</v>
      </c>
      <c r="L1935" s="11">
        <v>2</v>
      </c>
    </row>
    <row r="1936" spans="1:12">
      <c r="A1936" s="11" t="s">
        <v>3650</v>
      </c>
      <c r="D1936" s="11" t="s">
        <v>254</v>
      </c>
      <c r="E1936" s="19" t="s">
        <v>3894</v>
      </c>
      <c r="F1936" s="10">
        <v>42036</v>
      </c>
      <c r="G1936" s="10">
        <v>44958</v>
      </c>
      <c r="H1936" s="11">
        <v>9</v>
      </c>
      <c r="I1936" s="20" t="s">
        <v>253</v>
      </c>
      <c r="J1936" s="11" t="s">
        <v>255</v>
      </c>
      <c r="K1936" s="11" t="s">
        <v>5259</v>
      </c>
      <c r="L1936" s="11">
        <v>2</v>
      </c>
    </row>
    <row r="1937" spans="1:12">
      <c r="A1937" s="11" t="s">
        <v>3651</v>
      </c>
      <c r="D1937" s="11" t="s">
        <v>254</v>
      </c>
      <c r="E1937" s="19" t="s">
        <v>3895</v>
      </c>
      <c r="F1937" s="10">
        <v>42036</v>
      </c>
      <c r="G1937" s="10">
        <v>44958</v>
      </c>
      <c r="H1937" s="11">
        <v>9</v>
      </c>
      <c r="I1937" s="20" t="s">
        <v>253</v>
      </c>
      <c r="J1937" s="11" t="s">
        <v>255</v>
      </c>
      <c r="K1937" s="11" t="s">
        <v>5259</v>
      </c>
      <c r="L1937" s="11">
        <v>2</v>
      </c>
    </row>
    <row r="1938" spans="1:12">
      <c r="A1938" s="11" t="s">
        <v>3652</v>
      </c>
      <c r="D1938" s="11" t="s">
        <v>254</v>
      </c>
      <c r="E1938" s="19" t="s">
        <v>3896</v>
      </c>
      <c r="F1938" s="10">
        <v>42036</v>
      </c>
      <c r="G1938" s="10">
        <v>44958</v>
      </c>
      <c r="H1938" s="11">
        <v>9</v>
      </c>
      <c r="I1938" s="20" t="s">
        <v>253</v>
      </c>
      <c r="J1938" s="11" t="s">
        <v>255</v>
      </c>
      <c r="K1938" s="11" t="s">
        <v>5259</v>
      </c>
      <c r="L1938" s="11">
        <v>2</v>
      </c>
    </row>
    <row r="1939" spans="1:12">
      <c r="A1939" s="11" t="s">
        <v>3653</v>
      </c>
      <c r="D1939" s="11" t="s">
        <v>254</v>
      </c>
      <c r="E1939" s="19" t="s">
        <v>3897</v>
      </c>
      <c r="F1939" s="10">
        <v>42036</v>
      </c>
      <c r="G1939" s="10">
        <v>44958</v>
      </c>
      <c r="H1939" s="11">
        <v>9</v>
      </c>
      <c r="I1939" s="20" t="s">
        <v>253</v>
      </c>
      <c r="J1939" s="11" t="s">
        <v>255</v>
      </c>
      <c r="K1939" s="11" t="s">
        <v>5259</v>
      </c>
      <c r="L1939" s="11">
        <v>2</v>
      </c>
    </row>
    <row r="1940" spans="1:12">
      <c r="A1940" s="11" t="s">
        <v>3654</v>
      </c>
      <c r="D1940" s="11" t="s">
        <v>254</v>
      </c>
      <c r="E1940" s="19" t="s">
        <v>3898</v>
      </c>
      <c r="F1940" s="10">
        <v>42036</v>
      </c>
      <c r="G1940" s="10">
        <v>44958</v>
      </c>
      <c r="H1940" s="11">
        <v>9</v>
      </c>
      <c r="I1940" s="20" t="s">
        <v>253</v>
      </c>
      <c r="J1940" s="11" t="s">
        <v>255</v>
      </c>
      <c r="K1940" s="11" t="s">
        <v>5259</v>
      </c>
      <c r="L1940" s="11">
        <v>2</v>
      </c>
    </row>
    <row r="1941" spans="1:12">
      <c r="A1941" s="11" t="s">
        <v>3655</v>
      </c>
      <c r="D1941" s="11" t="s">
        <v>254</v>
      </c>
      <c r="E1941" s="19" t="s">
        <v>3899</v>
      </c>
      <c r="F1941" s="10">
        <v>42036</v>
      </c>
      <c r="G1941" s="10">
        <v>44958</v>
      </c>
      <c r="H1941" s="11">
        <v>9</v>
      </c>
      <c r="I1941" s="20" t="s">
        <v>253</v>
      </c>
      <c r="J1941" s="11" t="s">
        <v>255</v>
      </c>
      <c r="K1941" s="11" t="s">
        <v>5259</v>
      </c>
      <c r="L1941" s="11">
        <v>2</v>
      </c>
    </row>
    <row r="1942" spans="1:12">
      <c r="A1942" s="11" t="s">
        <v>3656</v>
      </c>
      <c r="D1942" s="11" t="s">
        <v>254</v>
      </c>
      <c r="E1942" s="19" t="s">
        <v>3900</v>
      </c>
      <c r="F1942" s="10">
        <v>42036</v>
      </c>
      <c r="G1942" s="10">
        <v>44958</v>
      </c>
      <c r="H1942" s="11">
        <v>9</v>
      </c>
      <c r="I1942" s="20" t="s">
        <v>253</v>
      </c>
      <c r="J1942" s="11" t="s">
        <v>255</v>
      </c>
      <c r="K1942" s="11" t="s">
        <v>5259</v>
      </c>
      <c r="L1942" s="11">
        <v>2</v>
      </c>
    </row>
    <row r="1943" spans="1:12">
      <c r="A1943" s="11" t="s">
        <v>3657</v>
      </c>
      <c r="D1943" s="11" t="s">
        <v>254</v>
      </c>
      <c r="E1943" s="19" t="s">
        <v>3901</v>
      </c>
      <c r="F1943" s="10">
        <v>42036</v>
      </c>
      <c r="G1943" s="10">
        <v>44958</v>
      </c>
      <c r="H1943" s="11">
        <v>9</v>
      </c>
      <c r="I1943" s="20" t="s">
        <v>253</v>
      </c>
      <c r="J1943" s="11" t="s">
        <v>255</v>
      </c>
      <c r="K1943" s="11" t="s">
        <v>5259</v>
      </c>
      <c r="L1943" s="11">
        <v>2</v>
      </c>
    </row>
    <row r="1944" spans="1:12">
      <c r="A1944" s="11" t="s">
        <v>3658</v>
      </c>
      <c r="D1944" s="11" t="s">
        <v>254</v>
      </c>
      <c r="E1944" s="19" t="s">
        <v>3902</v>
      </c>
      <c r="F1944" s="10">
        <v>42036</v>
      </c>
      <c r="G1944" s="10">
        <v>44958</v>
      </c>
      <c r="H1944" s="11">
        <v>9</v>
      </c>
      <c r="I1944" s="20" t="s">
        <v>253</v>
      </c>
      <c r="J1944" s="11" t="s">
        <v>255</v>
      </c>
      <c r="K1944" s="11" t="s">
        <v>5259</v>
      </c>
      <c r="L1944" s="11">
        <v>2</v>
      </c>
    </row>
    <row r="1945" spans="1:12">
      <c r="A1945" s="11" t="s">
        <v>3659</v>
      </c>
      <c r="D1945" s="11" t="s">
        <v>254</v>
      </c>
      <c r="E1945" s="19" t="s">
        <v>3903</v>
      </c>
      <c r="F1945" s="10">
        <v>42036</v>
      </c>
      <c r="G1945" s="10">
        <v>44958</v>
      </c>
      <c r="H1945" s="11">
        <v>9</v>
      </c>
      <c r="I1945" s="20" t="s">
        <v>253</v>
      </c>
      <c r="J1945" s="11" t="s">
        <v>255</v>
      </c>
      <c r="K1945" s="11" t="s">
        <v>5259</v>
      </c>
      <c r="L1945" s="11">
        <v>2</v>
      </c>
    </row>
    <row r="1946" spans="1:12">
      <c r="A1946" s="11" t="s">
        <v>3660</v>
      </c>
      <c r="D1946" s="11" t="s">
        <v>254</v>
      </c>
      <c r="E1946" s="19" t="s">
        <v>3904</v>
      </c>
      <c r="F1946" s="10">
        <v>42036</v>
      </c>
      <c r="G1946" s="10">
        <v>44958</v>
      </c>
      <c r="H1946" s="11">
        <v>9</v>
      </c>
      <c r="I1946" s="20" t="s">
        <v>253</v>
      </c>
      <c r="J1946" s="11" t="s">
        <v>255</v>
      </c>
      <c r="K1946" s="11" t="s">
        <v>5259</v>
      </c>
      <c r="L1946" s="11">
        <v>2</v>
      </c>
    </row>
    <row r="1947" spans="1:12">
      <c r="A1947" s="11" t="s">
        <v>3661</v>
      </c>
      <c r="D1947" s="11" t="s">
        <v>254</v>
      </c>
      <c r="E1947" s="19" t="s">
        <v>3905</v>
      </c>
      <c r="F1947" s="10">
        <v>42036</v>
      </c>
      <c r="G1947" s="10">
        <v>44958</v>
      </c>
      <c r="H1947" s="11">
        <v>9</v>
      </c>
      <c r="I1947" s="20" t="s">
        <v>253</v>
      </c>
      <c r="J1947" s="11" t="s">
        <v>255</v>
      </c>
      <c r="K1947" s="11" t="s">
        <v>5259</v>
      </c>
      <c r="L1947" s="11">
        <v>2</v>
      </c>
    </row>
    <row r="1948" spans="1:12">
      <c r="A1948" s="11" t="s">
        <v>3662</v>
      </c>
      <c r="D1948" s="11" t="s">
        <v>254</v>
      </c>
      <c r="E1948" s="19" t="s">
        <v>3906</v>
      </c>
      <c r="F1948" s="10">
        <v>42036</v>
      </c>
      <c r="G1948" s="10">
        <v>44958</v>
      </c>
      <c r="H1948" s="11">
        <v>9</v>
      </c>
      <c r="I1948" s="20" t="s">
        <v>253</v>
      </c>
      <c r="J1948" s="11" t="s">
        <v>255</v>
      </c>
      <c r="K1948" s="11" t="s">
        <v>5259</v>
      </c>
      <c r="L1948" s="11">
        <v>2</v>
      </c>
    </row>
    <row r="1949" spans="1:12">
      <c r="A1949" s="11" t="s">
        <v>3663</v>
      </c>
      <c r="D1949" s="11" t="s">
        <v>254</v>
      </c>
      <c r="E1949" s="19" t="s">
        <v>3907</v>
      </c>
      <c r="F1949" s="10">
        <v>42036</v>
      </c>
      <c r="G1949" s="10">
        <v>44958</v>
      </c>
      <c r="H1949" s="11">
        <v>9</v>
      </c>
      <c r="I1949" s="20" t="s">
        <v>253</v>
      </c>
      <c r="J1949" s="11" t="s">
        <v>255</v>
      </c>
      <c r="K1949" s="11" t="s">
        <v>5259</v>
      </c>
      <c r="L1949" s="11">
        <v>2</v>
      </c>
    </row>
    <row r="1950" spans="1:12">
      <c r="A1950" s="11" t="s">
        <v>3664</v>
      </c>
      <c r="D1950" s="11" t="s">
        <v>254</v>
      </c>
      <c r="E1950" s="19" t="s">
        <v>3908</v>
      </c>
      <c r="F1950" s="10">
        <v>42036</v>
      </c>
      <c r="G1950" s="10">
        <v>44958</v>
      </c>
      <c r="H1950" s="11">
        <v>9</v>
      </c>
      <c r="I1950" s="20" t="s">
        <v>253</v>
      </c>
      <c r="J1950" s="11" t="s">
        <v>255</v>
      </c>
      <c r="K1950" s="11" t="s">
        <v>5259</v>
      </c>
      <c r="L1950" s="11">
        <v>2</v>
      </c>
    </row>
    <row r="1951" spans="1:12">
      <c r="A1951" s="11" t="s">
        <v>3665</v>
      </c>
      <c r="D1951" s="11" t="s">
        <v>254</v>
      </c>
      <c r="E1951" s="19" t="s">
        <v>3909</v>
      </c>
      <c r="F1951" s="10">
        <v>42036</v>
      </c>
      <c r="G1951" s="10">
        <v>44958</v>
      </c>
      <c r="H1951" s="11">
        <v>9</v>
      </c>
      <c r="I1951" s="20" t="s">
        <v>253</v>
      </c>
      <c r="J1951" s="11" t="s">
        <v>255</v>
      </c>
      <c r="K1951" s="11" t="s">
        <v>5259</v>
      </c>
      <c r="L1951" s="11">
        <v>2</v>
      </c>
    </row>
    <row r="1952" spans="1:12">
      <c r="A1952" s="11" t="s">
        <v>3666</v>
      </c>
      <c r="D1952" s="11" t="s">
        <v>254</v>
      </c>
      <c r="E1952" s="19" t="s">
        <v>3910</v>
      </c>
      <c r="F1952" s="10">
        <v>42036</v>
      </c>
      <c r="G1952" s="10">
        <v>44958</v>
      </c>
      <c r="H1952" s="11">
        <v>9</v>
      </c>
      <c r="I1952" s="20" t="s">
        <v>253</v>
      </c>
      <c r="J1952" s="11" t="s">
        <v>255</v>
      </c>
      <c r="K1952" s="11" t="s">
        <v>5259</v>
      </c>
      <c r="L1952" s="11">
        <v>2</v>
      </c>
    </row>
    <row r="1953" spans="1:12">
      <c r="A1953" s="11" t="s">
        <v>3667</v>
      </c>
      <c r="D1953" s="11" t="s">
        <v>254</v>
      </c>
      <c r="E1953" s="19" t="s">
        <v>3911</v>
      </c>
      <c r="F1953" s="10">
        <v>42036</v>
      </c>
      <c r="G1953" s="10">
        <v>44958</v>
      </c>
      <c r="H1953" s="11">
        <v>9</v>
      </c>
      <c r="I1953" s="20" t="s">
        <v>253</v>
      </c>
      <c r="J1953" s="11" t="s">
        <v>255</v>
      </c>
      <c r="K1953" s="11" t="s">
        <v>5259</v>
      </c>
      <c r="L1953" s="11">
        <v>2</v>
      </c>
    </row>
    <row r="1954" spans="1:12">
      <c r="A1954" s="11" t="s">
        <v>3668</v>
      </c>
      <c r="D1954" s="11" t="s">
        <v>254</v>
      </c>
      <c r="E1954" s="19" t="s">
        <v>3912</v>
      </c>
      <c r="F1954" s="10">
        <v>42036</v>
      </c>
      <c r="G1954" s="10">
        <v>44958</v>
      </c>
      <c r="H1954" s="11">
        <v>9</v>
      </c>
      <c r="I1954" s="20" t="s">
        <v>253</v>
      </c>
      <c r="J1954" s="11" t="s">
        <v>255</v>
      </c>
      <c r="K1954" s="11" t="s">
        <v>5259</v>
      </c>
      <c r="L1954" s="11">
        <v>2</v>
      </c>
    </row>
    <row r="1955" spans="1:12">
      <c r="A1955" s="11" t="s">
        <v>3669</v>
      </c>
      <c r="D1955" s="11" t="s">
        <v>254</v>
      </c>
      <c r="E1955" s="19" t="s">
        <v>3913</v>
      </c>
      <c r="F1955" s="10">
        <v>42036</v>
      </c>
      <c r="G1955" s="10">
        <v>44958</v>
      </c>
      <c r="H1955" s="11">
        <v>9</v>
      </c>
      <c r="I1955" s="20" t="s">
        <v>253</v>
      </c>
      <c r="J1955" s="11" t="s">
        <v>255</v>
      </c>
      <c r="K1955" s="11" t="s">
        <v>5259</v>
      </c>
      <c r="L1955" s="11">
        <v>2</v>
      </c>
    </row>
    <row r="1956" spans="1:12">
      <c r="A1956" s="11" t="s">
        <v>3670</v>
      </c>
      <c r="D1956" s="11" t="s">
        <v>254</v>
      </c>
      <c r="E1956" s="19" t="s">
        <v>3914</v>
      </c>
      <c r="F1956" s="10">
        <v>42036</v>
      </c>
      <c r="G1956" s="10">
        <v>44958</v>
      </c>
      <c r="H1956" s="11">
        <v>9</v>
      </c>
      <c r="I1956" s="20" t="s">
        <v>253</v>
      </c>
      <c r="J1956" s="11" t="s">
        <v>255</v>
      </c>
      <c r="K1956" s="11" t="s">
        <v>5259</v>
      </c>
      <c r="L1956" s="11">
        <v>2</v>
      </c>
    </row>
    <row r="1957" spans="1:12">
      <c r="A1957" s="11" t="s">
        <v>3671</v>
      </c>
      <c r="D1957" s="11" t="s">
        <v>254</v>
      </c>
      <c r="E1957" s="19" t="s">
        <v>3915</v>
      </c>
      <c r="F1957" s="10">
        <v>42036</v>
      </c>
      <c r="G1957" s="10">
        <v>44958</v>
      </c>
      <c r="H1957" s="11">
        <v>9</v>
      </c>
      <c r="I1957" s="20" t="s">
        <v>253</v>
      </c>
      <c r="J1957" s="11" t="s">
        <v>255</v>
      </c>
      <c r="K1957" s="11" t="s">
        <v>5259</v>
      </c>
      <c r="L1957" s="11">
        <v>2</v>
      </c>
    </row>
    <row r="1958" spans="1:12">
      <c r="A1958" s="11" t="s">
        <v>3672</v>
      </c>
      <c r="D1958" s="11" t="s">
        <v>254</v>
      </c>
      <c r="E1958" s="19" t="s">
        <v>3916</v>
      </c>
      <c r="F1958" s="10">
        <v>42036</v>
      </c>
      <c r="G1958" s="10">
        <v>44958</v>
      </c>
      <c r="H1958" s="11">
        <v>9</v>
      </c>
      <c r="I1958" s="20" t="s">
        <v>253</v>
      </c>
      <c r="J1958" s="11" t="s">
        <v>255</v>
      </c>
      <c r="K1958" s="11" t="s">
        <v>5259</v>
      </c>
      <c r="L1958" s="11">
        <v>2</v>
      </c>
    </row>
    <row r="1959" spans="1:12">
      <c r="A1959" s="11" t="s">
        <v>3673</v>
      </c>
      <c r="D1959" s="11" t="s">
        <v>254</v>
      </c>
      <c r="E1959" s="19" t="s">
        <v>3917</v>
      </c>
      <c r="F1959" s="10">
        <v>42036</v>
      </c>
      <c r="G1959" s="10">
        <v>44958</v>
      </c>
      <c r="H1959" s="11">
        <v>9</v>
      </c>
      <c r="I1959" s="20" t="s">
        <v>253</v>
      </c>
      <c r="J1959" s="11" t="s">
        <v>255</v>
      </c>
      <c r="K1959" s="11" t="s">
        <v>5259</v>
      </c>
      <c r="L1959" s="11">
        <v>2</v>
      </c>
    </row>
    <row r="1960" spans="1:12">
      <c r="A1960" s="11" t="s">
        <v>3674</v>
      </c>
      <c r="D1960" s="11" t="s">
        <v>254</v>
      </c>
      <c r="E1960" s="19" t="s">
        <v>3918</v>
      </c>
      <c r="F1960" s="10">
        <v>42036</v>
      </c>
      <c r="G1960" s="10">
        <v>44958</v>
      </c>
      <c r="H1960" s="11">
        <v>9</v>
      </c>
      <c r="I1960" s="20" t="s">
        <v>253</v>
      </c>
      <c r="J1960" s="11" t="s">
        <v>255</v>
      </c>
      <c r="K1960" s="11" t="s">
        <v>5259</v>
      </c>
      <c r="L1960" s="11">
        <v>2</v>
      </c>
    </row>
    <row r="1961" spans="1:12">
      <c r="A1961" s="11" t="s">
        <v>3675</v>
      </c>
      <c r="D1961" s="11" t="s">
        <v>254</v>
      </c>
      <c r="E1961" s="19" t="s">
        <v>3919</v>
      </c>
      <c r="F1961" s="10">
        <v>42036</v>
      </c>
      <c r="G1961" s="10">
        <v>44958</v>
      </c>
      <c r="H1961" s="11">
        <v>9</v>
      </c>
      <c r="I1961" s="20" t="s">
        <v>253</v>
      </c>
      <c r="J1961" s="11" t="s">
        <v>255</v>
      </c>
      <c r="K1961" s="11" t="s">
        <v>5259</v>
      </c>
      <c r="L1961" s="11">
        <v>2</v>
      </c>
    </row>
    <row r="1962" spans="1:12">
      <c r="A1962" s="11" t="s">
        <v>3676</v>
      </c>
      <c r="D1962" s="11" t="s">
        <v>254</v>
      </c>
      <c r="E1962" s="19" t="s">
        <v>3920</v>
      </c>
      <c r="F1962" s="10">
        <v>42036</v>
      </c>
      <c r="G1962" s="10">
        <v>44958</v>
      </c>
      <c r="H1962" s="11">
        <v>9</v>
      </c>
      <c r="I1962" s="20" t="s">
        <v>253</v>
      </c>
      <c r="J1962" s="11" t="s">
        <v>255</v>
      </c>
      <c r="K1962" s="11" t="s">
        <v>5259</v>
      </c>
      <c r="L1962" s="11">
        <v>2</v>
      </c>
    </row>
    <row r="1963" spans="1:12">
      <c r="A1963" s="11" t="s">
        <v>3677</v>
      </c>
      <c r="D1963" s="11" t="s">
        <v>254</v>
      </c>
      <c r="E1963" s="19" t="s">
        <v>3921</v>
      </c>
      <c r="F1963" s="10">
        <v>42036</v>
      </c>
      <c r="G1963" s="10">
        <v>44958</v>
      </c>
      <c r="H1963" s="11">
        <v>9</v>
      </c>
      <c r="I1963" s="20" t="s">
        <v>253</v>
      </c>
      <c r="J1963" s="11" t="s">
        <v>255</v>
      </c>
      <c r="K1963" s="11" t="s">
        <v>5259</v>
      </c>
      <c r="L1963" s="11">
        <v>2</v>
      </c>
    </row>
    <row r="1964" spans="1:12">
      <c r="A1964" s="11" t="s">
        <v>3678</v>
      </c>
      <c r="D1964" s="11" t="s">
        <v>254</v>
      </c>
      <c r="E1964" s="19" t="s">
        <v>3922</v>
      </c>
      <c r="F1964" s="10">
        <v>42036</v>
      </c>
      <c r="G1964" s="10">
        <v>44958</v>
      </c>
      <c r="H1964" s="11">
        <v>9</v>
      </c>
      <c r="I1964" s="20" t="s">
        <v>253</v>
      </c>
      <c r="J1964" s="11" t="s">
        <v>255</v>
      </c>
      <c r="K1964" s="11" t="s">
        <v>5259</v>
      </c>
      <c r="L1964" s="11">
        <v>2</v>
      </c>
    </row>
    <row r="1965" spans="1:12">
      <c r="A1965" s="11" t="s">
        <v>3679</v>
      </c>
      <c r="D1965" s="11" t="s">
        <v>254</v>
      </c>
      <c r="E1965" s="19" t="s">
        <v>3923</v>
      </c>
      <c r="F1965" s="10">
        <v>42036</v>
      </c>
      <c r="G1965" s="10">
        <v>44958</v>
      </c>
      <c r="H1965" s="11">
        <v>9</v>
      </c>
      <c r="I1965" s="20" t="s">
        <v>253</v>
      </c>
      <c r="J1965" s="11" t="s">
        <v>255</v>
      </c>
      <c r="K1965" s="11" t="s">
        <v>5259</v>
      </c>
      <c r="L1965" s="11">
        <v>2</v>
      </c>
    </row>
    <row r="1966" spans="1:12">
      <c r="A1966" s="11" t="s">
        <v>3680</v>
      </c>
      <c r="D1966" s="11" t="s">
        <v>254</v>
      </c>
      <c r="E1966" s="19" t="s">
        <v>3924</v>
      </c>
      <c r="F1966" s="10">
        <v>42036</v>
      </c>
      <c r="G1966" s="10">
        <v>44958</v>
      </c>
      <c r="H1966" s="11">
        <v>9</v>
      </c>
      <c r="I1966" s="20" t="s">
        <v>253</v>
      </c>
      <c r="J1966" s="11" t="s">
        <v>255</v>
      </c>
      <c r="K1966" s="11" t="s">
        <v>5259</v>
      </c>
      <c r="L1966" s="11">
        <v>2</v>
      </c>
    </row>
    <row r="1967" spans="1:12">
      <c r="A1967" s="11" t="s">
        <v>3681</v>
      </c>
      <c r="D1967" s="11" t="s">
        <v>254</v>
      </c>
      <c r="E1967" s="19" t="s">
        <v>3925</v>
      </c>
      <c r="F1967" s="10">
        <v>42036</v>
      </c>
      <c r="G1967" s="10">
        <v>44958</v>
      </c>
      <c r="H1967" s="11">
        <v>9</v>
      </c>
      <c r="I1967" s="20" t="s">
        <v>253</v>
      </c>
      <c r="J1967" s="11" t="s">
        <v>255</v>
      </c>
      <c r="K1967" s="11" t="s">
        <v>5259</v>
      </c>
      <c r="L1967" s="11">
        <v>2</v>
      </c>
    </row>
    <row r="1968" spans="1:12">
      <c r="A1968" s="11" t="s">
        <v>3682</v>
      </c>
      <c r="D1968" s="11" t="s">
        <v>254</v>
      </c>
      <c r="E1968" s="19" t="s">
        <v>3926</v>
      </c>
      <c r="F1968" s="10">
        <v>42036</v>
      </c>
      <c r="G1968" s="10">
        <v>44958</v>
      </c>
      <c r="H1968" s="11">
        <v>9</v>
      </c>
      <c r="I1968" s="20" t="s">
        <v>253</v>
      </c>
      <c r="J1968" s="11" t="s">
        <v>255</v>
      </c>
      <c r="K1968" s="11" t="s">
        <v>5259</v>
      </c>
      <c r="L1968" s="11">
        <v>2</v>
      </c>
    </row>
    <row r="1969" spans="1:12">
      <c r="A1969" s="11" t="s">
        <v>3683</v>
      </c>
      <c r="D1969" s="11" t="s">
        <v>254</v>
      </c>
      <c r="E1969" s="19" t="s">
        <v>3927</v>
      </c>
      <c r="F1969" s="10">
        <v>42036</v>
      </c>
      <c r="G1969" s="10">
        <v>44958</v>
      </c>
      <c r="H1969" s="11">
        <v>9</v>
      </c>
      <c r="I1969" s="20" t="s">
        <v>253</v>
      </c>
      <c r="J1969" s="11" t="s">
        <v>255</v>
      </c>
      <c r="K1969" s="11" t="s">
        <v>5259</v>
      </c>
      <c r="L1969" s="11">
        <v>2</v>
      </c>
    </row>
    <row r="1970" spans="1:12">
      <c r="A1970" s="11" t="s">
        <v>3684</v>
      </c>
      <c r="D1970" s="11" t="s">
        <v>254</v>
      </c>
      <c r="E1970" s="19" t="s">
        <v>3928</v>
      </c>
      <c r="F1970" s="10">
        <v>42036</v>
      </c>
      <c r="G1970" s="10">
        <v>44958</v>
      </c>
      <c r="H1970" s="11">
        <v>9</v>
      </c>
      <c r="I1970" s="20" t="s">
        <v>253</v>
      </c>
      <c r="J1970" s="11" t="s">
        <v>255</v>
      </c>
      <c r="K1970" s="11" t="s">
        <v>5259</v>
      </c>
      <c r="L1970" s="11">
        <v>2</v>
      </c>
    </row>
    <row r="1971" spans="1:12">
      <c r="A1971" s="11" t="s">
        <v>3685</v>
      </c>
      <c r="D1971" s="11" t="s">
        <v>254</v>
      </c>
      <c r="E1971" s="19" t="s">
        <v>3929</v>
      </c>
      <c r="F1971" s="10">
        <v>42036</v>
      </c>
      <c r="G1971" s="10">
        <v>44958</v>
      </c>
      <c r="H1971" s="11">
        <v>9</v>
      </c>
      <c r="I1971" s="20" t="s">
        <v>253</v>
      </c>
      <c r="J1971" s="11" t="s">
        <v>255</v>
      </c>
      <c r="K1971" s="11" t="s">
        <v>5259</v>
      </c>
      <c r="L1971" s="11">
        <v>2</v>
      </c>
    </row>
    <row r="1972" spans="1:12">
      <c r="A1972" s="11" t="s">
        <v>3686</v>
      </c>
      <c r="D1972" s="11" t="s">
        <v>254</v>
      </c>
      <c r="E1972" s="19" t="s">
        <v>3930</v>
      </c>
      <c r="F1972" s="10">
        <v>42036</v>
      </c>
      <c r="G1972" s="10">
        <v>44958</v>
      </c>
      <c r="H1972" s="11">
        <v>9</v>
      </c>
      <c r="I1972" s="20" t="s">
        <v>253</v>
      </c>
      <c r="J1972" s="11" t="s">
        <v>255</v>
      </c>
      <c r="K1972" s="11" t="s">
        <v>5259</v>
      </c>
      <c r="L1972" s="11">
        <v>2</v>
      </c>
    </row>
    <row r="1973" spans="1:12">
      <c r="A1973" s="11" t="s">
        <v>3687</v>
      </c>
      <c r="D1973" s="11" t="s">
        <v>254</v>
      </c>
      <c r="E1973" s="19" t="s">
        <v>3931</v>
      </c>
      <c r="F1973" s="10">
        <v>42036</v>
      </c>
      <c r="G1973" s="10">
        <v>44958</v>
      </c>
      <c r="H1973" s="11">
        <v>9</v>
      </c>
      <c r="I1973" s="20" t="s">
        <v>253</v>
      </c>
      <c r="J1973" s="11" t="s">
        <v>255</v>
      </c>
      <c r="K1973" s="11" t="s">
        <v>5259</v>
      </c>
      <c r="L1973" s="11">
        <v>2</v>
      </c>
    </row>
    <row r="1974" spans="1:12">
      <c r="A1974" s="11" t="s">
        <v>5390</v>
      </c>
      <c r="D1974" s="11" t="s">
        <v>254</v>
      </c>
      <c r="E1974" s="19" t="s">
        <v>3932</v>
      </c>
      <c r="F1974" s="10">
        <v>42036</v>
      </c>
      <c r="G1974" s="10">
        <v>44958</v>
      </c>
      <c r="H1974" s="11">
        <v>9</v>
      </c>
      <c r="I1974" s="20" t="s">
        <v>253</v>
      </c>
      <c r="J1974" s="11" t="s">
        <v>255</v>
      </c>
      <c r="K1974" s="11" t="s">
        <v>5259</v>
      </c>
      <c r="L1974" s="11">
        <v>2</v>
      </c>
    </row>
    <row r="1975" spans="1:12">
      <c r="A1975" s="11" t="s">
        <v>5391</v>
      </c>
      <c r="D1975" s="11" t="s">
        <v>254</v>
      </c>
      <c r="E1975" s="19" t="s">
        <v>3933</v>
      </c>
      <c r="F1975" s="10">
        <v>42036</v>
      </c>
      <c r="G1975" s="10">
        <v>44958</v>
      </c>
      <c r="H1975" s="11">
        <v>9</v>
      </c>
      <c r="I1975" s="20" t="s">
        <v>253</v>
      </c>
      <c r="J1975" s="11" t="s">
        <v>255</v>
      </c>
      <c r="K1975" s="11" t="s">
        <v>5259</v>
      </c>
      <c r="L1975" s="11">
        <v>2</v>
      </c>
    </row>
    <row r="1976" spans="1:12">
      <c r="A1976" s="11" t="s">
        <v>5392</v>
      </c>
      <c r="D1976" s="11" t="s">
        <v>254</v>
      </c>
      <c r="E1976" s="19" t="s">
        <v>3934</v>
      </c>
      <c r="F1976" s="10">
        <v>42036</v>
      </c>
      <c r="G1976" s="10">
        <v>44958</v>
      </c>
      <c r="H1976" s="11">
        <v>9</v>
      </c>
      <c r="I1976" s="20" t="s">
        <v>253</v>
      </c>
      <c r="J1976" s="11" t="s">
        <v>255</v>
      </c>
      <c r="K1976" s="11" t="s">
        <v>5259</v>
      </c>
      <c r="L1976" s="11">
        <v>2</v>
      </c>
    </row>
    <row r="1977" spans="1:12">
      <c r="A1977" s="11" t="s">
        <v>5393</v>
      </c>
      <c r="D1977" s="11" t="s">
        <v>254</v>
      </c>
      <c r="E1977" s="19" t="s">
        <v>3935</v>
      </c>
      <c r="F1977" s="10">
        <v>42036</v>
      </c>
      <c r="G1977" s="10">
        <v>44958</v>
      </c>
      <c r="H1977" s="11">
        <v>9</v>
      </c>
      <c r="I1977" s="20" t="s">
        <v>253</v>
      </c>
      <c r="J1977" s="11" t="s">
        <v>255</v>
      </c>
      <c r="K1977" s="11" t="s">
        <v>5259</v>
      </c>
      <c r="L1977" s="11">
        <v>2</v>
      </c>
    </row>
    <row r="1978" spans="1:12">
      <c r="A1978" s="11" t="s">
        <v>5394</v>
      </c>
      <c r="D1978" s="11" t="s">
        <v>254</v>
      </c>
      <c r="E1978" s="19" t="s">
        <v>3936</v>
      </c>
      <c r="F1978" s="10">
        <v>42036</v>
      </c>
      <c r="G1978" s="10">
        <v>44958</v>
      </c>
      <c r="H1978" s="11">
        <v>9</v>
      </c>
      <c r="I1978" s="20" t="s">
        <v>253</v>
      </c>
      <c r="J1978" s="11" t="s">
        <v>255</v>
      </c>
      <c r="K1978" s="11" t="s">
        <v>5259</v>
      </c>
      <c r="L1978" s="11">
        <v>2</v>
      </c>
    </row>
    <row r="1979" spans="1:12">
      <c r="A1979" s="11" t="s">
        <v>5395</v>
      </c>
      <c r="D1979" s="11" t="s">
        <v>254</v>
      </c>
      <c r="E1979" s="19" t="s">
        <v>3937</v>
      </c>
      <c r="F1979" s="10">
        <v>42036</v>
      </c>
      <c r="G1979" s="10">
        <v>44958</v>
      </c>
      <c r="H1979" s="11">
        <v>9</v>
      </c>
      <c r="I1979" s="20" t="s">
        <v>253</v>
      </c>
      <c r="J1979" s="11" t="s">
        <v>255</v>
      </c>
      <c r="K1979" s="11" t="s">
        <v>5259</v>
      </c>
      <c r="L1979" s="11">
        <v>2</v>
      </c>
    </row>
    <row r="1980" spans="1:12">
      <c r="A1980" s="11" t="s">
        <v>3688</v>
      </c>
      <c r="D1980" s="11" t="s">
        <v>254</v>
      </c>
      <c r="E1980" s="19" t="s">
        <v>3938</v>
      </c>
      <c r="F1980" s="10">
        <v>42036</v>
      </c>
      <c r="G1980" s="10">
        <v>44958</v>
      </c>
      <c r="H1980" s="11">
        <v>9</v>
      </c>
      <c r="I1980" s="20" t="s">
        <v>253</v>
      </c>
      <c r="J1980" s="11" t="s">
        <v>255</v>
      </c>
      <c r="K1980" s="11" t="s">
        <v>5259</v>
      </c>
      <c r="L1980" s="11">
        <v>2</v>
      </c>
    </row>
    <row r="1981" spans="1:12">
      <c r="A1981" s="11" t="s">
        <v>3689</v>
      </c>
      <c r="D1981" s="11" t="s">
        <v>254</v>
      </c>
      <c r="E1981" s="19" t="s">
        <v>3939</v>
      </c>
      <c r="F1981" s="10">
        <v>42036</v>
      </c>
      <c r="G1981" s="10">
        <v>44958</v>
      </c>
      <c r="H1981" s="11">
        <v>9</v>
      </c>
      <c r="I1981" s="20" t="s">
        <v>253</v>
      </c>
      <c r="J1981" s="11" t="s">
        <v>255</v>
      </c>
      <c r="K1981" s="11" t="s">
        <v>5259</v>
      </c>
      <c r="L1981" s="11">
        <v>2</v>
      </c>
    </row>
    <row r="1982" spans="1:12">
      <c r="A1982" s="11" t="s">
        <v>3690</v>
      </c>
      <c r="D1982" s="11" t="s">
        <v>254</v>
      </c>
      <c r="E1982" s="19" t="s">
        <v>3940</v>
      </c>
      <c r="F1982" s="10">
        <v>42036</v>
      </c>
      <c r="G1982" s="10">
        <v>44958</v>
      </c>
      <c r="H1982" s="11">
        <v>9</v>
      </c>
      <c r="I1982" s="20" t="s">
        <v>253</v>
      </c>
      <c r="J1982" s="11" t="s">
        <v>255</v>
      </c>
      <c r="K1982" s="11" t="s">
        <v>5259</v>
      </c>
      <c r="L1982" s="11">
        <v>2</v>
      </c>
    </row>
    <row r="1983" spans="1:12">
      <c r="A1983" s="11" t="s">
        <v>3691</v>
      </c>
      <c r="D1983" s="11" t="s">
        <v>254</v>
      </c>
      <c r="E1983" s="19" t="s">
        <v>3941</v>
      </c>
      <c r="F1983" s="10">
        <v>42036</v>
      </c>
      <c r="G1983" s="10">
        <v>44958</v>
      </c>
      <c r="H1983" s="11">
        <v>9</v>
      </c>
      <c r="I1983" s="20" t="s">
        <v>253</v>
      </c>
      <c r="J1983" s="11" t="s">
        <v>255</v>
      </c>
      <c r="K1983" s="11" t="s">
        <v>5259</v>
      </c>
      <c r="L1983" s="11">
        <v>2</v>
      </c>
    </row>
    <row r="1984" spans="1:12">
      <c r="A1984" s="11" t="s">
        <v>3692</v>
      </c>
      <c r="D1984" s="11" t="s">
        <v>254</v>
      </c>
      <c r="E1984" s="19" t="s">
        <v>3942</v>
      </c>
      <c r="F1984" s="10">
        <v>42036</v>
      </c>
      <c r="G1984" s="10">
        <v>44958</v>
      </c>
      <c r="H1984" s="11">
        <v>9</v>
      </c>
      <c r="I1984" s="20" t="s">
        <v>253</v>
      </c>
      <c r="J1984" s="11" t="s">
        <v>255</v>
      </c>
      <c r="K1984" s="11" t="s">
        <v>5259</v>
      </c>
      <c r="L1984" s="11">
        <v>2</v>
      </c>
    </row>
    <row r="1985" spans="1:12">
      <c r="A1985" s="11" t="s">
        <v>3693</v>
      </c>
      <c r="D1985" s="11" t="s">
        <v>254</v>
      </c>
      <c r="E1985" s="19" t="s">
        <v>3943</v>
      </c>
      <c r="F1985" s="10">
        <v>42036</v>
      </c>
      <c r="G1985" s="10">
        <v>44958</v>
      </c>
      <c r="H1985" s="11">
        <v>9</v>
      </c>
      <c r="I1985" s="20" t="s">
        <v>253</v>
      </c>
      <c r="J1985" s="11" t="s">
        <v>255</v>
      </c>
      <c r="K1985" s="11" t="s">
        <v>5259</v>
      </c>
      <c r="L1985" s="11">
        <v>2</v>
      </c>
    </row>
    <row r="1986" spans="1:12">
      <c r="A1986" s="11" t="s">
        <v>3694</v>
      </c>
      <c r="D1986" s="11" t="s">
        <v>254</v>
      </c>
      <c r="E1986" s="19" t="s">
        <v>3944</v>
      </c>
      <c r="F1986" s="10">
        <v>42036</v>
      </c>
      <c r="G1986" s="10">
        <v>44958</v>
      </c>
      <c r="H1986" s="11">
        <v>9</v>
      </c>
      <c r="I1986" s="20" t="s">
        <v>253</v>
      </c>
      <c r="J1986" s="11" t="s">
        <v>255</v>
      </c>
      <c r="K1986" s="11" t="s">
        <v>5259</v>
      </c>
      <c r="L1986" s="11">
        <v>2</v>
      </c>
    </row>
    <row r="1987" spans="1:12">
      <c r="A1987" s="11" t="s">
        <v>3695</v>
      </c>
      <c r="D1987" s="11" t="s">
        <v>254</v>
      </c>
      <c r="E1987" s="19" t="s">
        <v>3945</v>
      </c>
      <c r="F1987" s="10">
        <v>42036</v>
      </c>
      <c r="G1987" s="10">
        <v>44958</v>
      </c>
      <c r="H1987" s="11">
        <v>9</v>
      </c>
      <c r="I1987" s="20" t="s">
        <v>253</v>
      </c>
      <c r="J1987" s="11" t="s">
        <v>255</v>
      </c>
      <c r="K1987" s="11" t="s">
        <v>5259</v>
      </c>
      <c r="L1987" s="11">
        <v>2</v>
      </c>
    </row>
    <row r="1988" spans="1:12">
      <c r="A1988" s="11" t="s">
        <v>3696</v>
      </c>
      <c r="D1988" s="11" t="s">
        <v>254</v>
      </c>
      <c r="E1988" s="19" t="s">
        <v>3946</v>
      </c>
      <c r="F1988" s="10">
        <v>42036</v>
      </c>
      <c r="G1988" s="10">
        <v>44958</v>
      </c>
      <c r="H1988" s="11">
        <v>9</v>
      </c>
      <c r="I1988" s="20" t="s">
        <v>253</v>
      </c>
      <c r="J1988" s="11" t="s">
        <v>255</v>
      </c>
      <c r="K1988" s="11" t="s">
        <v>5259</v>
      </c>
      <c r="L1988" s="11">
        <v>2</v>
      </c>
    </row>
    <row r="1989" spans="1:12">
      <c r="A1989" s="11" t="s">
        <v>3697</v>
      </c>
      <c r="D1989" s="11" t="s">
        <v>254</v>
      </c>
      <c r="E1989" s="19" t="s">
        <v>3947</v>
      </c>
      <c r="F1989" s="10">
        <v>42036</v>
      </c>
      <c r="G1989" s="10">
        <v>44958</v>
      </c>
      <c r="H1989" s="11">
        <v>9</v>
      </c>
      <c r="I1989" s="20" t="s">
        <v>253</v>
      </c>
      <c r="J1989" s="11" t="s">
        <v>255</v>
      </c>
      <c r="K1989" s="11" t="s">
        <v>5259</v>
      </c>
      <c r="L1989" s="11">
        <v>2</v>
      </c>
    </row>
    <row r="1990" spans="1:12">
      <c r="A1990" s="11" t="s">
        <v>3698</v>
      </c>
      <c r="D1990" s="11" t="s">
        <v>254</v>
      </c>
      <c r="E1990" s="19" t="s">
        <v>3948</v>
      </c>
      <c r="F1990" s="10">
        <v>42036</v>
      </c>
      <c r="G1990" s="10">
        <v>44958</v>
      </c>
      <c r="H1990" s="11">
        <v>9</v>
      </c>
      <c r="I1990" s="20" t="s">
        <v>253</v>
      </c>
      <c r="J1990" s="11" t="s">
        <v>255</v>
      </c>
      <c r="K1990" s="11" t="s">
        <v>5259</v>
      </c>
      <c r="L1990" s="11">
        <v>2</v>
      </c>
    </row>
    <row r="1991" spans="1:12">
      <c r="A1991" s="11" t="s">
        <v>3699</v>
      </c>
      <c r="D1991" s="11" t="s">
        <v>254</v>
      </c>
      <c r="E1991" s="19" t="s">
        <v>3949</v>
      </c>
      <c r="F1991" s="10">
        <v>42036</v>
      </c>
      <c r="G1991" s="10">
        <v>44958</v>
      </c>
      <c r="H1991" s="11">
        <v>9</v>
      </c>
      <c r="I1991" s="20" t="s">
        <v>253</v>
      </c>
      <c r="J1991" s="11" t="s">
        <v>255</v>
      </c>
      <c r="K1991" s="11" t="s">
        <v>5259</v>
      </c>
      <c r="L1991" s="11">
        <v>2</v>
      </c>
    </row>
    <row r="1992" spans="1:12">
      <c r="A1992" s="11" t="s">
        <v>3700</v>
      </c>
      <c r="D1992" s="11" t="s">
        <v>254</v>
      </c>
      <c r="E1992" s="19" t="s">
        <v>3950</v>
      </c>
      <c r="F1992" s="10">
        <v>42036</v>
      </c>
      <c r="G1992" s="10">
        <v>44958</v>
      </c>
      <c r="H1992" s="11">
        <v>9</v>
      </c>
      <c r="I1992" s="20" t="s">
        <v>253</v>
      </c>
      <c r="J1992" s="11" t="s">
        <v>255</v>
      </c>
      <c r="K1992" s="11" t="s">
        <v>5259</v>
      </c>
      <c r="L1992" s="11">
        <v>2</v>
      </c>
    </row>
    <row r="1993" spans="1:12">
      <c r="A1993" s="11" t="s">
        <v>3701</v>
      </c>
      <c r="D1993" s="11" t="s">
        <v>254</v>
      </c>
      <c r="E1993" s="19" t="s">
        <v>3951</v>
      </c>
      <c r="F1993" s="10">
        <v>42036</v>
      </c>
      <c r="G1993" s="10">
        <v>44958</v>
      </c>
      <c r="H1993" s="11">
        <v>9</v>
      </c>
      <c r="I1993" s="20" t="s">
        <v>253</v>
      </c>
      <c r="J1993" s="11" t="s">
        <v>255</v>
      </c>
      <c r="K1993" s="11" t="s">
        <v>5259</v>
      </c>
      <c r="L1993" s="11">
        <v>2</v>
      </c>
    </row>
    <row r="1994" spans="1:12">
      <c r="A1994" s="11" t="s">
        <v>3702</v>
      </c>
      <c r="D1994" s="11" t="s">
        <v>254</v>
      </c>
      <c r="E1994" s="19" t="s">
        <v>3952</v>
      </c>
      <c r="F1994" s="10">
        <v>42036</v>
      </c>
      <c r="G1994" s="10">
        <v>44958</v>
      </c>
      <c r="H1994" s="11">
        <v>9</v>
      </c>
      <c r="I1994" s="20" t="s">
        <v>253</v>
      </c>
      <c r="J1994" s="11" t="s">
        <v>255</v>
      </c>
      <c r="K1994" s="11" t="s">
        <v>5259</v>
      </c>
      <c r="L1994" s="11">
        <v>2</v>
      </c>
    </row>
    <row r="1995" spans="1:12">
      <c r="A1995" s="11" t="s">
        <v>3703</v>
      </c>
      <c r="D1995" s="11" t="s">
        <v>254</v>
      </c>
      <c r="E1995" s="19" t="s">
        <v>3953</v>
      </c>
      <c r="F1995" s="10">
        <v>42036</v>
      </c>
      <c r="G1995" s="10">
        <v>44958</v>
      </c>
      <c r="H1995" s="11">
        <v>9</v>
      </c>
      <c r="I1995" s="20" t="s">
        <v>253</v>
      </c>
      <c r="J1995" s="11" t="s">
        <v>255</v>
      </c>
      <c r="K1995" s="11" t="s">
        <v>5259</v>
      </c>
      <c r="L1995" s="11">
        <v>2</v>
      </c>
    </row>
    <row r="1996" spans="1:12">
      <c r="A1996" s="11" t="s">
        <v>3704</v>
      </c>
      <c r="D1996" s="11" t="s">
        <v>254</v>
      </c>
      <c r="E1996" s="19" t="s">
        <v>3954</v>
      </c>
      <c r="F1996" s="10">
        <v>42036</v>
      </c>
      <c r="G1996" s="10">
        <v>44958</v>
      </c>
      <c r="H1996" s="11">
        <v>9</v>
      </c>
      <c r="I1996" s="20" t="s">
        <v>253</v>
      </c>
      <c r="J1996" s="11" t="s">
        <v>255</v>
      </c>
      <c r="K1996" s="11" t="s">
        <v>5259</v>
      </c>
      <c r="L1996" s="11">
        <v>2</v>
      </c>
    </row>
    <row r="1997" spans="1:12">
      <c r="A1997" s="11" t="s">
        <v>3705</v>
      </c>
      <c r="D1997" s="11" t="s">
        <v>254</v>
      </c>
      <c r="E1997" s="19" t="s">
        <v>3955</v>
      </c>
      <c r="F1997" s="10">
        <v>42036</v>
      </c>
      <c r="G1997" s="10">
        <v>44958</v>
      </c>
      <c r="H1997" s="11">
        <v>9</v>
      </c>
      <c r="I1997" s="20" t="s">
        <v>253</v>
      </c>
      <c r="J1997" s="11" t="s">
        <v>255</v>
      </c>
      <c r="K1997" s="11" t="s">
        <v>5259</v>
      </c>
      <c r="L1997" s="11">
        <v>2</v>
      </c>
    </row>
    <row r="1998" spans="1:12">
      <c r="A1998" s="11" t="s">
        <v>3706</v>
      </c>
      <c r="D1998" s="11" t="s">
        <v>254</v>
      </c>
      <c r="E1998" s="19" t="s">
        <v>3956</v>
      </c>
      <c r="F1998" s="10">
        <v>42036</v>
      </c>
      <c r="G1998" s="10">
        <v>44958</v>
      </c>
      <c r="H1998" s="11">
        <v>9</v>
      </c>
      <c r="I1998" s="20" t="s">
        <v>253</v>
      </c>
      <c r="J1998" s="11" t="s">
        <v>255</v>
      </c>
      <c r="K1998" s="11" t="s">
        <v>5259</v>
      </c>
      <c r="L1998" s="11">
        <v>2</v>
      </c>
    </row>
    <row r="1999" spans="1:12">
      <c r="A1999" s="11" t="s">
        <v>3707</v>
      </c>
      <c r="D1999" s="11" t="s">
        <v>254</v>
      </c>
      <c r="E1999" s="19" t="s">
        <v>3957</v>
      </c>
      <c r="F1999" s="10">
        <v>42036</v>
      </c>
      <c r="G1999" s="10">
        <v>44958</v>
      </c>
      <c r="H1999" s="11">
        <v>9</v>
      </c>
      <c r="I1999" s="20" t="s">
        <v>253</v>
      </c>
      <c r="J1999" s="11" t="s">
        <v>255</v>
      </c>
      <c r="K1999" s="11" t="s">
        <v>5259</v>
      </c>
      <c r="L1999" s="11">
        <v>2</v>
      </c>
    </row>
    <row r="2000" spans="1:12">
      <c r="A2000" s="11" t="s">
        <v>3708</v>
      </c>
      <c r="D2000" s="11" t="s">
        <v>254</v>
      </c>
      <c r="E2000" s="19" t="s">
        <v>3958</v>
      </c>
      <c r="F2000" s="10">
        <v>42036</v>
      </c>
      <c r="G2000" s="10">
        <v>44958</v>
      </c>
      <c r="H2000" s="11">
        <v>9</v>
      </c>
      <c r="I2000" s="20" t="s">
        <v>253</v>
      </c>
      <c r="J2000" s="11" t="s">
        <v>255</v>
      </c>
      <c r="K2000" s="11" t="s">
        <v>5259</v>
      </c>
      <c r="L2000" s="11">
        <v>2</v>
      </c>
    </row>
    <row r="2001" spans="1:12">
      <c r="A2001" s="11" t="s">
        <v>3709</v>
      </c>
      <c r="D2001" s="11" t="s">
        <v>254</v>
      </c>
      <c r="E2001" s="19" t="s">
        <v>3959</v>
      </c>
      <c r="F2001" s="10">
        <v>42036</v>
      </c>
      <c r="G2001" s="10">
        <v>44958</v>
      </c>
      <c r="H2001" s="11">
        <v>9</v>
      </c>
      <c r="I2001" s="20" t="s">
        <v>253</v>
      </c>
      <c r="J2001" s="11" t="s">
        <v>255</v>
      </c>
      <c r="K2001" s="11" t="s">
        <v>5259</v>
      </c>
      <c r="L2001" s="11">
        <v>2</v>
      </c>
    </row>
    <row r="2002" spans="1:12">
      <c r="A2002" s="11" t="s">
        <v>3710</v>
      </c>
      <c r="D2002" s="11" t="s">
        <v>254</v>
      </c>
      <c r="E2002" s="19" t="s">
        <v>3960</v>
      </c>
      <c r="F2002" s="10">
        <v>42036</v>
      </c>
      <c r="G2002" s="10">
        <v>44958</v>
      </c>
      <c r="H2002" s="11">
        <v>9</v>
      </c>
      <c r="I2002" s="20" t="s">
        <v>253</v>
      </c>
      <c r="J2002" s="11" t="s">
        <v>255</v>
      </c>
      <c r="K2002" s="11" t="s">
        <v>5259</v>
      </c>
      <c r="L2002" s="11">
        <v>2</v>
      </c>
    </row>
    <row r="2003" spans="1:12">
      <c r="A2003" s="11" t="s">
        <v>3711</v>
      </c>
      <c r="D2003" s="11" t="s">
        <v>254</v>
      </c>
      <c r="E2003" s="19" t="s">
        <v>3961</v>
      </c>
      <c r="F2003" s="10">
        <v>42036</v>
      </c>
      <c r="G2003" s="10">
        <v>44958</v>
      </c>
      <c r="H2003" s="11">
        <v>9</v>
      </c>
      <c r="I2003" s="20" t="s">
        <v>253</v>
      </c>
      <c r="J2003" s="11" t="s">
        <v>255</v>
      </c>
      <c r="K2003" s="11" t="s">
        <v>5259</v>
      </c>
      <c r="L2003" s="11">
        <v>2</v>
      </c>
    </row>
    <row r="2004" spans="1:12">
      <c r="A2004" s="11" t="s">
        <v>3712</v>
      </c>
      <c r="D2004" s="11" t="s">
        <v>254</v>
      </c>
      <c r="E2004" s="19" t="s">
        <v>3962</v>
      </c>
      <c r="F2004" s="10">
        <v>42036</v>
      </c>
      <c r="G2004" s="10">
        <v>44958</v>
      </c>
      <c r="H2004" s="11">
        <v>9</v>
      </c>
      <c r="I2004" s="20" t="s">
        <v>253</v>
      </c>
      <c r="J2004" s="11" t="s">
        <v>255</v>
      </c>
      <c r="K2004" s="11" t="s">
        <v>5259</v>
      </c>
      <c r="L2004" s="11">
        <v>2</v>
      </c>
    </row>
    <row r="2005" spans="1:12">
      <c r="A2005" s="11" t="s">
        <v>3713</v>
      </c>
      <c r="D2005" s="11" t="s">
        <v>254</v>
      </c>
      <c r="E2005" s="19" t="s">
        <v>3963</v>
      </c>
      <c r="F2005" s="10">
        <v>42036</v>
      </c>
      <c r="G2005" s="10">
        <v>44958</v>
      </c>
      <c r="H2005" s="11">
        <v>9</v>
      </c>
      <c r="I2005" s="20" t="s">
        <v>253</v>
      </c>
      <c r="J2005" s="11" t="s">
        <v>255</v>
      </c>
      <c r="K2005" s="11" t="s">
        <v>5259</v>
      </c>
      <c r="L2005" s="11">
        <v>2</v>
      </c>
    </row>
    <row r="2006" spans="1:12">
      <c r="A2006" s="11" t="s">
        <v>3714</v>
      </c>
      <c r="D2006" s="11" t="s">
        <v>254</v>
      </c>
      <c r="E2006" s="19" t="s">
        <v>3964</v>
      </c>
      <c r="F2006" s="10">
        <v>42036</v>
      </c>
      <c r="G2006" s="10">
        <v>44958</v>
      </c>
      <c r="H2006" s="11">
        <v>9</v>
      </c>
      <c r="I2006" s="20" t="s">
        <v>253</v>
      </c>
      <c r="J2006" s="11" t="s">
        <v>255</v>
      </c>
      <c r="K2006" s="11" t="s">
        <v>5259</v>
      </c>
      <c r="L2006" s="11">
        <v>2</v>
      </c>
    </row>
    <row r="2007" spans="1:12">
      <c r="A2007" s="11" t="s">
        <v>3715</v>
      </c>
      <c r="D2007" s="11" t="s">
        <v>254</v>
      </c>
      <c r="E2007" s="19" t="s">
        <v>3965</v>
      </c>
      <c r="F2007" s="10">
        <v>42036</v>
      </c>
      <c r="G2007" s="10">
        <v>44958</v>
      </c>
      <c r="H2007" s="11">
        <v>9</v>
      </c>
      <c r="I2007" s="20" t="s">
        <v>253</v>
      </c>
      <c r="J2007" s="11" t="s">
        <v>255</v>
      </c>
      <c r="K2007" s="11" t="s">
        <v>5259</v>
      </c>
      <c r="L2007" s="11">
        <v>2</v>
      </c>
    </row>
    <row r="2008" spans="1:12">
      <c r="A2008" s="11" t="s">
        <v>3716</v>
      </c>
      <c r="D2008" s="11" t="s">
        <v>254</v>
      </c>
      <c r="E2008" s="19" t="s">
        <v>3966</v>
      </c>
      <c r="F2008" s="10">
        <v>42036</v>
      </c>
      <c r="G2008" s="10">
        <v>44958</v>
      </c>
      <c r="H2008" s="11">
        <v>9</v>
      </c>
      <c r="I2008" s="20" t="s">
        <v>253</v>
      </c>
      <c r="J2008" s="11" t="s">
        <v>255</v>
      </c>
      <c r="K2008" s="11" t="s">
        <v>5259</v>
      </c>
      <c r="L2008" s="11">
        <v>2</v>
      </c>
    </row>
    <row r="2009" spans="1:12">
      <c r="A2009" s="11" t="s">
        <v>3717</v>
      </c>
      <c r="D2009" s="11" t="s">
        <v>254</v>
      </c>
      <c r="E2009" s="19" t="s">
        <v>3967</v>
      </c>
      <c r="F2009" s="10">
        <v>42036</v>
      </c>
      <c r="G2009" s="10">
        <v>44958</v>
      </c>
      <c r="H2009" s="11">
        <v>9</v>
      </c>
      <c r="I2009" s="20" t="s">
        <v>253</v>
      </c>
      <c r="J2009" s="11" t="s">
        <v>255</v>
      </c>
      <c r="K2009" s="11" t="s">
        <v>5259</v>
      </c>
      <c r="L2009" s="11">
        <v>2</v>
      </c>
    </row>
    <row r="2010" spans="1:12">
      <c r="A2010" s="11" t="s">
        <v>3718</v>
      </c>
      <c r="D2010" s="11" t="s">
        <v>254</v>
      </c>
      <c r="E2010" s="19" t="s">
        <v>3968</v>
      </c>
      <c r="F2010" s="10">
        <v>42036</v>
      </c>
      <c r="G2010" s="10">
        <v>44958</v>
      </c>
      <c r="H2010" s="11">
        <v>9</v>
      </c>
      <c r="I2010" s="20" t="s">
        <v>253</v>
      </c>
      <c r="J2010" s="11" t="s">
        <v>255</v>
      </c>
      <c r="K2010" s="11" t="s">
        <v>5259</v>
      </c>
      <c r="L2010" s="11">
        <v>2</v>
      </c>
    </row>
    <row r="2011" spans="1:12">
      <c r="A2011" s="11" t="s">
        <v>3719</v>
      </c>
      <c r="D2011" s="11" t="s">
        <v>254</v>
      </c>
      <c r="E2011" s="19" t="s">
        <v>3969</v>
      </c>
      <c r="F2011" s="10">
        <v>42036</v>
      </c>
      <c r="G2011" s="10">
        <v>44958</v>
      </c>
      <c r="H2011" s="11">
        <v>9</v>
      </c>
      <c r="I2011" s="20" t="s">
        <v>253</v>
      </c>
      <c r="J2011" s="11" t="s">
        <v>255</v>
      </c>
      <c r="K2011" s="11" t="s">
        <v>5259</v>
      </c>
      <c r="L2011" s="11">
        <v>2</v>
      </c>
    </row>
    <row r="2012" spans="1:12">
      <c r="A2012" s="11" t="s">
        <v>3970</v>
      </c>
      <c r="D2012" s="11" t="s">
        <v>254</v>
      </c>
      <c r="E2012" s="19" t="s">
        <v>4220</v>
      </c>
      <c r="F2012" s="10">
        <v>42036</v>
      </c>
      <c r="G2012" s="10">
        <v>44958</v>
      </c>
      <c r="H2012" s="11">
        <v>9</v>
      </c>
      <c r="I2012" s="20" t="s">
        <v>253</v>
      </c>
      <c r="J2012" s="11" t="s">
        <v>255</v>
      </c>
      <c r="K2012" s="11" t="s">
        <v>5259</v>
      </c>
      <c r="L2012" s="11">
        <v>2</v>
      </c>
    </row>
    <row r="2013" spans="1:12">
      <c r="A2013" s="11" t="s">
        <v>3971</v>
      </c>
      <c r="D2013" s="11" t="s">
        <v>254</v>
      </c>
      <c r="E2013" s="19" t="s">
        <v>4221</v>
      </c>
      <c r="F2013" s="10">
        <v>42036</v>
      </c>
      <c r="G2013" s="10">
        <v>44958</v>
      </c>
      <c r="H2013" s="11">
        <v>9</v>
      </c>
      <c r="I2013" s="20" t="s">
        <v>253</v>
      </c>
      <c r="J2013" s="11" t="s">
        <v>255</v>
      </c>
      <c r="K2013" s="11" t="s">
        <v>5259</v>
      </c>
      <c r="L2013" s="11">
        <v>2</v>
      </c>
    </row>
    <row r="2014" spans="1:12">
      <c r="A2014" s="11" t="s">
        <v>3972</v>
      </c>
      <c r="D2014" s="11" t="s">
        <v>254</v>
      </c>
      <c r="E2014" s="19" t="s">
        <v>4222</v>
      </c>
      <c r="F2014" s="10">
        <v>42036</v>
      </c>
      <c r="G2014" s="10">
        <v>44958</v>
      </c>
      <c r="H2014" s="11">
        <v>9</v>
      </c>
      <c r="I2014" s="20" t="s">
        <v>253</v>
      </c>
      <c r="J2014" s="11" t="s">
        <v>255</v>
      </c>
      <c r="K2014" s="11" t="s">
        <v>5259</v>
      </c>
      <c r="L2014" s="11">
        <v>2</v>
      </c>
    </row>
    <row r="2015" spans="1:12">
      <c r="A2015" s="11" t="s">
        <v>3973</v>
      </c>
      <c r="D2015" s="11" t="s">
        <v>254</v>
      </c>
      <c r="E2015" s="19" t="s">
        <v>4223</v>
      </c>
      <c r="F2015" s="10">
        <v>42036</v>
      </c>
      <c r="G2015" s="10">
        <v>44958</v>
      </c>
      <c r="H2015" s="11">
        <v>9</v>
      </c>
      <c r="I2015" s="20" t="s">
        <v>253</v>
      </c>
      <c r="J2015" s="11" t="s">
        <v>255</v>
      </c>
      <c r="K2015" s="11" t="s">
        <v>5259</v>
      </c>
      <c r="L2015" s="11">
        <v>2</v>
      </c>
    </row>
    <row r="2016" spans="1:12">
      <c r="A2016" s="11" t="s">
        <v>3974</v>
      </c>
      <c r="D2016" s="11" t="s">
        <v>254</v>
      </c>
      <c r="E2016" s="19" t="s">
        <v>4224</v>
      </c>
      <c r="F2016" s="10">
        <v>42036</v>
      </c>
      <c r="G2016" s="10">
        <v>44958</v>
      </c>
      <c r="H2016" s="11">
        <v>9</v>
      </c>
      <c r="I2016" s="20" t="s">
        <v>253</v>
      </c>
      <c r="J2016" s="11" t="s">
        <v>255</v>
      </c>
      <c r="K2016" s="11" t="s">
        <v>5259</v>
      </c>
      <c r="L2016" s="11">
        <v>2</v>
      </c>
    </row>
    <row r="2017" spans="1:12">
      <c r="A2017" s="11" t="s">
        <v>3975</v>
      </c>
      <c r="D2017" s="11" t="s">
        <v>254</v>
      </c>
      <c r="E2017" s="19" t="s">
        <v>4225</v>
      </c>
      <c r="F2017" s="10">
        <v>42036</v>
      </c>
      <c r="G2017" s="10">
        <v>44958</v>
      </c>
      <c r="H2017" s="11">
        <v>9</v>
      </c>
      <c r="I2017" s="20" t="s">
        <v>253</v>
      </c>
      <c r="J2017" s="11" t="s">
        <v>255</v>
      </c>
      <c r="K2017" s="11" t="s">
        <v>5259</v>
      </c>
      <c r="L2017" s="11">
        <v>2</v>
      </c>
    </row>
    <row r="2018" spans="1:12">
      <c r="A2018" s="11" t="s">
        <v>3976</v>
      </c>
      <c r="D2018" s="11" t="s">
        <v>254</v>
      </c>
      <c r="E2018" s="19" t="s">
        <v>4226</v>
      </c>
      <c r="F2018" s="10">
        <v>42036</v>
      </c>
      <c r="G2018" s="10">
        <v>44958</v>
      </c>
      <c r="H2018" s="11">
        <v>9</v>
      </c>
      <c r="I2018" s="20" t="s">
        <v>253</v>
      </c>
      <c r="J2018" s="11" t="s">
        <v>255</v>
      </c>
      <c r="K2018" s="11" t="s">
        <v>5259</v>
      </c>
      <c r="L2018" s="11">
        <v>2</v>
      </c>
    </row>
    <row r="2019" spans="1:12">
      <c r="A2019" s="11" t="s">
        <v>3977</v>
      </c>
      <c r="D2019" s="11" t="s">
        <v>254</v>
      </c>
      <c r="E2019" s="19" t="s">
        <v>4227</v>
      </c>
      <c r="F2019" s="10">
        <v>42036</v>
      </c>
      <c r="G2019" s="10">
        <v>44958</v>
      </c>
      <c r="H2019" s="11">
        <v>9</v>
      </c>
      <c r="I2019" s="20" t="s">
        <v>253</v>
      </c>
      <c r="J2019" s="11" t="s">
        <v>255</v>
      </c>
      <c r="K2019" s="11" t="s">
        <v>5259</v>
      </c>
      <c r="L2019" s="11">
        <v>2</v>
      </c>
    </row>
    <row r="2020" spans="1:12">
      <c r="A2020" s="11" t="s">
        <v>3978</v>
      </c>
      <c r="D2020" s="11" t="s">
        <v>254</v>
      </c>
      <c r="E2020" s="19" t="s">
        <v>4228</v>
      </c>
      <c r="F2020" s="10">
        <v>42036</v>
      </c>
      <c r="G2020" s="10">
        <v>44958</v>
      </c>
      <c r="H2020" s="11">
        <v>9</v>
      </c>
      <c r="I2020" s="20" t="s">
        <v>253</v>
      </c>
      <c r="J2020" s="11" t="s">
        <v>255</v>
      </c>
      <c r="K2020" s="11" t="s">
        <v>5259</v>
      </c>
      <c r="L2020" s="11">
        <v>2</v>
      </c>
    </row>
    <row r="2021" spans="1:12">
      <c r="A2021" s="11" t="s">
        <v>3979</v>
      </c>
      <c r="D2021" s="11" t="s">
        <v>254</v>
      </c>
      <c r="E2021" s="19" t="s">
        <v>4229</v>
      </c>
      <c r="F2021" s="10">
        <v>42036</v>
      </c>
      <c r="G2021" s="10">
        <v>44958</v>
      </c>
      <c r="H2021" s="11">
        <v>9</v>
      </c>
      <c r="I2021" s="20" t="s">
        <v>253</v>
      </c>
      <c r="J2021" s="11" t="s">
        <v>255</v>
      </c>
      <c r="K2021" s="11" t="s">
        <v>5259</v>
      </c>
      <c r="L2021" s="11">
        <v>2</v>
      </c>
    </row>
    <row r="2022" spans="1:12">
      <c r="A2022" s="11" t="s">
        <v>3980</v>
      </c>
      <c r="D2022" s="11" t="s">
        <v>254</v>
      </c>
      <c r="E2022" s="19" t="s">
        <v>4230</v>
      </c>
      <c r="F2022" s="10">
        <v>42036</v>
      </c>
      <c r="G2022" s="10">
        <v>44958</v>
      </c>
      <c r="H2022" s="11">
        <v>9</v>
      </c>
      <c r="I2022" s="20" t="s">
        <v>253</v>
      </c>
      <c r="J2022" s="11" t="s">
        <v>255</v>
      </c>
      <c r="K2022" s="11" t="s">
        <v>5259</v>
      </c>
      <c r="L2022" s="11">
        <v>2</v>
      </c>
    </row>
    <row r="2023" spans="1:12">
      <c r="A2023" s="11" t="s">
        <v>3981</v>
      </c>
      <c r="D2023" s="11" t="s">
        <v>254</v>
      </c>
      <c r="E2023" s="19" t="s">
        <v>4231</v>
      </c>
      <c r="F2023" s="10">
        <v>42036</v>
      </c>
      <c r="G2023" s="10">
        <v>44958</v>
      </c>
      <c r="H2023" s="11">
        <v>9</v>
      </c>
      <c r="I2023" s="20" t="s">
        <v>253</v>
      </c>
      <c r="J2023" s="11" t="s">
        <v>255</v>
      </c>
      <c r="K2023" s="11" t="s">
        <v>5259</v>
      </c>
      <c r="L2023" s="11">
        <v>2</v>
      </c>
    </row>
    <row r="2024" spans="1:12">
      <c r="A2024" s="11" t="s">
        <v>3982</v>
      </c>
      <c r="D2024" s="11" t="s">
        <v>254</v>
      </c>
      <c r="E2024" s="19" t="s">
        <v>4232</v>
      </c>
      <c r="F2024" s="10">
        <v>42036</v>
      </c>
      <c r="G2024" s="10">
        <v>44958</v>
      </c>
      <c r="H2024" s="11">
        <v>9</v>
      </c>
      <c r="I2024" s="20" t="s">
        <v>253</v>
      </c>
      <c r="J2024" s="11" t="s">
        <v>255</v>
      </c>
      <c r="K2024" s="11" t="s">
        <v>5259</v>
      </c>
      <c r="L2024" s="11">
        <v>2</v>
      </c>
    </row>
    <row r="2025" spans="1:12">
      <c r="A2025" s="11" t="s">
        <v>3983</v>
      </c>
      <c r="D2025" s="11" t="s">
        <v>254</v>
      </c>
      <c r="E2025" s="19" t="s">
        <v>4233</v>
      </c>
      <c r="F2025" s="10">
        <v>42036</v>
      </c>
      <c r="G2025" s="10">
        <v>44958</v>
      </c>
      <c r="H2025" s="11">
        <v>9</v>
      </c>
      <c r="I2025" s="20" t="s">
        <v>253</v>
      </c>
      <c r="J2025" s="11" t="s">
        <v>255</v>
      </c>
      <c r="K2025" s="11" t="s">
        <v>5259</v>
      </c>
      <c r="L2025" s="11">
        <v>2</v>
      </c>
    </row>
    <row r="2026" spans="1:12">
      <c r="A2026" s="11" t="s">
        <v>3984</v>
      </c>
      <c r="D2026" s="11" t="s">
        <v>254</v>
      </c>
      <c r="E2026" s="19" t="s">
        <v>4234</v>
      </c>
      <c r="F2026" s="10">
        <v>42036</v>
      </c>
      <c r="G2026" s="10">
        <v>44958</v>
      </c>
      <c r="H2026" s="11">
        <v>9</v>
      </c>
      <c r="I2026" s="20" t="s">
        <v>253</v>
      </c>
      <c r="J2026" s="11" t="s">
        <v>255</v>
      </c>
      <c r="K2026" s="11" t="s">
        <v>5259</v>
      </c>
      <c r="L2026" s="11">
        <v>2</v>
      </c>
    </row>
    <row r="2027" spans="1:12">
      <c r="A2027" s="11" t="s">
        <v>3985</v>
      </c>
      <c r="D2027" s="11" t="s">
        <v>254</v>
      </c>
      <c r="E2027" s="19" t="s">
        <v>4235</v>
      </c>
      <c r="F2027" s="10">
        <v>42036</v>
      </c>
      <c r="G2027" s="10">
        <v>44958</v>
      </c>
      <c r="H2027" s="11">
        <v>9</v>
      </c>
      <c r="I2027" s="20" t="s">
        <v>253</v>
      </c>
      <c r="J2027" s="11" t="s">
        <v>255</v>
      </c>
      <c r="K2027" s="11" t="s">
        <v>5259</v>
      </c>
      <c r="L2027" s="11">
        <v>2</v>
      </c>
    </row>
    <row r="2028" spans="1:12">
      <c r="A2028" s="11" t="s">
        <v>3986</v>
      </c>
      <c r="D2028" s="11" t="s">
        <v>254</v>
      </c>
      <c r="E2028" s="19" t="s">
        <v>4236</v>
      </c>
      <c r="F2028" s="10">
        <v>42036</v>
      </c>
      <c r="G2028" s="10">
        <v>44958</v>
      </c>
      <c r="H2028" s="11">
        <v>9</v>
      </c>
      <c r="I2028" s="20" t="s">
        <v>253</v>
      </c>
      <c r="J2028" s="11" t="s">
        <v>255</v>
      </c>
      <c r="K2028" s="11" t="s">
        <v>5259</v>
      </c>
      <c r="L2028" s="11">
        <v>2</v>
      </c>
    </row>
    <row r="2029" spans="1:12">
      <c r="A2029" s="11" t="s">
        <v>3987</v>
      </c>
      <c r="D2029" s="11" t="s">
        <v>254</v>
      </c>
      <c r="E2029" s="19" t="s">
        <v>4237</v>
      </c>
      <c r="F2029" s="10">
        <v>42036</v>
      </c>
      <c r="G2029" s="10">
        <v>44958</v>
      </c>
      <c r="H2029" s="11">
        <v>9</v>
      </c>
      <c r="I2029" s="20" t="s">
        <v>253</v>
      </c>
      <c r="J2029" s="11" t="s">
        <v>255</v>
      </c>
      <c r="K2029" s="11" t="s">
        <v>5259</v>
      </c>
      <c r="L2029" s="11">
        <v>2</v>
      </c>
    </row>
    <row r="2030" spans="1:12">
      <c r="A2030" s="11" t="s">
        <v>3988</v>
      </c>
      <c r="D2030" s="11" t="s">
        <v>254</v>
      </c>
      <c r="E2030" s="19" t="s">
        <v>4238</v>
      </c>
      <c r="F2030" s="10">
        <v>42036</v>
      </c>
      <c r="G2030" s="10">
        <v>44958</v>
      </c>
      <c r="H2030" s="11">
        <v>9</v>
      </c>
      <c r="I2030" s="20" t="s">
        <v>253</v>
      </c>
      <c r="J2030" s="11" t="s">
        <v>255</v>
      </c>
      <c r="K2030" s="11" t="s">
        <v>5259</v>
      </c>
      <c r="L2030" s="11">
        <v>2</v>
      </c>
    </row>
    <row r="2031" spans="1:12">
      <c r="A2031" s="11" t="s">
        <v>3989</v>
      </c>
      <c r="D2031" s="11" t="s">
        <v>254</v>
      </c>
      <c r="E2031" s="19" t="s">
        <v>4239</v>
      </c>
      <c r="F2031" s="10">
        <v>42036</v>
      </c>
      <c r="G2031" s="10">
        <v>44958</v>
      </c>
      <c r="H2031" s="11">
        <v>9</v>
      </c>
      <c r="I2031" s="20" t="s">
        <v>253</v>
      </c>
      <c r="J2031" s="11" t="s">
        <v>255</v>
      </c>
      <c r="K2031" s="11" t="s">
        <v>5259</v>
      </c>
      <c r="L2031" s="11">
        <v>2</v>
      </c>
    </row>
    <row r="2032" spans="1:12">
      <c r="A2032" s="11" t="s">
        <v>3990</v>
      </c>
      <c r="D2032" s="11" t="s">
        <v>254</v>
      </c>
      <c r="E2032" s="19" t="s">
        <v>4240</v>
      </c>
      <c r="F2032" s="10">
        <v>42036</v>
      </c>
      <c r="G2032" s="10">
        <v>44958</v>
      </c>
      <c r="H2032" s="11">
        <v>9</v>
      </c>
      <c r="I2032" s="20" t="s">
        <v>253</v>
      </c>
      <c r="J2032" s="11" t="s">
        <v>255</v>
      </c>
      <c r="K2032" s="11" t="s">
        <v>5259</v>
      </c>
      <c r="L2032" s="11">
        <v>2</v>
      </c>
    </row>
    <row r="2033" spans="1:12">
      <c r="A2033" s="11" t="s">
        <v>3991</v>
      </c>
      <c r="D2033" s="11" t="s">
        <v>254</v>
      </c>
      <c r="E2033" s="19" t="s">
        <v>4241</v>
      </c>
      <c r="F2033" s="10">
        <v>42036</v>
      </c>
      <c r="G2033" s="10">
        <v>44958</v>
      </c>
      <c r="H2033" s="11">
        <v>9</v>
      </c>
      <c r="I2033" s="20" t="s">
        <v>253</v>
      </c>
      <c r="J2033" s="11" t="s">
        <v>255</v>
      </c>
      <c r="K2033" s="11" t="s">
        <v>5259</v>
      </c>
      <c r="L2033" s="11">
        <v>2</v>
      </c>
    </row>
    <row r="2034" spans="1:12">
      <c r="A2034" s="11" t="s">
        <v>3992</v>
      </c>
      <c r="D2034" s="11" t="s">
        <v>254</v>
      </c>
      <c r="E2034" s="19" t="s">
        <v>4242</v>
      </c>
      <c r="F2034" s="10">
        <v>42036</v>
      </c>
      <c r="G2034" s="10">
        <v>44958</v>
      </c>
      <c r="H2034" s="11">
        <v>9</v>
      </c>
      <c r="I2034" s="20" t="s">
        <v>253</v>
      </c>
      <c r="J2034" s="11" t="s">
        <v>255</v>
      </c>
      <c r="K2034" s="11" t="s">
        <v>5259</v>
      </c>
      <c r="L2034" s="11">
        <v>2</v>
      </c>
    </row>
    <row r="2035" spans="1:12">
      <c r="A2035" s="11" t="s">
        <v>3993</v>
      </c>
      <c r="D2035" s="11" t="s">
        <v>254</v>
      </c>
      <c r="E2035" s="19" t="s">
        <v>4243</v>
      </c>
      <c r="F2035" s="10">
        <v>42036</v>
      </c>
      <c r="G2035" s="10">
        <v>44958</v>
      </c>
      <c r="H2035" s="11">
        <v>9</v>
      </c>
      <c r="I2035" s="20" t="s">
        <v>253</v>
      </c>
      <c r="J2035" s="11" t="s">
        <v>255</v>
      </c>
      <c r="K2035" s="11" t="s">
        <v>5259</v>
      </c>
      <c r="L2035" s="11">
        <v>2</v>
      </c>
    </row>
    <row r="2036" spans="1:12">
      <c r="A2036" s="11" t="s">
        <v>3994</v>
      </c>
      <c r="D2036" s="11" t="s">
        <v>254</v>
      </c>
      <c r="E2036" s="19" t="s">
        <v>4244</v>
      </c>
      <c r="F2036" s="10">
        <v>42036</v>
      </c>
      <c r="G2036" s="10">
        <v>44958</v>
      </c>
      <c r="H2036" s="11">
        <v>9</v>
      </c>
      <c r="I2036" s="20" t="s">
        <v>253</v>
      </c>
      <c r="J2036" s="11" t="s">
        <v>255</v>
      </c>
      <c r="K2036" s="11" t="s">
        <v>5259</v>
      </c>
      <c r="L2036" s="11">
        <v>2</v>
      </c>
    </row>
    <row r="2037" spans="1:12">
      <c r="A2037" s="11" t="s">
        <v>3995</v>
      </c>
      <c r="D2037" s="11" t="s">
        <v>254</v>
      </c>
      <c r="E2037" s="19" t="s">
        <v>4245</v>
      </c>
      <c r="F2037" s="10">
        <v>42036</v>
      </c>
      <c r="G2037" s="10">
        <v>44958</v>
      </c>
      <c r="H2037" s="11">
        <v>9</v>
      </c>
      <c r="I2037" s="20" t="s">
        <v>253</v>
      </c>
      <c r="J2037" s="11" t="s">
        <v>255</v>
      </c>
      <c r="K2037" s="11" t="s">
        <v>5259</v>
      </c>
      <c r="L2037" s="11">
        <v>2</v>
      </c>
    </row>
    <row r="2038" spans="1:12">
      <c r="A2038" s="11" t="s">
        <v>3996</v>
      </c>
      <c r="D2038" s="11" t="s">
        <v>254</v>
      </c>
      <c r="E2038" s="19" t="s">
        <v>4246</v>
      </c>
      <c r="F2038" s="10">
        <v>42036</v>
      </c>
      <c r="G2038" s="10">
        <v>44958</v>
      </c>
      <c r="H2038" s="11">
        <v>9</v>
      </c>
      <c r="I2038" s="20" t="s">
        <v>253</v>
      </c>
      <c r="J2038" s="11" t="s">
        <v>255</v>
      </c>
      <c r="K2038" s="11" t="s">
        <v>5259</v>
      </c>
      <c r="L2038" s="11">
        <v>2</v>
      </c>
    </row>
    <row r="2039" spans="1:12">
      <c r="A2039" s="11" t="s">
        <v>3997</v>
      </c>
      <c r="D2039" s="11" t="s">
        <v>254</v>
      </c>
      <c r="E2039" s="19" t="s">
        <v>4247</v>
      </c>
      <c r="F2039" s="10">
        <v>42036</v>
      </c>
      <c r="G2039" s="10">
        <v>44958</v>
      </c>
      <c r="H2039" s="11">
        <v>9</v>
      </c>
      <c r="I2039" s="20" t="s">
        <v>253</v>
      </c>
      <c r="J2039" s="11" t="s">
        <v>255</v>
      </c>
      <c r="K2039" s="11" t="s">
        <v>5259</v>
      </c>
      <c r="L2039" s="11">
        <v>2</v>
      </c>
    </row>
    <row r="2040" spans="1:12">
      <c r="A2040" s="11" t="s">
        <v>3998</v>
      </c>
      <c r="D2040" s="11" t="s">
        <v>254</v>
      </c>
      <c r="E2040" s="19" t="s">
        <v>4248</v>
      </c>
      <c r="F2040" s="10">
        <v>42036</v>
      </c>
      <c r="G2040" s="10">
        <v>44958</v>
      </c>
      <c r="H2040" s="11">
        <v>9</v>
      </c>
      <c r="I2040" s="20" t="s">
        <v>253</v>
      </c>
      <c r="J2040" s="11" t="s">
        <v>255</v>
      </c>
      <c r="K2040" s="11" t="s">
        <v>5259</v>
      </c>
      <c r="L2040" s="11">
        <v>2</v>
      </c>
    </row>
    <row r="2041" spans="1:12">
      <c r="A2041" s="11" t="s">
        <v>3999</v>
      </c>
      <c r="D2041" s="11" t="s">
        <v>254</v>
      </c>
      <c r="E2041" s="19" t="s">
        <v>4249</v>
      </c>
      <c r="F2041" s="10">
        <v>42036</v>
      </c>
      <c r="G2041" s="10">
        <v>44958</v>
      </c>
      <c r="H2041" s="11">
        <v>9</v>
      </c>
      <c r="I2041" s="20" t="s">
        <v>253</v>
      </c>
      <c r="J2041" s="11" t="s">
        <v>255</v>
      </c>
      <c r="K2041" s="11" t="s">
        <v>5259</v>
      </c>
      <c r="L2041" s="11">
        <v>2</v>
      </c>
    </row>
    <row r="2042" spans="1:12">
      <c r="A2042" s="11" t="s">
        <v>4000</v>
      </c>
      <c r="D2042" s="11" t="s">
        <v>254</v>
      </c>
      <c r="E2042" s="19" t="s">
        <v>4250</v>
      </c>
      <c r="F2042" s="10">
        <v>42036</v>
      </c>
      <c r="G2042" s="10">
        <v>44958</v>
      </c>
      <c r="H2042" s="11">
        <v>9</v>
      </c>
      <c r="I2042" s="20" t="s">
        <v>253</v>
      </c>
      <c r="J2042" s="11" t="s">
        <v>255</v>
      </c>
      <c r="K2042" s="11" t="s">
        <v>5259</v>
      </c>
      <c r="L2042" s="11">
        <v>2</v>
      </c>
    </row>
    <row r="2043" spans="1:12">
      <c r="A2043" s="11" t="s">
        <v>4001</v>
      </c>
      <c r="D2043" s="11" t="s">
        <v>254</v>
      </c>
      <c r="E2043" s="19" t="s">
        <v>4251</v>
      </c>
      <c r="F2043" s="10">
        <v>42036</v>
      </c>
      <c r="G2043" s="10">
        <v>44958</v>
      </c>
      <c r="H2043" s="11">
        <v>9</v>
      </c>
      <c r="I2043" s="20" t="s">
        <v>253</v>
      </c>
      <c r="J2043" s="11" t="s">
        <v>255</v>
      </c>
      <c r="K2043" s="11" t="s">
        <v>5259</v>
      </c>
      <c r="L2043" s="11">
        <v>2</v>
      </c>
    </row>
    <row r="2044" spans="1:12">
      <c r="A2044" s="11" t="s">
        <v>4002</v>
      </c>
      <c r="D2044" s="11" t="s">
        <v>254</v>
      </c>
      <c r="E2044" s="19" t="s">
        <v>4252</v>
      </c>
      <c r="F2044" s="10">
        <v>42036</v>
      </c>
      <c r="G2044" s="10">
        <v>44958</v>
      </c>
      <c r="H2044" s="11">
        <v>9</v>
      </c>
      <c r="I2044" s="20" t="s">
        <v>253</v>
      </c>
      <c r="J2044" s="11" t="s">
        <v>255</v>
      </c>
      <c r="K2044" s="11" t="s">
        <v>5259</v>
      </c>
      <c r="L2044" s="11">
        <v>2</v>
      </c>
    </row>
    <row r="2045" spans="1:12">
      <c r="A2045" s="11" t="s">
        <v>4003</v>
      </c>
      <c r="D2045" s="11" t="s">
        <v>254</v>
      </c>
      <c r="E2045" s="19" t="s">
        <v>4253</v>
      </c>
      <c r="F2045" s="10">
        <v>42036</v>
      </c>
      <c r="G2045" s="10">
        <v>44958</v>
      </c>
      <c r="H2045" s="11">
        <v>9</v>
      </c>
      <c r="I2045" s="20" t="s">
        <v>253</v>
      </c>
      <c r="J2045" s="11" t="s">
        <v>255</v>
      </c>
      <c r="K2045" s="11" t="s">
        <v>5259</v>
      </c>
      <c r="L2045" s="11">
        <v>2</v>
      </c>
    </row>
    <row r="2046" spans="1:12">
      <c r="A2046" s="11" t="s">
        <v>4004</v>
      </c>
      <c r="D2046" s="11" t="s">
        <v>254</v>
      </c>
      <c r="E2046" s="19" t="s">
        <v>4254</v>
      </c>
      <c r="F2046" s="10">
        <v>42036</v>
      </c>
      <c r="G2046" s="10">
        <v>44958</v>
      </c>
      <c r="H2046" s="11">
        <v>9</v>
      </c>
      <c r="I2046" s="20" t="s">
        <v>253</v>
      </c>
      <c r="J2046" s="11" t="s">
        <v>255</v>
      </c>
      <c r="K2046" s="11" t="s">
        <v>5259</v>
      </c>
      <c r="L2046" s="11">
        <v>2</v>
      </c>
    </row>
    <row r="2047" spans="1:12">
      <c r="A2047" s="11" t="s">
        <v>4005</v>
      </c>
      <c r="D2047" s="11" t="s">
        <v>254</v>
      </c>
      <c r="E2047" s="19" t="s">
        <v>4255</v>
      </c>
      <c r="F2047" s="10">
        <v>42036</v>
      </c>
      <c r="G2047" s="10">
        <v>44958</v>
      </c>
      <c r="H2047" s="11">
        <v>9</v>
      </c>
      <c r="I2047" s="20" t="s">
        <v>253</v>
      </c>
      <c r="J2047" s="11" t="s">
        <v>255</v>
      </c>
      <c r="K2047" s="11" t="s">
        <v>5259</v>
      </c>
      <c r="L2047" s="11">
        <v>2</v>
      </c>
    </row>
    <row r="2048" spans="1:12">
      <c r="A2048" s="11" t="s">
        <v>4006</v>
      </c>
      <c r="D2048" s="11" t="s">
        <v>254</v>
      </c>
      <c r="E2048" s="19" t="s">
        <v>4256</v>
      </c>
      <c r="F2048" s="10">
        <v>42036</v>
      </c>
      <c r="G2048" s="10">
        <v>44958</v>
      </c>
      <c r="H2048" s="11">
        <v>9</v>
      </c>
      <c r="I2048" s="20" t="s">
        <v>253</v>
      </c>
      <c r="J2048" s="11" t="s">
        <v>255</v>
      </c>
      <c r="K2048" s="11" t="s">
        <v>5259</v>
      </c>
      <c r="L2048" s="11">
        <v>2</v>
      </c>
    </row>
    <row r="2049" spans="1:12">
      <c r="A2049" s="11" t="s">
        <v>4007</v>
      </c>
      <c r="D2049" s="11" t="s">
        <v>254</v>
      </c>
      <c r="E2049" s="19" t="s">
        <v>4257</v>
      </c>
      <c r="F2049" s="10">
        <v>42036</v>
      </c>
      <c r="G2049" s="10">
        <v>44958</v>
      </c>
      <c r="H2049" s="11">
        <v>9</v>
      </c>
      <c r="I2049" s="20" t="s">
        <v>253</v>
      </c>
      <c r="J2049" s="11" t="s">
        <v>255</v>
      </c>
      <c r="K2049" s="11" t="s">
        <v>5259</v>
      </c>
      <c r="L2049" s="11">
        <v>2</v>
      </c>
    </row>
    <row r="2050" spans="1:12">
      <c r="A2050" s="11" t="s">
        <v>4008</v>
      </c>
      <c r="D2050" s="11" t="s">
        <v>254</v>
      </c>
      <c r="E2050" s="19" t="s">
        <v>4258</v>
      </c>
      <c r="F2050" s="10">
        <v>42036</v>
      </c>
      <c r="G2050" s="10">
        <v>44958</v>
      </c>
      <c r="H2050" s="11">
        <v>9</v>
      </c>
      <c r="I2050" s="20" t="s">
        <v>253</v>
      </c>
      <c r="J2050" s="11" t="s">
        <v>255</v>
      </c>
      <c r="K2050" s="11" t="s">
        <v>5259</v>
      </c>
      <c r="L2050" s="11">
        <v>2</v>
      </c>
    </row>
    <row r="2051" spans="1:12">
      <c r="A2051" s="11" t="s">
        <v>4009</v>
      </c>
      <c r="D2051" s="11" t="s">
        <v>254</v>
      </c>
      <c r="E2051" s="19" t="s">
        <v>4259</v>
      </c>
      <c r="F2051" s="10">
        <v>42036</v>
      </c>
      <c r="G2051" s="10">
        <v>44958</v>
      </c>
      <c r="H2051" s="11">
        <v>9</v>
      </c>
      <c r="I2051" s="20" t="s">
        <v>253</v>
      </c>
      <c r="J2051" s="11" t="s">
        <v>255</v>
      </c>
      <c r="K2051" s="11" t="s">
        <v>5259</v>
      </c>
      <c r="L2051" s="11">
        <v>2</v>
      </c>
    </row>
    <row r="2052" spans="1:12">
      <c r="A2052" s="11" t="s">
        <v>4010</v>
      </c>
      <c r="D2052" s="11" t="s">
        <v>254</v>
      </c>
      <c r="E2052" s="19" t="s">
        <v>4260</v>
      </c>
      <c r="F2052" s="10">
        <v>42036</v>
      </c>
      <c r="G2052" s="10">
        <v>44958</v>
      </c>
      <c r="H2052" s="11">
        <v>9</v>
      </c>
      <c r="I2052" s="20" t="s">
        <v>253</v>
      </c>
      <c r="J2052" s="11" t="s">
        <v>255</v>
      </c>
      <c r="K2052" s="11" t="s">
        <v>5259</v>
      </c>
      <c r="L2052" s="11">
        <v>2</v>
      </c>
    </row>
    <row r="2053" spans="1:12">
      <c r="A2053" s="11" t="s">
        <v>4011</v>
      </c>
      <c r="D2053" s="11" t="s">
        <v>254</v>
      </c>
      <c r="E2053" s="19" t="s">
        <v>4261</v>
      </c>
      <c r="F2053" s="10">
        <v>42036</v>
      </c>
      <c r="G2053" s="10">
        <v>44958</v>
      </c>
      <c r="H2053" s="11">
        <v>9</v>
      </c>
      <c r="I2053" s="20" t="s">
        <v>253</v>
      </c>
      <c r="J2053" s="11" t="s">
        <v>255</v>
      </c>
      <c r="K2053" s="11" t="s">
        <v>5259</v>
      </c>
      <c r="L2053" s="11">
        <v>2</v>
      </c>
    </row>
    <row r="2054" spans="1:12">
      <c r="A2054" s="11" t="s">
        <v>4012</v>
      </c>
      <c r="D2054" s="11" t="s">
        <v>254</v>
      </c>
      <c r="E2054" s="19" t="s">
        <v>4262</v>
      </c>
      <c r="F2054" s="10">
        <v>42036</v>
      </c>
      <c r="G2054" s="10">
        <v>44958</v>
      </c>
      <c r="H2054" s="11">
        <v>9</v>
      </c>
      <c r="I2054" s="20" t="s">
        <v>253</v>
      </c>
      <c r="J2054" s="11" t="s">
        <v>255</v>
      </c>
      <c r="K2054" s="11" t="s">
        <v>5259</v>
      </c>
      <c r="L2054" s="11">
        <v>2</v>
      </c>
    </row>
    <row r="2055" spans="1:12">
      <c r="A2055" s="11" t="s">
        <v>4013</v>
      </c>
      <c r="D2055" s="11" t="s">
        <v>254</v>
      </c>
      <c r="E2055" s="19" t="s">
        <v>4263</v>
      </c>
      <c r="F2055" s="10">
        <v>42036</v>
      </c>
      <c r="G2055" s="10">
        <v>44958</v>
      </c>
      <c r="H2055" s="11">
        <v>9</v>
      </c>
      <c r="I2055" s="20" t="s">
        <v>253</v>
      </c>
      <c r="J2055" s="11" t="s">
        <v>255</v>
      </c>
      <c r="K2055" s="11" t="s">
        <v>5259</v>
      </c>
      <c r="L2055" s="11">
        <v>2</v>
      </c>
    </row>
    <row r="2056" spans="1:12">
      <c r="A2056" s="11" t="s">
        <v>4014</v>
      </c>
      <c r="D2056" s="11" t="s">
        <v>254</v>
      </c>
      <c r="E2056" s="19" t="s">
        <v>4264</v>
      </c>
      <c r="F2056" s="10">
        <v>42036</v>
      </c>
      <c r="G2056" s="10">
        <v>44958</v>
      </c>
      <c r="H2056" s="11">
        <v>9</v>
      </c>
      <c r="I2056" s="20" t="s">
        <v>253</v>
      </c>
      <c r="J2056" s="11" t="s">
        <v>255</v>
      </c>
      <c r="K2056" s="11" t="s">
        <v>5259</v>
      </c>
      <c r="L2056" s="11">
        <v>2</v>
      </c>
    </row>
    <row r="2057" spans="1:12">
      <c r="A2057" s="11" t="s">
        <v>4015</v>
      </c>
      <c r="D2057" s="11" t="s">
        <v>254</v>
      </c>
      <c r="E2057" s="19" t="s">
        <v>4265</v>
      </c>
      <c r="F2057" s="10">
        <v>42036</v>
      </c>
      <c r="G2057" s="10">
        <v>44958</v>
      </c>
      <c r="H2057" s="11">
        <v>9</v>
      </c>
      <c r="I2057" s="20" t="s">
        <v>253</v>
      </c>
      <c r="J2057" s="11" t="s">
        <v>255</v>
      </c>
      <c r="K2057" s="11" t="s">
        <v>5259</v>
      </c>
      <c r="L2057" s="11">
        <v>2</v>
      </c>
    </row>
    <row r="2058" spans="1:12">
      <c r="A2058" s="11" t="s">
        <v>4016</v>
      </c>
      <c r="D2058" s="11" t="s">
        <v>254</v>
      </c>
      <c r="E2058" s="19" t="s">
        <v>4266</v>
      </c>
      <c r="F2058" s="10">
        <v>42036</v>
      </c>
      <c r="G2058" s="10">
        <v>44958</v>
      </c>
      <c r="H2058" s="11">
        <v>9</v>
      </c>
      <c r="I2058" s="20" t="s">
        <v>253</v>
      </c>
      <c r="J2058" s="11" t="s">
        <v>255</v>
      </c>
      <c r="K2058" s="11" t="s">
        <v>5259</v>
      </c>
      <c r="L2058" s="11">
        <v>2</v>
      </c>
    </row>
    <row r="2059" spans="1:12">
      <c r="A2059" s="11" t="s">
        <v>4017</v>
      </c>
      <c r="D2059" s="11" t="s">
        <v>254</v>
      </c>
      <c r="E2059" s="19" t="s">
        <v>4267</v>
      </c>
      <c r="F2059" s="10">
        <v>42036</v>
      </c>
      <c r="G2059" s="10">
        <v>44958</v>
      </c>
      <c r="H2059" s="11">
        <v>9</v>
      </c>
      <c r="I2059" s="20" t="s">
        <v>253</v>
      </c>
      <c r="J2059" s="11" t="s">
        <v>255</v>
      </c>
      <c r="K2059" s="11" t="s">
        <v>5259</v>
      </c>
      <c r="L2059" s="11">
        <v>2</v>
      </c>
    </row>
    <row r="2060" spans="1:12">
      <c r="A2060" s="11" t="s">
        <v>4018</v>
      </c>
      <c r="D2060" s="11" t="s">
        <v>254</v>
      </c>
      <c r="E2060" s="19" t="s">
        <v>4268</v>
      </c>
      <c r="F2060" s="10">
        <v>42036</v>
      </c>
      <c r="G2060" s="10">
        <v>44958</v>
      </c>
      <c r="H2060" s="11">
        <v>9</v>
      </c>
      <c r="I2060" s="20" t="s">
        <v>253</v>
      </c>
      <c r="J2060" s="11" t="s">
        <v>255</v>
      </c>
      <c r="K2060" s="11" t="s">
        <v>5259</v>
      </c>
      <c r="L2060" s="11">
        <v>2</v>
      </c>
    </row>
    <row r="2061" spans="1:12">
      <c r="A2061" s="11" t="s">
        <v>4019</v>
      </c>
      <c r="D2061" s="11" t="s">
        <v>254</v>
      </c>
      <c r="E2061" s="19" t="s">
        <v>4269</v>
      </c>
      <c r="F2061" s="10">
        <v>42036</v>
      </c>
      <c r="G2061" s="10">
        <v>44958</v>
      </c>
      <c r="H2061" s="11">
        <v>9</v>
      </c>
      <c r="I2061" s="20" t="s">
        <v>253</v>
      </c>
      <c r="J2061" s="11" t="s">
        <v>255</v>
      </c>
      <c r="K2061" s="11" t="s">
        <v>5259</v>
      </c>
      <c r="L2061" s="11">
        <v>2</v>
      </c>
    </row>
    <row r="2062" spans="1:12">
      <c r="A2062" s="11" t="s">
        <v>4020</v>
      </c>
      <c r="D2062" s="11" t="s">
        <v>254</v>
      </c>
      <c r="E2062" s="19" t="s">
        <v>4270</v>
      </c>
      <c r="F2062" s="10">
        <v>42036</v>
      </c>
      <c r="G2062" s="10">
        <v>44958</v>
      </c>
      <c r="H2062" s="11">
        <v>9</v>
      </c>
      <c r="I2062" s="20" t="s">
        <v>253</v>
      </c>
      <c r="J2062" s="11" t="s">
        <v>255</v>
      </c>
      <c r="K2062" s="11" t="s">
        <v>5259</v>
      </c>
      <c r="L2062" s="11">
        <v>2</v>
      </c>
    </row>
    <row r="2063" spans="1:12">
      <c r="A2063" s="11" t="s">
        <v>4021</v>
      </c>
      <c r="D2063" s="11" t="s">
        <v>254</v>
      </c>
      <c r="E2063" s="19" t="s">
        <v>4271</v>
      </c>
      <c r="F2063" s="10">
        <v>42036</v>
      </c>
      <c r="G2063" s="10">
        <v>44958</v>
      </c>
      <c r="H2063" s="11">
        <v>9</v>
      </c>
      <c r="I2063" s="20" t="s">
        <v>253</v>
      </c>
      <c r="J2063" s="11" t="s">
        <v>255</v>
      </c>
      <c r="K2063" s="11" t="s">
        <v>5259</v>
      </c>
      <c r="L2063" s="11">
        <v>2</v>
      </c>
    </row>
    <row r="2064" spans="1:12">
      <c r="A2064" s="11" t="s">
        <v>4022</v>
      </c>
      <c r="D2064" s="11" t="s">
        <v>254</v>
      </c>
      <c r="E2064" s="19" t="s">
        <v>4272</v>
      </c>
      <c r="F2064" s="10">
        <v>42036</v>
      </c>
      <c r="G2064" s="10">
        <v>44958</v>
      </c>
      <c r="H2064" s="11">
        <v>9</v>
      </c>
      <c r="I2064" s="20" t="s">
        <v>253</v>
      </c>
      <c r="J2064" s="11" t="s">
        <v>255</v>
      </c>
      <c r="K2064" s="11" t="s">
        <v>5259</v>
      </c>
      <c r="L2064" s="11">
        <v>2</v>
      </c>
    </row>
    <row r="2065" spans="1:12">
      <c r="A2065" s="11" t="s">
        <v>4023</v>
      </c>
      <c r="D2065" s="11" t="s">
        <v>254</v>
      </c>
      <c r="E2065" s="19" t="s">
        <v>4273</v>
      </c>
      <c r="F2065" s="10">
        <v>42036</v>
      </c>
      <c r="G2065" s="10">
        <v>44958</v>
      </c>
      <c r="H2065" s="11">
        <v>9</v>
      </c>
      <c r="I2065" s="20" t="s">
        <v>253</v>
      </c>
      <c r="J2065" s="11" t="s">
        <v>255</v>
      </c>
      <c r="K2065" s="11" t="s">
        <v>5259</v>
      </c>
      <c r="L2065" s="11">
        <v>2</v>
      </c>
    </row>
    <row r="2066" spans="1:12">
      <c r="A2066" s="11" t="s">
        <v>4024</v>
      </c>
      <c r="D2066" s="11" t="s">
        <v>254</v>
      </c>
      <c r="E2066" s="19" t="s">
        <v>4274</v>
      </c>
      <c r="F2066" s="10">
        <v>42036</v>
      </c>
      <c r="G2066" s="10">
        <v>44958</v>
      </c>
      <c r="H2066" s="11">
        <v>9</v>
      </c>
      <c r="I2066" s="20" t="s">
        <v>253</v>
      </c>
      <c r="J2066" s="11" t="s">
        <v>255</v>
      </c>
      <c r="K2066" s="11" t="s">
        <v>5259</v>
      </c>
      <c r="L2066" s="11">
        <v>2</v>
      </c>
    </row>
    <row r="2067" spans="1:12">
      <c r="A2067" s="11" t="s">
        <v>4025</v>
      </c>
      <c r="D2067" s="11" t="s">
        <v>254</v>
      </c>
      <c r="E2067" s="19" t="s">
        <v>4275</v>
      </c>
      <c r="F2067" s="10">
        <v>42036</v>
      </c>
      <c r="G2067" s="10">
        <v>44958</v>
      </c>
      <c r="H2067" s="11">
        <v>9</v>
      </c>
      <c r="I2067" s="20" t="s">
        <v>253</v>
      </c>
      <c r="J2067" s="11" t="s">
        <v>255</v>
      </c>
      <c r="K2067" s="11" t="s">
        <v>5259</v>
      </c>
      <c r="L2067" s="11">
        <v>2</v>
      </c>
    </row>
    <row r="2068" spans="1:12">
      <c r="A2068" s="11" t="s">
        <v>4026</v>
      </c>
      <c r="D2068" s="11" t="s">
        <v>254</v>
      </c>
      <c r="E2068" s="19" t="s">
        <v>4276</v>
      </c>
      <c r="F2068" s="10">
        <v>42036</v>
      </c>
      <c r="G2068" s="10">
        <v>44958</v>
      </c>
      <c r="H2068" s="11">
        <v>9</v>
      </c>
      <c r="I2068" s="20" t="s">
        <v>253</v>
      </c>
      <c r="J2068" s="11" t="s">
        <v>255</v>
      </c>
      <c r="K2068" s="11" t="s">
        <v>5259</v>
      </c>
      <c r="L2068" s="11">
        <v>2</v>
      </c>
    </row>
    <row r="2069" spans="1:12">
      <c r="A2069" s="11" t="s">
        <v>4027</v>
      </c>
      <c r="D2069" s="11" t="s">
        <v>254</v>
      </c>
      <c r="E2069" s="19" t="s">
        <v>4277</v>
      </c>
      <c r="F2069" s="10">
        <v>42036</v>
      </c>
      <c r="G2069" s="10">
        <v>44958</v>
      </c>
      <c r="H2069" s="11">
        <v>9</v>
      </c>
      <c r="I2069" s="20" t="s">
        <v>253</v>
      </c>
      <c r="J2069" s="11" t="s">
        <v>255</v>
      </c>
      <c r="K2069" s="11" t="s">
        <v>5259</v>
      </c>
      <c r="L2069" s="11">
        <v>2</v>
      </c>
    </row>
    <row r="2070" spans="1:12">
      <c r="A2070" s="11" t="s">
        <v>4028</v>
      </c>
      <c r="D2070" s="11" t="s">
        <v>254</v>
      </c>
      <c r="E2070" s="19" t="s">
        <v>4278</v>
      </c>
      <c r="F2070" s="10">
        <v>42036</v>
      </c>
      <c r="G2070" s="10">
        <v>44958</v>
      </c>
      <c r="H2070" s="11">
        <v>9</v>
      </c>
      <c r="I2070" s="20" t="s">
        <v>253</v>
      </c>
      <c r="J2070" s="11" t="s">
        <v>255</v>
      </c>
      <c r="K2070" s="11" t="s">
        <v>5259</v>
      </c>
      <c r="L2070" s="11">
        <v>2</v>
      </c>
    </row>
    <row r="2071" spans="1:12">
      <c r="A2071" s="11" t="s">
        <v>4029</v>
      </c>
      <c r="D2071" s="11" t="s">
        <v>254</v>
      </c>
      <c r="E2071" s="19" t="s">
        <v>4279</v>
      </c>
      <c r="F2071" s="10">
        <v>42036</v>
      </c>
      <c r="G2071" s="10">
        <v>44958</v>
      </c>
      <c r="H2071" s="11">
        <v>9</v>
      </c>
      <c r="I2071" s="20" t="s">
        <v>253</v>
      </c>
      <c r="J2071" s="11" t="s">
        <v>255</v>
      </c>
      <c r="K2071" s="11" t="s">
        <v>5259</v>
      </c>
      <c r="L2071" s="11">
        <v>2</v>
      </c>
    </row>
    <row r="2072" spans="1:12">
      <c r="A2072" s="11" t="s">
        <v>4030</v>
      </c>
      <c r="D2072" s="11" t="s">
        <v>254</v>
      </c>
      <c r="E2072" s="19" t="s">
        <v>4280</v>
      </c>
      <c r="F2072" s="10">
        <v>42036</v>
      </c>
      <c r="G2072" s="10">
        <v>44958</v>
      </c>
      <c r="H2072" s="11">
        <v>9</v>
      </c>
      <c r="I2072" s="20" t="s">
        <v>253</v>
      </c>
      <c r="J2072" s="11" t="s">
        <v>255</v>
      </c>
      <c r="K2072" s="11" t="s">
        <v>5259</v>
      </c>
      <c r="L2072" s="11">
        <v>2</v>
      </c>
    </row>
    <row r="2073" spans="1:12">
      <c r="A2073" s="11" t="s">
        <v>4031</v>
      </c>
      <c r="D2073" s="11" t="s">
        <v>254</v>
      </c>
      <c r="E2073" s="19" t="s">
        <v>4281</v>
      </c>
      <c r="F2073" s="10">
        <v>42036</v>
      </c>
      <c r="G2073" s="10">
        <v>44958</v>
      </c>
      <c r="H2073" s="11">
        <v>9</v>
      </c>
      <c r="I2073" s="20" t="s">
        <v>253</v>
      </c>
      <c r="J2073" s="11" t="s">
        <v>255</v>
      </c>
      <c r="K2073" s="11" t="s">
        <v>5259</v>
      </c>
      <c r="L2073" s="11">
        <v>2</v>
      </c>
    </row>
    <row r="2074" spans="1:12">
      <c r="A2074" s="11" t="s">
        <v>4032</v>
      </c>
      <c r="D2074" s="11" t="s">
        <v>254</v>
      </c>
      <c r="E2074" s="19" t="s">
        <v>4282</v>
      </c>
      <c r="F2074" s="10">
        <v>42036</v>
      </c>
      <c r="G2074" s="10">
        <v>44958</v>
      </c>
      <c r="H2074" s="11">
        <v>9</v>
      </c>
      <c r="I2074" s="20" t="s">
        <v>253</v>
      </c>
      <c r="J2074" s="11" t="s">
        <v>255</v>
      </c>
      <c r="K2074" s="11" t="s">
        <v>5259</v>
      </c>
      <c r="L2074" s="11">
        <v>2</v>
      </c>
    </row>
    <row r="2075" spans="1:12">
      <c r="A2075" s="11" t="s">
        <v>4033</v>
      </c>
      <c r="D2075" s="11" t="s">
        <v>254</v>
      </c>
      <c r="E2075" s="19" t="s">
        <v>4283</v>
      </c>
      <c r="F2075" s="10">
        <v>42036</v>
      </c>
      <c r="G2075" s="10">
        <v>44958</v>
      </c>
      <c r="H2075" s="11">
        <v>9</v>
      </c>
      <c r="I2075" s="20" t="s">
        <v>253</v>
      </c>
      <c r="J2075" s="11" t="s">
        <v>255</v>
      </c>
      <c r="K2075" s="11" t="s">
        <v>5259</v>
      </c>
      <c r="L2075" s="11">
        <v>2</v>
      </c>
    </row>
    <row r="2076" spans="1:12">
      <c r="A2076" s="11" t="s">
        <v>4034</v>
      </c>
      <c r="D2076" s="11" t="s">
        <v>254</v>
      </c>
      <c r="E2076" s="19" t="s">
        <v>4284</v>
      </c>
      <c r="F2076" s="10">
        <v>42036</v>
      </c>
      <c r="G2076" s="10">
        <v>44958</v>
      </c>
      <c r="H2076" s="11">
        <v>9</v>
      </c>
      <c r="I2076" s="20" t="s">
        <v>253</v>
      </c>
      <c r="J2076" s="11" t="s">
        <v>255</v>
      </c>
      <c r="K2076" s="11" t="s">
        <v>5259</v>
      </c>
      <c r="L2076" s="11">
        <v>2</v>
      </c>
    </row>
    <row r="2077" spans="1:12">
      <c r="A2077" s="11" t="s">
        <v>4035</v>
      </c>
      <c r="D2077" s="11" t="s">
        <v>254</v>
      </c>
      <c r="E2077" s="19" t="s">
        <v>4285</v>
      </c>
      <c r="F2077" s="10">
        <v>42036</v>
      </c>
      <c r="G2077" s="10">
        <v>44958</v>
      </c>
      <c r="H2077" s="11">
        <v>9</v>
      </c>
      <c r="I2077" s="20" t="s">
        <v>253</v>
      </c>
      <c r="J2077" s="11" t="s">
        <v>255</v>
      </c>
      <c r="K2077" s="11" t="s">
        <v>5259</v>
      </c>
      <c r="L2077" s="11">
        <v>2</v>
      </c>
    </row>
    <row r="2078" spans="1:12">
      <c r="A2078" s="11" t="s">
        <v>4036</v>
      </c>
      <c r="D2078" s="11" t="s">
        <v>254</v>
      </c>
      <c r="E2078" s="19" t="s">
        <v>4286</v>
      </c>
      <c r="F2078" s="10">
        <v>42036</v>
      </c>
      <c r="G2078" s="10">
        <v>44958</v>
      </c>
      <c r="H2078" s="11">
        <v>9</v>
      </c>
      <c r="I2078" s="20" t="s">
        <v>253</v>
      </c>
      <c r="J2078" s="11" t="s">
        <v>255</v>
      </c>
      <c r="K2078" s="11" t="s">
        <v>5259</v>
      </c>
      <c r="L2078" s="11">
        <v>2</v>
      </c>
    </row>
    <row r="2079" spans="1:12">
      <c r="A2079" s="11" t="s">
        <v>4037</v>
      </c>
      <c r="D2079" s="11" t="s">
        <v>254</v>
      </c>
      <c r="E2079" s="19" t="s">
        <v>4287</v>
      </c>
      <c r="F2079" s="10">
        <v>42036</v>
      </c>
      <c r="G2079" s="10">
        <v>44958</v>
      </c>
      <c r="H2079" s="11">
        <v>9</v>
      </c>
      <c r="I2079" s="20" t="s">
        <v>253</v>
      </c>
      <c r="J2079" s="11" t="s">
        <v>255</v>
      </c>
      <c r="K2079" s="11" t="s">
        <v>5259</v>
      </c>
      <c r="L2079" s="11">
        <v>2</v>
      </c>
    </row>
    <row r="2080" spans="1:12">
      <c r="A2080" s="11" t="s">
        <v>4038</v>
      </c>
      <c r="D2080" s="11" t="s">
        <v>254</v>
      </c>
      <c r="E2080" s="19" t="s">
        <v>4288</v>
      </c>
      <c r="F2080" s="10">
        <v>42036</v>
      </c>
      <c r="G2080" s="10">
        <v>44958</v>
      </c>
      <c r="H2080" s="11">
        <v>9</v>
      </c>
      <c r="I2080" s="20" t="s">
        <v>253</v>
      </c>
      <c r="J2080" s="11" t="s">
        <v>255</v>
      </c>
      <c r="K2080" s="11" t="s">
        <v>5259</v>
      </c>
      <c r="L2080" s="11">
        <v>2</v>
      </c>
    </row>
    <row r="2081" spans="1:12">
      <c r="A2081" s="11" t="s">
        <v>4039</v>
      </c>
      <c r="D2081" s="11" t="s">
        <v>254</v>
      </c>
      <c r="E2081" s="19" t="s">
        <v>4289</v>
      </c>
      <c r="F2081" s="10">
        <v>42036</v>
      </c>
      <c r="G2081" s="10">
        <v>44958</v>
      </c>
      <c r="H2081" s="11">
        <v>9</v>
      </c>
      <c r="I2081" s="20" t="s">
        <v>253</v>
      </c>
      <c r="J2081" s="11" t="s">
        <v>255</v>
      </c>
      <c r="K2081" s="11" t="s">
        <v>5259</v>
      </c>
      <c r="L2081" s="11">
        <v>2</v>
      </c>
    </row>
    <row r="2082" spans="1:12">
      <c r="A2082" s="11" t="s">
        <v>4040</v>
      </c>
      <c r="D2082" s="11" t="s">
        <v>254</v>
      </c>
      <c r="E2082" s="19" t="s">
        <v>4290</v>
      </c>
      <c r="F2082" s="10">
        <v>42036</v>
      </c>
      <c r="G2082" s="10">
        <v>44958</v>
      </c>
      <c r="H2082" s="11">
        <v>9</v>
      </c>
      <c r="I2082" s="20" t="s">
        <v>253</v>
      </c>
      <c r="J2082" s="11" t="s">
        <v>255</v>
      </c>
      <c r="K2082" s="11" t="s">
        <v>5259</v>
      </c>
      <c r="L2082" s="11">
        <v>2</v>
      </c>
    </row>
    <row r="2083" spans="1:12">
      <c r="A2083" s="11" t="s">
        <v>4041</v>
      </c>
      <c r="D2083" s="11" t="s">
        <v>254</v>
      </c>
      <c r="E2083" s="19" t="s">
        <v>4291</v>
      </c>
      <c r="F2083" s="10">
        <v>42036</v>
      </c>
      <c r="G2083" s="10">
        <v>44958</v>
      </c>
      <c r="H2083" s="11">
        <v>9</v>
      </c>
      <c r="I2083" s="20" t="s">
        <v>253</v>
      </c>
      <c r="J2083" s="11" t="s">
        <v>255</v>
      </c>
      <c r="K2083" s="11" t="s">
        <v>5259</v>
      </c>
      <c r="L2083" s="11">
        <v>2</v>
      </c>
    </row>
    <row r="2084" spans="1:12">
      <c r="A2084" s="11" t="s">
        <v>4042</v>
      </c>
      <c r="D2084" s="11" t="s">
        <v>254</v>
      </c>
      <c r="E2084" s="19" t="s">
        <v>4292</v>
      </c>
      <c r="F2084" s="10">
        <v>42036</v>
      </c>
      <c r="G2084" s="10">
        <v>44958</v>
      </c>
      <c r="H2084" s="11">
        <v>9</v>
      </c>
      <c r="I2084" s="20" t="s">
        <v>253</v>
      </c>
      <c r="J2084" s="11" t="s">
        <v>255</v>
      </c>
      <c r="K2084" s="11" t="s">
        <v>5259</v>
      </c>
      <c r="L2084" s="11">
        <v>2</v>
      </c>
    </row>
    <row r="2085" spans="1:12">
      <c r="A2085" s="11" t="s">
        <v>4043</v>
      </c>
      <c r="D2085" s="11" t="s">
        <v>254</v>
      </c>
      <c r="E2085" s="19" t="s">
        <v>4293</v>
      </c>
      <c r="F2085" s="10">
        <v>42036</v>
      </c>
      <c r="G2085" s="10">
        <v>44958</v>
      </c>
      <c r="H2085" s="11">
        <v>9</v>
      </c>
      <c r="I2085" s="20" t="s">
        <v>253</v>
      </c>
      <c r="J2085" s="11" t="s">
        <v>255</v>
      </c>
      <c r="K2085" s="11" t="s">
        <v>5259</v>
      </c>
      <c r="L2085" s="11">
        <v>2</v>
      </c>
    </row>
    <row r="2086" spans="1:12">
      <c r="A2086" s="11" t="s">
        <v>4044</v>
      </c>
      <c r="D2086" s="11" t="s">
        <v>254</v>
      </c>
      <c r="E2086" s="19" t="s">
        <v>4294</v>
      </c>
      <c r="F2086" s="10">
        <v>42036</v>
      </c>
      <c r="G2086" s="10">
        <v>44958</v>
      </c>
      <c r="H2086" s="11">
        <v>9</v>
      </c>
      <c r="I2086" s="20" t="s">
        <v>253</v>
      </c>
      <c r="J2086" s="11" t="s">
        <v>255</v>
      </c>
      <c r="K2086" s="11" t="s">
        <v>5259</v>
      </c>
      <c r="L2086" s="11">
        <v>2</v>
      </c>
    </row>
    <row r="2087" spans="1:12">
      <c r="A2087" s="11" t="s">
        <v>4045</v>
      </c>
      <c r="D2087" s="11" t="s">
        <v>254</v>
      </c>
      <c r="E2087" s="19" t="s">
        <v>4295</v>
      </c>
      <c r="F2087" s="10">
        <v>42036</v>
      </c>
      <c r="G2087" s="10">
        <v>44958</v>
      </c>
      <c r="H2087" s="11">
        <v>9</v>
      </c>
      <c r="I2087" s="20" t="s">
        <v>253</v>
      </c>
      <c r="J2087" s="11" t="s">
        <v>255</v>
      </c>
      <c r="K2087" s="11" t="s">
        <v>5259</v>
      </c>
      <c r="L2087" s="11">
        <v>2</v>
      </c>
    </row>
    <row r="2088" spans="1:12">
      <c r="A2088" s="11" t="s">
        <v>4046</v>
      </c>
      <c r="D2088" s="11" t="s">
        <v>254</v>
      </c>
      <c r="E2088" s="19" t="s">
        <v>4296</v>
      </c>
      <c r="F2088" s="10">
        <v>42036</v>
      </c>
      <c r="G2088" s="10">
        <v>44958</v>
      </c>
      <c r="H2088" s="11">
        <v>9</v>
      </c>
      <c r="I2088" s="20" t="s">
        <v>253</v>
      </c>
      <c r="J2088" s="11" t="s">
        <v>255</v>
      </c>
      <c r="K2088" s="11" t="s">
        <v>5259</v>
      </c>
      <c r="L2088" s="11">
        <v>2</v>
      </c>
    </row>
    <row r="2089" spans="1:12">
      <c r="A2089" s="11" t="s">
        <v>4047</v>
      </c>
      <c r="D2089" s="11" t="s">
        <v>254</v>
      </c>
      <c r="E2089" s="19" t="s">
        <v>4297</v>
      </c>
      <c r="F2089" s="10">
        <v>42036</v>
      </c>
      <c r="G2089" s="10">
        <v>44958</v>
      </c>
      <c r="H2089" s="11">
        <v>9</v>
      </c>
      <c r="I2089" s="20" t="s">
        <v>253</v>
      </c>
      <c r="J2089" s="11" t="s">
        <v>255</v>
      </c>
      <c r="K2089" s="11" t="s">
        <v>5259</v>
      </c>
      <c r="L2089" s="11">
        <v>2</v>
      </c>
    </row>
    <row r="2090" spans="1:12">
      <c r="A2090" s="11" t="s">
        <v>4048</v>
      </c>
      <c r="D2090" s="11" t="s">
        <v>254</v>
      </c>
      <c r="E2090" s="19" t="s">
        <v>4298</v>
      </c>
      <c r="F2090" s="10">
        <v>42036</v>
      </c>
      <c r="G2090" s="10">
        <v>44958</v>
      </c>
      <c r="H2090" s="11">
        <v>9</v>
      </c>
      <c r="I2090" s="20" t="s">
        <v>253</v>
      </c>
      <c r="J2090" s="11" t="s">
        <v>255</v>
      </c>
      <c r="K2090" s="11" t="s">
        <v>5259</v>
      </c>
      <c r="L2090" s="11">
        <v>2</v>
      </c>
    </row>
    <row r="2091" spans="1:12">
      <c r="A2091" s="11" t="s">
        <v>4049</v>
      </c>
      <c r="D2091" s="11" t="s">
        <v>254</v>
      </c>
      <c r="E2091" s="19" t="s">
        <v>4299</v>
      </c>
      <c r="F2091" s="10">
        <v>42036</v>
      </c>
      <c r="G2091" s="10">
        <v>44958</v>
      </c>
      <c r="H2091" s="11">
        <v>9</v>
      </c>
      <c r="I2091" s="20" t="s">
        <v>253</v>
      </c>
      <c r="J2091" s="11" t="s">
        <v>255</v>
      </c>
      <c r="K2091" s="11" t="s">
        <v>5259</v>
      </c>
      <c r="L2091" s="11">
        <v>2</v>
      </c>
    </row>
    <row r="2092" spans="1:12">
      <c r="A2092" s="11" t="s">
        <v>4050</v>
      </c>
      <c r="D2092" s="11" t="s">
        <v>254</v>
      </c>
      <c r="E2092" s="19" t="s">
        <v>4300</v>
      </c>
      <c r="F2092" s="10">
        <v>42036</v>
      </c>
      <c r="G2092" s="10">
        <v>44958</v>
      </c>
      <c r="H2092" s="11">
        <v>9</v>
      </c>
      <c r="I2092" s="20" t="s">
        <v>253</v>
      </c>
      <c r="J2092" s="11" t="s">
        <v>255</v>
      </c>
      <c r="K2092" s="11" t="s">
        <v>5259</v>
      </c>
      <c r="L2092" s="11">
        <v>2</v>
      </c>
    </row>
    <row r="2093" spans="1:12">
      <c r="A2093" s="11" t="s">
        <v>4051</v>
      </c>
      <c r="D2093" s="11" t="s">
        <v>254</v>
      </c>
      <c r="E2093" s="19" t="s">
        <v>4301</v>
      </c>
      <c r="F2093" s="10">
        <v>42036</v>
      </c>
      <c r="G2093" s="10">
        <v>44958</v>
      </c>
      <c r="H2093" s="11">
        <v>9</v>
      </c>
      <c r="I2093" s="20" t="s">
        <v>253</v>
      </c>
      <c r="J2093" s="11" t="s">
        <v>255</v>
      </c>
      <c r="K2093" s="11" t="s">
        <v>5259</v>
      </c>
      <c r="L2093" s="11">
        <v>2</v>
      </c>
    </row>
    <row r="2094" spans="1:12">
      <c r="A2094" s="11" t="s">
        <v>4052</v>
      </c>
      <c r="D2094" s="11" t="s">
        <v>254</v>
      </c>
      <c r="E2094" s="19" t="s">
        <v>4302</v>
      </c>
      <c r="F2094" s="10">
        <v>42036</v>
      </c>
      <c r="G2094" s="10">
        <v>44958</v>
      </c>
      <c r="H2094" s="11">
        <v>9</v>
      </c>
      <c r="I2094" s="20" t="s">
        <v>253</v>
      </c>
      <c r="J2094" s="11" t="s">
        <v>255</v>
      </c>
      <c r="K2094" s="11" t="s">
        <v>5259</v>
      </c>
      <c r="L2094" s="11">
        <v>2</v>
      </c>
    </row>
    <row r="2095" spans="1:12">
      <c r="A2095" s="11" t="s">
        <v>4053</v>
      </c>
      <c r="D2095" s="11" t="s">
        <v>254</v>
      </c>
      <c r="E2095" s="19" t="s">
        <v>4303</v>
      </c>
      <c r="F2095" s="10">
        <v>42036</v>
      </c>
      <c r="G2095" s="10">
        <v>44958</v>
      </c>
      <c r="H2095" s="11">
        <v>9</v>
      </c>
      <c r="I2095" s="20" t="s">
        <v>253</v>
      </c>
      <c r="J2095" s="11" t="s">
        <v>255</v>
      </c>
      <c r="K2095" s="11" t="s">
        <v>5259</v>
      </c>
      <c r="L2095" s="11">
        <v>2</v>
      </c>
    </row>
    <row r="2096" spans="1:12">
      <c r="A2096" s="11" t="s">
        <v>4054</v>
      </c>
      <c r="D2096" s="11" t="s">
        <v>254</v>
      </c>
      <c r="E2096" s="19" t="s">
        <v>4304</v>
      </c>
      <c r="F2096" s="10">
        <v>42036</v>
      </c>
      <c r="G2096" s="10">
        <v>44958</v>
      </c>
      <c r="H2096" s="11">
        <v>9</v>
      </c>
      <c r="I2096" s="20" t="s">
        <v>253</v>
      </c>
      <c r="J2096" s="11" t="s">
        <v>255</v>
      </c>
      <c r="K2096" s="11" t="s">
        <v>5259</v>
      </c>
      <c r="L2096" s="11">
        <v>2</v>
      </c>
    </row>
    <row r="2097" spans="1:12">
      <c r="A2097" s="11" t="s">
        <v>4055</v>
      </c>
      <c r="D2097" s="11" t="s">
        <v>254</v>
      </c>
      <c r="E2097" s="19" t="s">
        <v>4305</v>
      </c>
      <c r="F2097" s="10">
        <v>42036</v>
      </c>
      <c r="G2097" s="10">
        <v>44958</v>
      </c>
      <c r="H2097" s="11">
        <v>9</v>
      </c>
      <c r="I2097" s="20" t="s">
        <v>253</v>
      </c>
      <c r="J2097" s="11" t="s">
        <v>255</v>
      </c>
      <c r="K2097" s="11" t="s">
        <v>5259</v>
      </c>
      <c r="L2097" s="11">
        <v>2</v>
      </c>
    </row>
    <row r="2098" spans="1:12">
      <c r="A2098" s="11" t="s">
        <v>4056</v>
      </c>
      <c r="D2098" s="11" t="s">
        <v>254</v>
      </c>
      <c r="E2098" s="19" t="s">
        <v>4306</v>
      </c>
      <c r="F2098" s="10">
        <v>42036</v>
      </c>
      <c r="G2098" s="10">
        <v>44958</v>
      </c>
      <c r="H2098" s="11">
        <v>9</v>
      </c>
      <c r="I2098" s="20" t="s">
        <v>253</v>
      </c>
      <c r="J2098" s="11" t="s">
        <v>255</v>
      </c>
      <c r="K2098" s="11" t="s">
        <v>5259</v>
      </c>
      <c r="L2098" s="11">
        <v>2</v>
      </c>
    </row>
    <row r="2099" spans="1:12">
      <c r="A2099" s="11" t="s">
        <v>4057</v>
      </c>
      <c r="D2099" s="11" t="s">
        <v>254</v>
      </c>
      <c r="E2099" s="19" t="s">
        <v>4307</v>
      </c>
      <c r="F2099" s="10">
        <v>42036</v>
      </c>
      <c r="G2099" s="10">
        <v>44958</v>
      </c>
      <c r="H2099" s="11">
        <v>9</v>
      </c>
      <c r="I2099" s="20" t="s">
        <v>253</v>
      </c>
      <c r="J2099" s="11" t="s">
        <v>255</v>
      </c>
      <c r="K2099" s="11" t="s">
        <v>5259</v>
      </c>
      <c r="L2099" s="11">
        <v>2</v>
      </c>
    </row>
    <row r="2100" spans="1:12">
      <c r="A2100" s="11" t="s">
        <v>4058</v>
      </c>
      <c r="D2100" s="11" t="s">
        <v>254</v>
      </c>
      <c r="E2100" s="19" t="s">
        <v>4308</v>
      </c>
      <c r="F2100" s="10">
        <v>42036</v>
      </c>
      <c r="G2100" s="10">
        <v>44958</v>
      </c>
      <c r="H2100" s="11">
        <v>9</v>
      </c>
      <c r="I2100" s="20" t="s">
        <v>253</v>
      </c>
      <c r="J2100" s="11" t="s">
        <v>255</v>
      </c>
      <c r="K2100" s="11" t="s">
        <v>5259</v>
      </c>
      <c r="L2100" s="11">
        <v>2</v>
      </c>
    </row>
    <row r="2101" spans="1:12">
      <c r="A2101" s="11" t="s">
        <v>4059</v>
      </c>
      <c r="D2101" s="11" t="s">
        <v>254</v>
      </c>
      <c r="E2101" s="19" t="s">
        <v>4309</v>
      </c>
      <c r="F2101" s="10">
        <v>42036</v>
      </c>
      <c r="G2101" s="10">
        <v>44958</v>
      </c>
      <c r="H2101" s="11">
        <v>9</v>
      </c>
      <c r="I2101" s="20" t="s">
        <v>253</v>
      </c>
      <c r="J2101" s="11" t="s">
        <v>255</v>
      </c>
      <c r="K2101" s="11" t="s">
        <v>5259</v>
      </c>
      <c r="L2101" s="11">
        <v>2</v>
      </c>
    </row>
    <row r="2102" spans="1:12">
      <c r="A2102" s="11" t="s">
        <v>4060</v>
      </c>
      <c r="D2102" s="11" t="s">
        <v>254</v>
      </c>
      <c r="E2102" s="19" t="s">
        <v>4310</v>
      </c>
      <c r="F2102" s="10">
        <v>42036</v>
      </c>
      <c r="G2102" s="10">
        <v>44958</v>
      </c>
      <c r="H2102" s="11">
        <v>9</v>
      </c>
      <c r="I2102" s="20" t="s">
        <v>253</v>
      </c>
      <c r="J2102" s="11" t="s">
        <v>255</v>
      </c>
      <c r="K2102" s="11" t="s">
        <v>5259</v>
      </c>
      <c r="L2102" s="11">
        <v>2</v>
      </c>
    </row>
    <row r="2103" spans="1:12">
      <c r="A2103" s="11" t="s">
        <v>4061</v>
      </c>
      <c r="D2103" s="11" t="s">
        <v>254</v>
      </c>
      <c r="E2103" s="19" t="s">
        <v>4311</v>
      </c>
      <c r="F2103" s="10">
        <v>42036</v>
      </c>
      <c r="G2103" s="10">
        <v>44958</v>
      </c>
      <c r="H2103" s="11">
        <v>9</v>
      </c>
      <c r="I2103" s="20" t="s">
        <v>253</v>
      </c>
      <c r="J2103" s="11" t="s">
        <v>255</v>
      </c>
      <c r="K2103" s="11" t="s">
        <v>5259</v>
      </c>
      <c r="L2103" s="11">
        <v>2</v>
      </c>
    </row>
    <row r="2104" spans="1:12">
      <c r="A2104" s="11" t="s">
        <v>4062</v>
      </c>
      <c r="D2104" s="11" t="s">
        <v>254</v>
      </c>
      <c r="E2104" s="19" t="s">
        <v>4312</v>
      </c>
      <c r="F2104" s="10">
        <v>42036</v>
      </c>
      <c r="G2104" s="10">
        <v>44958</v>
      </c>
      <c r="H2104" s="11">
        <v>9</v>
      </c>
      <c r="I2104" s="20" t="s">
        <v>253</v>
      </c>
      <c r="J2104" s="11" t="s">
        <v>255</v>
      </c>
      <c r="K2104" s="11" t="s">
        <v>5259</v>
      </c>
      <c r="L2104" s="11">
        <v>2</v>
      </c>
    </row>
    <row r="2105" spans="1:12">
      <c r="A2105" s="11" t="s">
        <v>4063</v>
      </c>
      <c r="D2105" s="11" t="s">
        <v>254</v>
      </c>
      <c r="E2105" s="19" t="s">
        <v>4313</v>
      </c>
      <c r="F2105" s="10">
        <v>42036</v>
      </c>
      <c r="G2105" s="10">
        <v>44958</v>
      </c>
      <c r="H2105" s="11">
        <v>9</v>
      </c>
      <c r="I2105" s="20" t="s">
        <v>253</v>
      </c>
      <c r="J2105" s="11" t="s">
        <v>255</v>
      </c>
      <c r="K2105" s="11" t="s">
        <v>5259</v>
      </c>
      <c r="L2105" s="11">
        <v>2</v>
      </c>
    </row>
    <row r="2106" spans="1:12">
      <c r="A2106" s="11" t="s">
        <v>4064</v>
      </c>
      <c r="D2106" s="11" t="s">
        <v>254</v>
      </c>
      <c r="E2106" s="19" t="s">
        <v>4314</v>
      </c>
      <c r="F2106" s="10">
        <v>42036</v>
      </c>
      <c r="G2106" s="10">
        <v>44958</v>
      </c>
      <c r="H2106" s="11">
        <v>9</v>
      </c>
      <c r="I2106" s="20" t="s">
        <v>253</v>
      </c>
      <c r="J2106" s="11" t="s">
        <v>255</v>
      </c>
      <c r="K2106" s="11" t="s">
        <v>5259</v>
      </c>
      <c r="L2106" s="11">
        <v>2</v>
      </c>
    </row>
    <row r="2107" spans="1:12">
      <c r="A2107" s="11" t="s">
        <v>4065</v>
      </c>
      <c r="D2107" s="11" t="s">
        <v>254</v>
      </c>
      <c r="E2107" s="19" t="s">
        <v>4315</v>
      </c>
      <c r="F2107" s="10">
        <v>42036</v>
      </c>
      <c r="G2107" s="10">
        <v>44958</v>
      </c>
      <c r="H2107" s="11">
        <v>9</v>
      </c>
      <c r="I2107" s="20" t="s">
        <v>253</v>
      </c>
      <c r="J2107" s="11" t="s">
        <v>255</v>
      </c>
      <c r="K2107" s="11" t="s">
        <v>5259</v>
      </c>
      <c r="L2107" s="11">
        <v>2</v>
      </c>
    </row>
    <row r="2108" spans="1:12">
      <c r="A2108" s="11" t="s">
        <v>4066</v>
      </c>
      <c r="D2108" s="11" t="s">
        <v>254</v>
      </c>
      <c r="E2108" s="19" t="s">
        <v>4316</v>
      </c>
      <c r="F2108" s="10">
        <v>42036</v>
      </c>
      <c r="G2108" s="10">
        <v>44958</v>
      </c>
      <c r="H2108" s="11">
        <v>9</v>
      </c>
      <c r="I2108" s="20" t="s">
        <v>253</v>
      </c>
      <c r="J2108" s="11" t="s">
        <v>255</v>
      </c>
      <c r="K2108" s="11" t="s">
        <v>5259</v>
      </c>
      <c r="L2108" s="11">
        <v>2</v>
      </c>
    </row>
    <row r="2109" spans="1:12">
      <c r="A2109" s="11" t="s">
        <v>4067</v>
      </c>
      <c r="D2109" s="11" t="s">
        <v>254</v>
      </c>
      <c r="E2109" s="19" t="s">
        <v>4317</v>
      </c>
      <c r="F2109" s="10">
        <v>42036</v>
      </c>
      <c r="G2109" s="10">
        <v>44958</v>
      </c>
      <c r="H2109" s="11">
        <v>9</v>
      </c>
      <c r="I2109" s="20" t="s">
        <v>253</v>
      </c>
      <c r="J2109" s="11" t="s">
        <v>255</v>
      </c>
      <c r="K2109" s="11" t="s">
        <v>5259</v>
      </c>
      <c r="L2109" s="11">
        <v>2</v>
      </c>
    </row>
    <row r="2110" spans="1:12">
      <c r="A2110" s="11" t="s">
        <v>4068</v>
      </c>
      <c r="D2110" s="11" t="s">
        <v>254</v>
      </c>
      <c r="E2110" s="19" t="s">
        <v>4318</v>
      </c>
      <c r="F2110" s="10">
        <v>42036</v>
      </c>
      <c r="G2110" s="10">
        <v>44958</v>
      </c>
      <c r="H2110" s="11">
        <v>9</v>
      </c>
      <c r="I2110" s="20" t="s">
        <v>253</v>
      </c>
      <c r="J2110" s="11" t="s">
        <v>255</v>
      </c>
      <c r="K2110" s="11" t="s">
        <v>5259</v>
      </c>
      <c r="L2110" s="11">
        <v>2</v>
      </c>
    </row>
    <row r="2111" spans="1:12">
      <c r="A2111" s="11" t="s">
        <v>4069</v>
      </c>
      <c r="D2111" s="11" t="s">
        <v>254</v>
      </c>
      <c r="E2111" s="19" t="s">
        <v>4319</v>
      </c>
      <c r="F2111" s="10">
        <v>42036</v>
      </c>
      <c r="G2111" s="10">
        <v>44958</v>
      </c>
      <c r="H2111" s="11">
        <v>9</v>
      </c>
      <c r="I2111" s="20" t="s">
        <v>253</v>
      </c>
      <c r="J2111" s="11" t="s">
        <v>255</v>
      </c>
      <c r="K2111" s="11" t="s">
        <v>5259</v>
      </c>
      <c r="L2111" s="11">
        <v>2</v>
      </c>
    </row>
    <row r="2112" spans="1:12">
      <c r="A2112" s="11" t="s">
        <v>4070</v>
      </c>
      <c r="D2112" s="11" t="s">
        <v>254</v>
      </c>
      <c r="E2112" s="19" t="s">
        <v>4320</v>
      </c>
      <c r="F2112" s="10">
        <v>42036</v>
      </c>
      <c r="G2112" s="10">
        <v>44958</v>
      </c>
      <c r="H2112" s="11">
        <v>9</v>
      </c>
      <c r="I2112" s="20" t="s">
        <v>253</v>
      </c>
      <c r="J2112" s="11" t="s">
        <v>255</v>
      </c>
      <c r="K2112" s="11" t="s">
        <v>5259</v>
      </c>
      <c r="L2112" s="11">
        <v>2</v>
      </c>
    </row>
    <row r="2113" spans="1:12">
      <c r="A2113" s="11" t="s">
        <v>4071</v>
      </c>
      <c r="D2113" s="11" t="s">
        <v>254</v>
      </c>
      <c r="E2113" s="19" t="s">
        <v>4321</v>
      </c>
      <c r="F2113" s="10">
        <v>42036</v>
      </c>
      <c r="G2113" s="10">
        <v>44958</v>
      </c>
      <c r="H2113" s="11">
        <v>9</v>
      </c>
      <c r="I2113" s="20" t="s">
        <v>253</v>
      </c>
      <c r="J2113" s="11" t="s">
        <v>255</v>
      </c>
      <c r="K2113" s="11" t="s">
        <v>5259</v>
      </c>
      <c r="L2113" s="11">
        <v>2</v>
      </c>
    </row>
    <row r="2114" spans="1:12">
      <c r="A2114" s="11" t="s">
        <v>4072</v>
      </c>
      <c r="D2114" s="11" t="s">
        <v>254</v>
      </c>
      <c r="E2114" s="19" t="s">
        <v>4322</v>
      </c>
      <c r="F2114" s="10">
        <v>42036</v>
      </c>
      <c r="G2114" s="10">
        <v>44958</v>
      </c>
      <c r="H2114" s="11">
        <v>9</v>
      </c>
      <c r="I2114" s="20" t="s">
        <v>253</v>
      </c>
      <c r="J2114" s="11" t="s">
        <v>255</v>
      </c>
      <c r="K2114" s="11" t="s">
        <v>5259</v>
      </c>
      <c r="L2114" s="11">
        <v>2</v>
      </c>
    </row>
    <row r="2115" spans="1:12">
      <c r="A2115" s="11" t="s">
        <v>4073</v>
      </c>
      <c r="D2115" s="11" t="s">
        <v>254</v>
      </c>
      <c r="E2115" s="19" t="s">
        <v>4323</v>
      </c>
      <c r="F2115" s="10">
        <v>42036</v>
      </c>
      <c r="G2115" s="10">
        <v>44958</v>
      </c>
      <c r="H2115" s="11">
        <v>9</v>
      </c>
      <c r="I2115" s="20" t="s">
        <v>253</v>
      </c>
      <c r="J2115" s="11" t="s">
        <v>255</v>
      </c>
      <c r="K2115" s="11" t="s">
        <v>5259</v>
      </c>
      <c r="L2115" s="11">
        <v>2</v>
      </c>
    </row>
    <row r="2116" spans="1:12">
      <c r="A2116" s="11" t="s">
        <v>4074</v>
      </c>
      <c r="D2116" s="11" t="s">
        <v>254</v>
      </c>
      <c r="E2116" s="19" t="s">
        <v>4324</v>
      </c>
      <c r="F2116" s="10">
        <v>42036</v>
      </c>
      <c r="G2116" s="10">
        <v>44958</v>
      </c>
      <c r="H2116" s="11">
        <v>9</v>
      </c>
      <c r="I2116" s="20" t="s">
        <v>253</v>
      </c>
      <c r="J2116" s="11" t="s">
        <v>255</v>
      </c>
      <c r="K2116" s="11" t="s">
        <v>5259</v>
      </c>
      <c r="L2116" s="11">
        <v>2</v>
      </c>
    </row>
    <row r="2117" spans="1:12">
      <c r="A2117" s="11" t="s">
        <v>4075</v>
      </c>
      <c r="D2117" s="11" t="s">
        <v>254</v>
      </c>
      <c r="E2117" s="19" t="s">
        <v>4325</v>
      </c>
      <c r="F2117" s="10">
        <v>42036</v>
      </c>
      <c r="G2117" s="10">
        <v>44958</v>
      </c>
      <c r="H2117" s="11">
        <v>9</v>
      </c>
      <c r="I2117" s="20" t="s">
        <v>253</v>
      </c>
      <c r="J2117" s="11" t="s">
        <v>255</v>
      </c>
      <c r="K2117" s="11" t="s">
        <v>5259</v>
      </c>
      <c r="L2117" s="11">
        <v>2</v>
      </c>
    </row>
    <row r="2118" spans="1:12">
      <c r="A2118" s="11" t="s">
        <v>4076</v>
      </c>
      <c r="D2118" s="11" t="s">
        <v>254</v>
      </c>
      <c r="E2118" s="19" t="s">
        <v>4326</v>
      </c>
      <c r="F2118" s="10">
        <v>42036</v>
      </c>
      <c r="G2118" s="10">
        <v>44958</v>
      </c>
      <c r="H2118" s="11">
        <v>9</v>
      </c>
      <c r="I2118" s="20" t="s">
        <v>253</v>
      </c>
      <c r="J2118" s="11" t="s">
        <v>255</v>
      </c>
      <c r="K2118" s="11" t="s">
        <v>5259</v>
      </c>
      <c r="L2118" s="11">
        <v>2</v>
      </c>
    </row>
    <row r="2119" spans="1:12">
      <c r="A2119" s="11" t="s">
        <v>4077</v>
      </c>
      <c r="D2119" s="11" t="s">
        <v>254</v>
      </c>
      <c r="E2119" s="19" t="s">
        <v>4327</v>
      </c>
      <c r="F2119" s="10">
        <v>42036</v>
      </c>
      <c r="G2119" s="10">
        <v>44958</v>
      </c>
      <c r="H2119" s="11">
        <v>9</v>
      </c>
      <c r="I2119" s="20" t="s">
        <v>253</v>
      </c>
      <c r="J2119" s="11" t="s">
        <v>255</v>
      </c>
      <c r="K2119" s="11" t="s">
        <v>5259</v>
      </c>
      <c r="L2119" s="11">
        <v>2</v>
      </c>
    </row>
    <row r="2120" spans="1:12">
      <c r="A2120" s="11" t="s">
        <v>4078</v>
      </c>
      <c r="D2120" s="11" t="s">
        <v>254</v>
      </c>
      <c r="E2120" s="19" t="s">
        <v>4328</v>
      </c>
      <c r="F2120" s="10">
        <v>42036</v>
      </c>
      <c r="G2120" s="10">
        <v>44958</v>
      </c>
      <c r="H2120" s="11">
        <v>9</v>
      </c>
      <c r="I2120" s="20" t="s">
        <v>253</v>
      </c>
      <c r="J2120" s="11" t="s">
        <v>255</v>
      </c>
      <c r="K2120" s="11" t="s">
        <v>5259</v>
      </c>
      <c r="L2120" s="11">
        <v>2</v>
      </c>
    </row>
    <row r="2121" spans="1:12">
      <c r="A2121" s="11" t="s">
        <v>4079</v>
      </c>
      <c r="D2121" s="11" t="s">
        <v>254</v>
      </c>
      <c r="E2121" s="19" t="s">
        <v>4329</v>
      </c>
      <c r="F2121" s="10">
        <v>42036</v>
      </c>
      <c r="G2121" s="10">
        <v>44958</v>
      </c>
      <c r="H2121" s="11">
        <v>9</v>
      </c>
      <c r="I2121" s="20" t="s">
        <v>253</v>
      </c>
      <c r="J2121" s="11" t="s">
        <v>255</v>
      </c>
      <c r="K2121" s="11" t="s">
        <v>5259</v>
      </c>
      <c r="L2121" s="11">
        <v>2</v>
      </c>
    </row>
    <row r="2122" spans="1:12">
      <c r="A2122" s="11" t="s">
        <v>4080</v>
      </c>
      <c r="D2122" s="11" t="s">
        <v>254</v>
      </c>
      <c r="E2122" s="19" t="s">
        <v>4330</v>
      </c>
      <c r="F2122" s="10">
        <v>42036</v>
      </c>
      <c r="G2122" s="10">
        <v>44958</v>
      </c>
      <c r="H2122" s="11">
        <v>9</v>
      </c>
      <c r="I2122" s="20" t="s">
        <v>253</v>
      </c>
      <c r="J2122" s="11" t="s">
        <v>255</v>
      </c>
      <c r="K2122" s="11" t="s">
        <v>5259</v>
      </c>
      <c r="L2122" s="11">
        <v>2</v>
      </c>
    </row>
    <row r="2123" spans="1:12">
      <c r="A2123" s="11" t="s">
        <v>4081</v>
      </c>
      <c r="D2123" s="11" t="s">
        <v>254</v>
      </c>
      <c r="E2123" s="19" t="s">
        <v>4331</v>
      </c>
      <c r="F2123" s="10">
        <v>42036</v>
      </c>
      <c r="G2123" s="10">
        <v>44958</v>
      </c>
      <c r="H2123" s="11">
        <v>9</v>
      </c>
      <c r="I2123" s="20" t="s">
        <v>253</v>
      </c>
      <c r="J2123" s="11" t="s">
        <v>255</v>
      </c>
      <c r="K2123" s="11" t="s">
        <v>5259</v>
      </c>
      <c r="L2123" s="11">
        <v>2</v>
      </c>
    </row>
    <row r="2124" spans="1:12">
      <c r="A2124" s="11" t="s">
        <v>4082</v>
      </c>
      <c r="D2124" s="11" t="s">
        <v>254</v>
      </c>
      <c r="E2124" s="19" t="s">
        <v>4332</v>
      </c>
      <c r="F2124" s="10">
        <v>42036</v>
      </c>
      <c r="G2124" s="10">
        <v>44958</v>
      </c>
      <c r="H2124" s="11">
        <v>9</v>
      </c>
      <c r="I2124" s="20" t="s">
        <v>253</v>
      </c>
      <c r="J2124" s="11" t="s">
        <v>255</v>
      </c>
      <c r="K2124" s="11" t="s">
        <v>5259</v>
      </c>
      <c r="L2124" s="11">
        <v>2</v>
      </c>
    </row>
    <row r="2125" spans="1:12">
      <c r="A2125" s="11" t="s">
        <v>4083</v>
      </c>
      <c r="D2125" s="11" t="s">
        <v>254</v>
      </c>
      <c r="E2125" s="19" t="s">
        <v>4333</v>
      </c>
      <c r="F2125" s="10">
        <v>42036</v>
      </c>
      <c r="G2125" s="10">
        <v>44958</v>
      </c>
      <c r="H2125" s="11">
        <v>9</v>
      </c>
      <c r="I2125" s="20" t="s">
        <v>253</v>
      </c>
      <c r="J2125" s="11" t="s">
        <v>255</v>
      </c>
      <c r="K2125" s="11" t="s">
        <v>5259</v>
      </c>
      <c r="L2125" s="11">
        <v>2</v>
      </c>
    </row>
    <row r="2126" spans="1:12">
      <c r="A2126" s="11" t="s">
        <v>4084</v>
      </c>
      <c r="D2126" s="11" t="s">
        <v>254</v>
      </c>
      <c r="E2126" s="19" t="s">
        <v>4334</v>
      </c>
      <c r="F2126" s="10">
        <v>42036</v>
      </c>
      <c r="G2126" s="10">
        <v>44958</v>
      </c>
      <c r="H2126" s="11">
        <v>9</v>
      </c>
      <c r="I2126" s="20" t="s">
        <v>253</v>
      </c>
      <c r="J2126" s="11" t="s">
        <v>255</v>
      </c>
      <c r="K2126" s="11" t="s">
        <v>5259</v>
      </c>
      <c r="L2126" s="11">
        <v>2</v>
      </c>
    </row>
    <row r="2127" spans="1:12">
      <c r="A2127" s="11" t="s">
        <v>4085</v>
      </c>
      <c r="D2127" s="11" t="s">
        <v>254</v>
      </c>
      <c r="E2127" s="19" t="s">
        <v>4335</v>
      </c>
      <c r="F2127" s="10">
        <v>42036</v>
      </c>
      <c r="G2127" s="10">
        <v>44958</v>
      </c>
      <c r="H2127" s="11">
        <v>9</v>
      </c>
      <c r="I2127" s="20" t="s">
        <v>253</v>
      </c>
      <c r="J2127" s="11" t="s">
        <v>255</v>
      </c>
      <c r="K2127" s="11" t="s">
        <v>5259</v>
      </c>
      <c r="L2127" s="11">
        <v>2</v>
      </c>
    </row>
    <row r="2128" spans="1:12">
      <c r="A2128" s="11" t="s">
        <v>4086</v>
      </c>
      <c r="D2128" s="11" t="s">
        <v>254</v>
      </c>
      <c r="E2128" s="19" t="s">
        <v>4336</v>
      </c>
      <c r="F2128" s="10">
        <v>42036</v>
      </c>
      <c r="G2128" s="10">
        <v>44958</v>
      </c>
      <c r="H2128" s="11">
        <v>9</v>
      </c>
      <c r="I2128" s="20" t="s">
        <v>253</v>
      </c>
      <c r="J2128" s="11" t="s">
        <v>255</v>
      </c>
      <c r="K2128" s="11" t="s">
        <v>5259</v>
      </c>
      <c r="L2128" s="11">
        <v>2</v>
      </c>
    </row>
    <row r="2129" spans="1:12">
      <c r="A2129" s="11" t="s">
        <v>4087</v>
      </c>
      <c r="D2129" s="11" t="s">
        <v>254</v>
      </c>
      <c r="E2129" s="19" t="s">
        <v>4337</v>
      </c>
      <c r="F2129" s="10">
        <v>42036</v>
      </c>
      <c r="G2129" s="10">
        <v>44958</v>
      </c>
      <c r="H2129" s="11">
        <v>9</v>
      </c>
      <c r="I2129" s="20" t="s">
        <v>253</v>
      </c>
      <c r="J2129" s="11" t="s">
        <v>255</v>
      </c>
      <c r="K2129" s="11" t="s">
        <v>5259</v>
      </c>
      <c r="L2129" s="11">
        <v>2</v>
      </c>
    </row>
    <row r="2130" spans="1:12">
      <c r="A2130" s="11" t="s">
        <v>4088</v>
      </c>
      <c r="D2130" s="11" t="s">
        <v>254</v>
      </c>
      <c r="E2130" s="19" t="s">
        <v>4338</v>
      </c>
      <c r="F2130" s="10">
        <v>42036</v>
      </c>
      <c r="G2130" s="10">
        <v>44958</v>
      </c>
      <c r="H2130" s="11">
        <v>9</v>
      </c>
      <c r="I2130" s="20" t="s">
        <v>253</v>
      </c>
      <c r="J2130" s="11" t="s">
        <v>255</v>
      </c>
      <c r="K2130" s="11" t="s">
        <v>5259</v>
      </c>
      <c r="L2130" s="11">
        <v>2</v>
      </c>
    </row>
    <row r="2131" spans="1:12">
      <c r="A2131" s="11" t="s">
        <v>4089</v>
      </c>
      <c r="D2131" s="11" t="s">
        <v>254</v>
      </c>
      <c r="E2131" s="19" t="s">
        <v>4339</v>
      </c>
      <c r="F2131" s="10">
        <v>42036</v>
      </c>
      <c r="G2131" s="10">
        <v>44958</v>
      </c>
      <c r="H2131" s="11">
        <v>9</v>
      </c>
      <c r="I2131" s="20" t="s">
        <v>253</v>
      </c>
      <c r="J2131" s="11" t="s">
        <v>255</v>
      </c>
      <c r="K2131" s="11" t="s">
        <v>5259</v>
      </c>
      <c r="L2131" s="11">
        <v>2</v>
      </c>
    </row>
    <row r="2132" spans="1:12">
      <c r="A2132" s="11" t="s">
        <v>4090</v>
      </c>
      <c r="D2132" s="11" t="s">
        <v>254</v>
      </c>
      <c r="E2132" s="19" t="s">
        <v>4340</v>
      </c>
      <c r="F2132" s="10">
        <v>42036</v>
      </c>
      <c r="G2132" s="10">
        <v>44958</v>
      </c>
      <c r="H2132" s="11">
        <v>9</v>
      </c>
      <c r="I2132" s="20" t="s">
        <v>253</v>
      </c>
      <c r="J2132" s="11" t="s">
        <v>255</v>
      </c>
      <c r="K2132" s="11" t="s">
        <v>5259</v>
      </c>
      <c r="L2132" s="11">
        <v>2</v>
      </c>
    </row>
    <row r="2133" spans="1:12">
      <c r="A2133" s="11" t="s">
        <v>4091</v>
      </c>
      <c r="D2133" s="11" t="s">
        <v>254</v>
      </c>
      <c r="E2133" s="19" t="s">
        <v>4341</v>
      </c>
      <c r="F2133" s="10">
        <v>42036</v>
      </c>
      <c r="G2133" s="10">
        <v>44958</v>
      </c>
      <c r="H2133" s="11">
        <v>9</v>
      </c>
      <c r="I2133" s="20" t="s">
        <v>253</v>
      </c>
      <c r="J2133" s="11" t="s">
        <v>255</v>
      </c>
      <c r="K2133" s="11" t="s">
        <v>5259</v>
      </c>
      <c r="L2133" s="11">
        <v>2</v>
      </c>
    </row>
    <row r="2134" spans="1:12">
      <c r="A2134" s="11" t="s">
        <v>4092</v>
      </c>
      <c r="D2134" s="11" t="s">
        <v>254</v>
      </c>
      <c r="E2134" s="19" t="s">
        <v>4342</v>
      </c>
      <c r="F2134" s="10">
        <v>42036</v>
      </c>
      <c r="G2134" s="10">
        <v>44958</v>
      </c>
      <c r="H2134" s="11">
        <v>9</v>
      </c>
      <c r="I2134" s="20" t="s">
        <v>253</v>
      </c>
      <c r="J2134" s="11" t="s">
        <v>255</v>
      </c>
      <c r="K2134" s="11" t="s">
        <v>5259</v>
      </c>
      <c r="L2134" s="11">
        <v>2</v>
      </c>
    </row>
    <row r="2135" spans="1:12">
      <c r="A2135" s="11" t="s">
        <v>4093</v>
      </c>
      <c r="D2135" s="11" t="s">
        <v>254</v>
      </c>
      <c r="E2135" s="19" t="s">
        <v>4343</v>
      </c>
      <c r="F2135" s="10">
        <v>42036</v>
      </c>
      <c r="G2135" s="10">
        <v>44958</v>
      </c>
      <c r="H2135" s="11">
        <v>9</v>
      </c>
      <c r="I2135" s="20" t="s">
        <v>253</v>
      </c>
      <c r="J2135" s="11" t="s">
        <v>255</v>
      </c>
      <c r="K2135" s="11" t="s">
        <v>5259</v>
      </c>
      <c r="L2135" s="11">
        <v>2</v>
      </c>
    </row>
    <row r="2136" spans="1:12">
      <c r="A2136" s="11" t="s">
        <v>4094</v>
      </c>
      <c r="D2136" s="11" t="s">
        <v>254</v>
      </c>
      <c r="E2136" s="19" t="s">
        <v>4344</v>
      </c>
      <c r="F2136" s="10">
        <v>42036</v>
      </c>
      <c r="G2136" s="10">
        <v>44958</v>
      </c>
      <c r="H2136" s="11">
        <v>9</v>
      </c>
      <c r="I2136" s="20" t="s">
        <v>253</v>
      </c>
      <c r="J2136" s="11" t="s">
        <v>255</v>
      </c>
      <c r="K2136" s="11" t="s">
        <v>5259</v>
      </c>
      <c r="L2136" s="11">
        <v>2</v>
      </c>
    </row>
    <row r="2137" spans="1:12">
      <c r="A2137" s="11" t="s">
        <v>4095</v>
      </c>
      <c r="D2137" s="11" t="s">
        <v>254</v>
      </c>
      <c r="E2137" s="19" t="s">
        <v>4345</v>
      </c>
      <c r="F2137" s="10">
        <v>42036</v>
      </c>
      <c r="G2137" s="10">
        <v>44958</v>
      </c>
      <c r="H2137" s="11">
        <v>9</v>
      </c>
      <c r="I2137" s="20" t="s">
        <v>253</v>
      </c>
      <c r="J2137" s="11" t="s">
        <v>255</v>
      </c>
      <c r="K2137" s="11" t="s">
        <v>5259</v>
      </c>
      <c r="L2137" s="11">
        <v>2</v>
      </c>
    </row>
    <row r="2138" spans="1:12">
      <c r="A2138" s="11" t="s">
        <v>4096</v>
      </c>
      <c r="D2138" s="11" t="s">
        <v>254</v>
      </c>
      <c r="E2138" s="19" t="s">
        <v>4346</v>
      </c>
      <c r="F2138" s="10">
        <v>42036</v>
      </c>
      <c r="G2138" s="10">
        <v>44958</v>
      </c>
      <c r="H2138" s="11">
        <v>9</v>
      </c>
      <c r="I2138" s="20" t="s">
        <v>253</v>
      </c>
      <c r="J2138" s="11" t="s">
        <v>255</v>
      </c>
      <c r="K2138" s="11" t="s">
        <v>5259</v>
      </c>
      <c r="L2138" s="11">
        <v>2</v>
      </c>
    </row>
    <row r="2139" spans="1:12">
      <c r="A2139" s="11" t="s">
        <v>4097</v>
      </c>
      <c r="D2139" s="11" t="s">
        <v>254</v>
      </c>
      <c r="E2139" s="19" t="s">
        <v>4347</v>
      </c>
      <c r="F2139" s="10">
        <v>42036</v>
      </c>
      <c r="G2139" s="10">
        <v>44958</v>
      </c>
      <c r="H2139" s="11">
        <v>9</v>
      </c>
      <c r="I2139" s="20" t="s">
        <v>253</v>
      </c>
      <c r="J2139" s="11" t="s">
        <v>255</v>
      </c>
      <c r="K2139" s="11" t="s">
        <v>5259</v>
      </c>
      <c r="L2139" s="11">
        <v>2</v>
      </c>
    </row>
    <row r="2140" spans="1:12">
      <c r="A2140" s="11" t="s">
        <v>4098</v>
      </c>
      <c r="D2140" s="11" t="s">
        <v>254</v>
      </c>
      <c r="E2140" s="19" t="s">
        <v>4348</v>
      </c>
      <c r="F2140" s="10">
        <v>42036</v>
      </c>
      <c r="G2140" s="10">
        <v>44958</v>
      </c>
      <c r="H2140" s="11">
        <v>9</v>
      </c>
      <c r="I2140" s="20" t="s">
        <v>253</v>
      </c>
      <c r="J2140" s="11" t="s">
        <v>255</v>
      </c>
      <c r="K2140" s="11" t="s">
        <v>5259</v>
      </c>
      <c r="L2140" s="11">
        <v>2</v>
      </c>
    </row>
    <row r="2141" spans="1:12">
      <c r="A2141" s="11" t="s">
        <v>4099</v>
      </c>
      <c r="D2141" s="11" t="s">
        <v>254</v>
      </c>
      <c r="E2141" s="19" t="s">
        <v>4349</v>
      </c>
      <c r="F2141" s="10">
        <v>42036</v>
      </c>
      <c r="G2141" s="10">
        <v>44958</v>
      </c>
      <c r="H2141" s="11">
        <v>9</v>
      </c>
      <c r="I2141" s="20" t="s">
        <v>253</v>
      </c>
      <c r="J2141" s="11" t="s">
        <v>255</v>
      </c>
      <c r="K2141" s="11" t="s">
        <v>5259</v>
      </c>
      <c r="L2141" s="11">
        <v>2</v>
      </c>
    </row>
    <row r="2142" spans="1:12">
      <c r="A2142" s="11" t="s">
        <v>4100</v>
      </c>
      <c r="D2142" s="11" t="s">
        <v>254</v>
      </c>
      <c r="E2142" s="19" t="s">
        <v>4350</v>
      </c>
      <c r="F2142" s="10">
        <v>42036</v>
      </c>
      <c r="G2142" s="10">
        <v>44958</v>
      </c>
      <c r="H2142" s="11">
        <v>9</v>
      </c>
      <c r="I2142" s="20" t="s">
        <v>253</v>
      </c>
      <c r="J2142" s="11" t="s">
        <v>255</v>
      </c>
      <c r="K2142" s="11" t="s">
        <v>5259</v>
      </c>
      <c r="L2142" s="11">
        <v>2</v>
      </c>
    </row>
    <row r="2143" spans="1:12">
      <c r="A2143" s="11" t="s">
        <v>4101</v>
      </c>
      <c r="D2143" s="11" t="s">
        <v>254</v>
      </c>
      <c r="E2143" s="19" t="s">
        <v>4351</v>
      </c>
      <c r="F2143" s="10">
        <v>42036</v>
      </c>
      <c r="G2143" s="10">
        <v>44958</v>
      </c>
      <c r="H2143" s="11">
        <v>9</v>
      </c>
      <c r="I2143" s="20" t="s">
        <v>253</v>
      </c>
      <c r="J2143" s="11" t="s">
        <v>255</v>
      </c>
      <c r="K2143" s="11" t="s">
        <v>5259</v>
      </c>
      <c r="L2143" s="11">
        <v>2</v>
      </c>
    </row>
    <row r="2144" spans="1:12">
      <c r="A2144" s="11" t="s">
        <v>4102</v>
      </c>
      <c r="D2144" s="11" t="s">
        <v>254</v>
      </c>
      <c r="E2144" s="19" t="s">
        <v>4352</v>
      </c>
      <c r="F2144" s="10">
        <v>42036</v>
      </c>
      <c r="G2144" s="10">
        <v>44958</v>
      </c>
      <c r="H2144" s="11">
        <v>9</v>
      </c>
      <c r="I2144" s="20" t="s">
        <v>253</v>
      </c>
      <c r="J2144" s="11" t="s">
        <v>255</v>
      </c>
      <c r="K2144" s="11" t="s">
        <v>5259</v>
      </c>
      <c r="L2144" s="11">
        <v>2</v>
      </c>
    </row>
    <row r="2145" spans="1:12">
      <c r="A2145" s="11" t="s">
        <v>4103</v>
      </c>
      <c r="D2145" s="11" t="s">
        <v>254</v>
      </c>
      <c r="E2145" s="19" t="s">
        <v>4353</v>
      </c>
      <c r="F2145" s="10">
        <v>42036</v>
      </c>
      <c r="G2145" s="10">
        <v>44958</v>
      </c>
      <c r="H2145" s="11">
        <v>9</v>
      </c>
      <c r="I2145" s="20" t="s">
        <v>253</v>
      </c>
      <c r="J2145" s="11" t="s">
        <v>255</v>
      </c>
      <c r="K2145" s="11" t="s">
        <v>5259</v>
      </c>
      <c r="L2145" s="11">
        <v>2</v>
      </c>
    </row>
    <row r="2146" spans="1:12">
      <c r="A2146" s="11" t="s">
        <v>4104</v>
      </c>
      <c r="D2146" s="11" t="s">
        <v>254</v>
      </c>
      <c r="E2146" s="19" t="s">
        <v>4354</v>
      </c>
      <c r="F2146" s="10">
        <v>42036</v>
      </c>
      <c r="G2146" s="10">
        <v>44958</v>
      </c>
      <c r="H2146" s="11">
        <v>9</v>
      </c>
      <c r="I2146" s="20" t="s">
        <v>253</v>
      </c>
      <c r="J2146" s="11" t="s">
        <v>255</v>
      </c>
      <c r="K2146" s="11" t="s">
        <v>5259</v>
      </c>
      <c r="L2146" s="11">
        <v>2</v>
      </c>
    </row>
    <row r="2147" spans="1:12">
      <c r="A2147" s="11" t="s">
        <v>4105</v>
      </c>
      <c r="D2147" s="11" t="s">
        <v>254</v>
      </c>
      <c r="E2147" s="19" t="s">
        <v>4355</v>
      </c>
      <c r="F2147" s="10">
        <v>42036</v>
      </c>
      <c r="G2147" s="10">
        <v>44958</v>
      </c>
      <c r="H2147" s="11">
        <v>9</v>
      </c>
      <c r="I2147" s="20" t="s">
        <v>253</v>
      </c>
      <c r="J2147" s="11" t="s">
        <v>255</v>
      </c>
      <c r="K2147" s="11" t="s">
        <v>5259</v>
      </c>
      <c r="L2147" s="11">
        <v>2</v>
      </c>
    </row>
    <row r="2148" spans="1:12">
      <c r="A2148" s="11" t="s">
        <v>4106</v>
      </c>
      <c r="D2148" s="11" t="s">
        <v>254</v>
      </c>
      <c r="E2148" s="19" t="s">
        <v>4356</v>
      </c>
      <c r="F2148" s="10">
        <v>42036</v>
      </c>
      <c r="G2148" s="10">
        <v>44958</v>
      </c>
      <c r="H2148" s="11">
        <v>9</v>
      </c>
      <c r="I2148" s="20" t="s">
        <v>253</v>
      </c>
      <c r="J2148" s="11" t="s">
        <v>255</v>
      </c>
      <c r="K2148" s="11" t="s">
        <v>5259</v>
      </c>
      <c r="L2148" s="11">
        <v>2</v>
      </c>
    </row>
    <row r="2149" spans="1:12">
      <c r="A2149" s="11" t="s">
        <v>4107</v>
      </c>
      <c r="D2149" s="11" t="s">
        <v>254</v>
      </c>
      <c r="E2149" s="19" t="s">
        <v>4357</v>
      </c>
      <c r="F2149" s="10">
        <v>42036</v>
      </c>
      <c r="G2149" s="10">
        <v>44958</v>
      </c>
      <c r="H2149" s="11">
        <v>9</v>
      </c>
      <c r="I2149" s="20" t="s">
        <v>253</v>
      </c>
      <c r="J2149" s="11" t="s">
        <v>255</v>
      </c>
      <c r="K2149" s="11" t="s">
        <v>5259</v>
      </c>
      <c r="L2149" s="11">
        <v>2</v>
      </c>
    </row>
    <row r="2150" spans="1:12">
      <c r="A2150" s="11" t="s">
        <v>4108</v>
      </c>
      <c r="D2150" s="11" t="s">
        <v>254</v>
      </c>
      <c r="E2150" s="19" t="s">
        <v>4358</v>
      </c>
      <c r="F2150" s="10">
        <v>42036</v>
      </c>
      <c r="G2150" s="10">
        <v>44958</v>
      </c>
      <c r="H2150" s="11">
        <v>9</v>
      </c>
      <c r="I2150" s="20" t="s">
        <v>253</v>
      </c>
      <c r="J2150" s="11" t="s">
        <v>255</v>
      </c>
      <c r="K2150" s="11" t="s">
        <v>5259</v>
      </c>
      <c r="L2150" s="11">
        <v>2</v>
      </c>
    </row>
    <row r="2151" spans="1:12">
      <c r="A2151" s="11" t="s">
        <v>4109</v>
      </c>
      <c r="D2151" s="11" t="s">
        <v>254</v>
      </c>
      <c r="E2151" s="19" t="s">
        <v>4359</v>
      </c>
      <c r="F2151" s="10">
        <v>42036</v>
      </c>
      <c r="G2151" s="10">
        <v>44958</v>
      </c>
      <c r="H2151" s="11">
        <v>9</v>
      </c>
      <c r="I2151" s="20" t="s">
        <v>253</v>
      </c>
      <c r="J2151" s="11" t="s">
        <v>255</v>
      </c>
      <c r="K2151" s="11" t="s">
        <v>5259</v>
      </c>
      <c r="L2151" s="11">
        <v>2</v>
      </c>
    </row>
    <row r="2152" spans="1:12">
      <c r="A2152" s="11" t="s">
        <v>4110</v>
      </c>
      <c r="D2152" s="11" t="s">
        <v>254</v>
      </c>
      <c r="E2152" s="19" t="s">
        <v>4360</v>
      </c>
      <c r="F2152" s="10">
        <v>42036</v>
      </c>
      <c r="G2152" s="10">
        <v>44958</v>
      </c>
      <c r="H2152" s="11">
        <v>9</v>
      </c>
      <c r="I2152" s="20" t="s">
        <v>253</v>
      </c>
      <c r="J2152" s="11" t="s">
        <v>255</v>
      </c>
      <c r="K2152" s="11" t="s">
        <v>5259</v>
      </c>
      <c r="L2152" s="11">
        <v>2</v>
      </c>
    </row>
    <row r="2153" spans="1:12">
      <c r="A2153" s="11" t="s">
        <v>4111</v>
      </c>
      <c r="D2153" s="11" t="s">
        <v>254</v>
      </c>
      <c r="E2153" s="19" t="s">
        <v>4361</v>
      </c>
      <c r="F2153" s="10">
        <v>42036</v>
      </c>
      <c r="G2153" s="10">
        <v>44958</v>
      </c>
      <c r="H2153" s="11">
        <v>9</v>
      </c>
      <c r="I2153" s="20" t="s">
        <v>253</v>
      </c>
      <c r="J2153" s="11" t="s">
        <v>255</v>
      </c>
      <c r="K2153" s="11" t="s">
        <v>5259</v>
      </c>
      <c r="L2153" s="11">
        <v>2</v>
      </c>
    </row>
    <row r="2154" spans="1:12">
      <c r="A2154" s="11" t="s">
        <v>4112</v>
      </c>
      <c r="D2154" s="11" t="s">
        <v>254</v>
      </c>
      <c r="E2154" s="19" t="s">
        <v>4362</v>
      </c>
      <c r="F2154" s="10">
        <v>42036</v>
      </c>
      <c r="G2154" s="10">
        <v>44958</v>
      </c>
      <c r="H2154" s="11">
        <v>9</v>
      </c>
      <c r="I2154" s="20" t="s">
        <v>253</v>
      </c>
      <c r="J2154" s="11" t="s">
        <v>255</v>
      </c>
      <c r="K2154" s="11" t="s">
        <v>5259</v>
      </c>
      <c r="L2154" s="11">
        <v>2</v>
      </c>
    </row>
    <row r="2155" spans="1:12">
      <c r="A2155" s="11" t="s">
        <v>4113</v>
      </c>
      <c r="D2155" s="11" t="s">
        <v>254</v>
      </c>
      <c r="E2155" s="19" t="s">
        <v>4363</v>
      </c>
      <c r="F2155" s="10">
        <v>42036</v>
      </c>
      <c r="G2155" s="10">
        <v>44958</v>
      </c>
      <c r="H2155" s="11">
        <v>9</v>
      </c>
      <c r="I2155" s="20" t="s">
        <v>253</v>
      </c>
      <c r="J2155" s="11" t="s">
        <v>255</v>
      </c>
      <c r="K2155" s="11" t="s">
        <v>5259</v>
      </c>
      <c r="L2155" s="11">
        <v>2</v>
      </c>
    </row>
    <row r="2156" spans="1:12">
      <c r="A2156" s="11" t="s">
        <v>4114</v>
      </c>
      <c r="D2156" s="11" t="s">
        <v>254</v>
      </c>
      <c r="E2156" s="19" t="s">
        <v>4364</v>
      </c>
      <c r="F2156" s="10">
        <v>42036</v>
      </c>
      <c r="G2156" s="10">
        <v>44958</v>
      </c>
      <c r="H2156" s="11">
        <v>9</v>
      </c>
      <c r="I2156" s="20" t="s">
        <v>253</v>
      </c>
      <c r="J2156" s="11" t="s">
        <v>255</v>
      </c>
      <c r="K2156" s="11" t="s">
        <v>5259</v>
      </c>
      <c r="L2156" s="11">
        <v>2</v>
      </c>
    </row>
    <row r="2157" spans="1:12">
      <c r="A2157" s="11" t="s">
        <v>4115</v>
      </c>
      <c r="D2157" s="11" t="s">
        <v>254</v>
      </c>
      <c r="E2157" s="19" t="s">
        <v>4365</v>
      </c>
      <c r="F2157" s="10">
        <v>42036</v>
      </c>
      <c r="G2157" s="10">
        <v>44958</v>
      </c>
      <c r="H2157" s="11">
        <v>9</v>
      </c>
      <c r="I2157" s="20" t="s">
        <v>253</v>
      </c>
      <c r="J2157" s="11" t="s">
        <v>255</v>
      </c>
      <c r="K2157" s="11" t="s">
        <v>5259</v>
      </c>
      <c r="L2157" s="11">
        <v>2</v>
      </c>
    </row>
    <row r="2158" spans="1:12">
      <c r="A2158" s="11" t="s">
        <v>4116</v>
      </c>
      <c r="D2158" s="11" t="s">
        <v>254</v>
      </c>
      <c r="E2158" s="19" t="s">
        <v>4366</v>
      </c>
      <c r="F2158" s="10">
        <v>42036</v>
      </c>
      <c r="G2158" s="10">
        <v>44958</v>
      </c>
      <c r="H2158" s="11">
        <v>9</v>
      </c>
      <c r="I2158" s="20" t="s">
        <v>253</v>
      </c>
      <c r="J2158" s="11" t="s">
        <v>255</v>
      </c>
      <c r="K2158" s="11" t="s">
        <v>5259</v>
      </c>
      <c r="L2158" s="11">
        <v>2</v>
      </c>
    </row>
    <row r="2159" spans="1:12">
      <c r="A2159" s="11" t="s">
        <v>4117</v>
      </c>
      <c r="D2159" s="11" t="s">
        <v>254</v>
      </c>
      <c r="E2159" s="19" t="s">
        <v>4367</v>
      </c>
      <c r="F2159" s="10">
        <v>42036</v>
      </c>
      <c r="G2159" s="10">
        <v>44958</v>
      </c>
      <c r="H2159" s="11">
        <v>9</v>
      </c>
      <c r="I2159" s="20" t="s">
        <v>253</v>
      </c>
      <c r="J2159" s="11" t="s">
        <v>255</v>
      </c>
      <c r="K2159" s="11" t="s">
        <v>5259</v>
      </c>
      <c r="L2159" s="11">
        <v>2</v>
      </c>
    </row>
    <row r="2160" spans="1:12">
      <c r="A2160" s="11" t="s">
        <v>4118</v>
      </c>
      <c r="D2160" s="11" t="s">
        <v>254</v>
      </c>
      <c r="E2160" s="19" t="s">
        <v>4368</v>
      </c>
      <c r="F2160" s="10">
        <v>42036</v>
      </c>
      <c r="G2160" s="10">
        <v>44958</v>
      </c>
      <c r="H2160" s="11">
        <v>9</v>
      </c>
      <c r="I2160" s="20" t="s">
        <v>253</v>
      </c>
      <c r="J2160" s="11" t="s">
        <v>255</v>
      </c>
      <c r="K2160" s="11" t="s">
        <v>5259</v>
      </c>
      <c r="L2160" s="11">
        <v>2</v>
      </c>
    </row>
    <row r="2161" spans="1:12">
      <c r="A2161" s="11" t="s">
        <v>4119</v>
      </c>
      <c r="D2161" s="11" t="s">
        <v>254</v>
      </c>
      <c r="E2161" s="19" t="s">
        <v>4369</v>
      </c>
      <c r="F2161" s="10">
        <v>42036</v>
      </c>
      <c r="G2161" s="10">
        <v>44958</v>
      </c>
      <c r="H2161" s="11">
        <v>9</v>
      </c>
      <c r="I2161" s="20" t="s">
        <v>253</v>
      </c>
      <c r="J2161" s="11" t="s">
        <v>255</v>
      </c>
      <c r="K2161" s="11" t="s">
        <v>5259</v>
      </c>
      <c r="L2161" s="11">
        <v>2</v>
      </c>
    </row>
    <row r="2162" spans="1:12">
      <c r="A2162" s="11" t="s">
        <v>4120</v>
      </c>
      <c r="D2162" s="11" t="s">
        <v>254</v>
      </c>
      <c r="E2162" s="19" t="s">
        <v>4370</v>
      </c>
      <c r="F2162" s="10">
        <v>42036</v>
      </c>
      <c r="G2162" s="10">
        <v>44958</v>
      </c>
      <c r="H2162" s="11">
        <v>9</v>
      </c>
      <c r="I2162" s="20" t="s">
        <v>253</v>
      </c>
      <c r="J2162" s="11" t="s">
        <v>255</v>
      </c>
      <c r="K2162" s="11" t="s">
        <v>5259</v>
      </c>
      <c r="L2162" s="11">
        <v>2</v>
      </c>
    </row>
    <row r="2163" spans="1:12">
      <c r="A2163" s="11" t="s">
        <v>4121</v>
      </c>
      <c r="D2163" s="11" t="s">
        <v>254</v>
      </c>
      <c r="E2163" s="19" t="s">
        <v>4371</v>
      </c>
      <c r="F2163" s="10">
        <v>42036</v>
      </c>
      <c r="G2163" s="10">
        <v>44958</v>
      </c>
      <c r="H2163" s="11">
        <v>9</v>
      </c>
      <c r="I2163" s="20" t="s">
        <v>253</v>
      </c>
      <c r="J2163" s="11" t="s">
        <v>255</v>
      </c>
      <c r="K2163" s="11" t="s">
        <v>5259</v>
      </c>
      <c r="L2163" s="11">
        <v>2</v>
      </c>
    </row>
    <row r="2164" spans="1:12">
      <c r="A2164" s="11" t="s">
        <v>4122</v>
      </c>
      <c r="D2164" s="11" t="s">
        <v>254</v>
      </c>
      <c r="E2164" s="19" t="s">
        <v>4372</v>
      </c>
      <c r="F2164" s="10">
        <v>42036</v>
      </c>
      <c r="G2164" s="10">
        <v>44958</v>
      </c>
      <c r="H2164" s="11">
        <v>9</v>
      </c>
      <c r="I2164" s="20" t="s">
        <v>253</v>
      </c>
      <c r="J2164" s="11" t="s">
        <v>255</v>
      </c>
      <c r="K2164" s="11" t="s">
        <v>5259</v>
      </c>
      <c r="L2164" s="11">
        <v>2</v>
      </c>
    </row>
    <row r="2165" spans="1:12">
      <c r="A2165" s="11" t="s">
        <v>4123</v>
      </c>
      <c r="D2165" s="11" t="s">
        <v>254</v>
      </c>
      <c r="E2165" s="19" t="s">
        <v>4373</v>
      </c>
      <c r="F2165" s="10">
        <v>42036</v>
      </c>
      <c r="G2165" s="10">
        <v>44958</v>
      </c>
      <c r="H2165" s="11">
        <v>9</v>
      </c>
      <c r="I2165" s="20" t="s">
        <v>253</v>
      </c>
      <c r="J2165" s="11" t="s">
        <v>255</v>
      </c>
      <c r="K2165" s="11" t="s">
        <v>5259</v>
      </c>
      <c r="L2165" s="11">
        <v>2</v>
      </c>
    </row>
    <row r="2166" spans="1:12">
      <c r="A2166" s="11" t="s">
        <v>4124</v>
      </c>
      <c r="D2166" s="11" t="s">
        <v>254</v>
      </c>
      <c r="E2166" s="19" t="s">
        <v>4374</v>
      </c>
      <c r="F2166" s="10">
        <v>42036</v>
      </c>
      <c r="G2166" s="10">
        <v>44958</v>
      </c>
      <c r="H2166" s="11">
        <v>9</v>
      </c>
      <c r="I2166" s="20" t="s">
        <v>253</v>
      </c>
      <c r="J2166" s="11" t="s">
        <v>255</v>
      </c>
      <c r="K2166" s="11" t="s">
        <v>5259</v>
      </c>
      <c r="L2166" s="11">
        <v>2</v>
      </c>
    </row>
    <row r="2167" spans="1:12">
      <c r="A2167" s="11" t="s">
        <v>4125</v>
      </c>
      <c r="D2167" s="11" t="s">
        <v>254</v>
      </c>
      <c r="E2167" s="19" t="s">
        <v>4375</v>
      </c>
      <c r="F2167" s="10">
        <v>42036</v>
      </c>
      <c r="G2167" s="10">
        <v>44958</v>
      </c>
      <c r="H2167" s="11">
        <v>9</v>
      </c>
      <c r="I2167" s="20" t="s">
        <v>253</v>
      </c>
      <c r="J2167" s="11" t="s">
        <v>255</v>
      </c>
      <c r="K2167" s="11" t="s">
        <v>5259</v>
      </c>
      <c r="L2167" s="11">
        <v>2</v>
      </c>
    </row>
    <row r="2168" spans="1:12">
      <c r="A2168" s="11" t="s">
        <v>4126</v>
      </c>
      <c r="D2168" s="11" t="s">
        <v>254</v>
      </c>
      <c r="E2168" s="19" t="s">
        <v>4376</v>
      </c>
      <c r="F2168" s="10">
        <v>42036</v>
      </c>
      <c r="G2168" s="10">
        <v>44958</v>
      </c>
      <c r="H2168" s="11">
        <v>9</v>
      </c>
      <c r="I2168" s="20" t="s">
        <v>253</v>
      </c>
      <c r="J2168" s="11" t="s">
        <v>255</v>
      </c>
      <c r="K2168" s="11" t="s">
        <v>5259</v>
      </c>
      <c r="L2168" s="11">
        <v>2</v>
      </c>
    </row>
    <row r="2169" spans="1:12">
      <c r="A2169" s="11" t="s">
        <v>4127</v>
      </c>
      <c r="D2169" s="11" t="s">
        <v>254</v>
      </c>
      <c r="E2169" s="19" t="s">
        <v>4377</v>
      </c>
      <c r="F2169" s="10">
        <v>42036</v>
      </c>
      <c r="G2169" s="10">
        <v>44958</v>
      </c>
      <c r="H2169" s="11">
        <v>9</v>
      </c>
      <c r="I2169" s="20" t="s">
        <v>253</v>
      </c>
      <c r="J2169" s="11" t="s">
        <v>255</v>
      </c>
      <c r="K2169" s="11" t="s">
        <v>5259</v>
      </c>
      <c r="L2169" s="11">
        <v>2</v>
      </c>
    </row>
    <row r="2170" spans="1:12">
      <c r="A2170" s="11" t="s">
        <v>4128</v>
      </c>
      <c r="D2170" s="11" t="s">
        <v>254</v>
      </c>
      <c r="E2170" s="19" t="s">
        <v>4378</v>
      </c>
      <c r="F2170" s="10">
        <v>42036</v>
      </c>
      <c r="G2170" s="10">
        <v>44958</v>
      </c>
      <c r="H2170" s="11">
        <v>9</v>
      </c>
      <c r="I2170" s="20" t="s">
        <v>253</v>
      </c>
      <c r="J2170" s="11" t="s">
        <v>255</v>
      </c>
      <c r="K2170" s="11" t="s">
        <v>5259</v>
      </c>
      <c r="L2170" s="11">
        <v>2</v>
      </c>
    </row>
    <row r="2171" spans="1:12">
      <c r="A2171" s="11" t="s">
        <v>4129</v>
      </c>
      <c r="D2171" s="11" t="s">
        <v>254</v>
      </c>
      <c r="E2171" s="19" t="s">
        <v>4379</v>
      </c>
      <c r="F2171" s="10">
        <v>42036</v>
      </c>
      <c r="G2171" s="10">
        <v>44958</v>
      </c>
      <c r="H2171" s="11">
        <v>9</v>
      </c>
      <c r="I2171" s="20" t="s">
        <v>253</v>
      </c>
      <c r="J2171" s="11" t="s">
        <v>255</v>
      </c>
      <c r="K2171" s="11" t="s">
        <v>5259</v>
      </c>
      <c r="L2171" s="11">
        <v>2</v>
      </c>
    </row>
    <row r="2172" spans="1:12">
      <c r="A2172" s="11" t="s">
        <v>4130</v>
      </c>
      <c r="D2172" s="11" t="s">
        <v>254</v>
      </c>
      <c r="E2172" s="19" t="s">
        <v>4380</v>
      </c>
      <c r="F2172" s="10">
        <v>42036</v>
      </c>
      <c r="G2172" s="10">
        <v>44958</v>
      </c>
      <c r="H2172" s="11">
        <v>9</v>
      </c>
      <c r="I2172" s="20" t="s">
        <v>253</v>
      </c>
      <c r="J2172" s="11" t="s">
        <v>255</v>
      </c>
      <c r="K2172" s="11" t="s">
        <v>5259</v>
      </c>
      <c r="L2172" s="11">
        <v>2</v>
      </c>
    </row>
    <row r="2173" spans="1:12">
      <c r="A2173" s="11" t="s">
        <v>4131</v>
      </c>
      <c r="D2173" s="11" t="s">
        <v>254</v>
      </c>
      <c r="E2173" s="19" t="s">
        <v>4381</v>
      </c>
      <c r="F2173" s="10">
        <v>42036</v>
      </c>
      <c r="G2173" s="10">
        <v>44958</v>
      </c>
      <c r="H2173" s="11">
        <v>9</v>
      </c>
      <c r="I2173" s="20" t="s">
        <v>253</v>
      </c>
      <c r="J2173" s="11" t="s">
        <v>255</v>
      </c>
      <c r="K2173" s="11" t="s">
        <v>5259</v>
      </c>
      <c r="L2173" s="11">
        <v>2</v>
      </c>
    </row>
    <row r="2174" spans="1:12">
      <c r="A2174" s="11" t="s">
        <v>4132</v>
      </c>
      <c r="D2174" s="11" t="s">
        <v>254</v>
      </c>
      <c r="E2174" s="19" t="s">
        <v>4382</v>
      </c>
      <c r="F2174" s="10">
        <v>42036</v>
      </c>
      <c r="G2174" s="10">
        <v>44958</v>
      </c>
      <c r="H2174" s="11">
        <v>9</v>
      </c>
      <c r="I2174" s="20" t="s">
        <v>253</v>
      </c>
      <c r="J2174" s="11" t="s">
        <v>255</v>
      </c>
      <c r="K2174" s="11" t="s">
        <v>5259</v>
      </c>
      <c r="L2174" s="11">
        <v>2</v>
      </c>
    </row>
    <row r="2175" spans="1:12">
      <c r="A2175" s="11" t="s">
        <v>4133</v>
      </c>
      <c r="D2175" s="11" t="s">
        <v>254</v>
      </c>
      <c r="E2175" s="19" t="s">
        <v>4383</v>
      </c>
      <c r="F2175" s="10">
        <v>42036</v>
      </c>
      <c r="G2175" s="10">
        <v>44958</v>
      </c>
      <c r="H2175" s="11">
        <v>9</v>
      </c>
      <c r="I2175" s="20" t="s">
        <v>253</v>
      </c>
      <c r="J2175" s="11" t="s">
        <v>255</v>
      </c>
      <c r="K2175" s="11" t="s">
        <v>5259</v>
      </c>
      <c r="L2175" s="11">
        <v>2</v>
      </c>
    </row>
    <row r="2176" spans="1:12">
      <c r="A2176" s="11" t="s">
        <v>4134</v>
      </c>
      <c r="D2176" s="11" t="s">
        <v>254</v>
      </c>
      <c r="E2176" s="19" t="s">
        <v>4384</v>
      </c>
      <c r="F2176" s="10">
        <v>42036</v>
      </c>
      <c r="G2176" s="10">
        <v>44958</v>
      </c>
      <c r="H2176" s="11">
        <v>9</v>
      </c>
      <c r="I2176" s="20" t="s">
        <v>253</v>
      </c>
      <c r="J2176" s="11" t="s">
        <v>255</v>
      </c>
      <c r="K2176" s="11" t="s">
        <v>5259</v>
      </c>
      <c r="L2176" s="11">
        <v>2</v>
      </c>
    </row>
    <row r="2177" spans="1:12">
      <c r="A2177" s="11" t="s">
        <v>4135</v>
      </c>
      <c r="D2177" s="11" t="s">
        <v>254</v>
      </c>
      <c r="E2177" s="19" t="s">
        <v>4385</v>
      </c>
      <c r="F2177" s="10">
        <v>42036</v>
      </c>
      <c r="G2177" s="10">
        <v>44958</v>
      </c>
      <c r="H2177" s="11">
        <v>9</v>
      </c>
      <c r="I2177" s="20" t="s">
        <v>253</v>
      </c>
      <c r="J2177" s="11" t="s">
        <v>255</v>
      </c>
      <c r="K2177" s="11" t="s">
        <v>5259</v>
      </c>
      <c r="L2177" s="11">
        <v>2</v>
      </c>
    </row>
    <row r="2178" spans="1:12">
      <c r="A2178" s="11" t="s">
        <v>4136</v>
      </c>
      <c r="D2178" s="11" t="s">
        <v>254</v>
      </c>
      <c r="E2178" s="19" t="s">
        <v>4386</v>
      </c>
      <c r="F2178" s="10">
        <v>42036</v>
      </c>
      <c r="G2178" s="10">
        <v>44958</v>
      </c>
      <c r="H2178" s="11">
        <v>9</v>
      </c>
      <c r="I2178" s="20" t="s">
        <v>253</v>
      </c>
      <c r="J2178" s="11" t="s">
        <v>255</v>
      </c>
      <c r="K2178" s="11" t="s">
        <v>5259</v>
      </c>
      <c r="L2178" s="11">
        <v>2</v>
      </c>
    </row>
    <row r="2179" spans="1:12">
      <c r="A2179" s="11" t="s">
        <v>4137</v>
      </c>
      <c r="D2179" s="11" t="s">
        <v>254</v>
      </c>
      <c r="E2179" s="19" t="s">
        <v>4387</v>
      </c>
      <c r="F2179" s="10">
        <v>42036</v>
      </c>
      <c r="G2179" s="10">
        <v>44958</v>
      </c>
      <c r="H2179" s="11">
        <v>9</v>
      </c>
      <c r="I2179" s="20" t="s">
        <v>253</v>
      </c>
      <c r="J2179" s="11" t="s">
        <v>255</v>
      </c>
      <c r="K2179" s="11" t="s">
        <v>5259</v>
      </c>
      <c r="L2179" s="11">
        <v>2</v>
      </c>
    </row>
    <row r="2180" spans="1:12">
      <c r="A2180" s="11" t="s">
        <v>4138</v>
      </c>
      <c r="D2180" s="11" t="s">
        <v>254</v>
      </c>
      <c r="E2180" s="19" t="s">
        <v>4388</v>
      </c>
      <c r="F2180" s="10">
        <v>42036</v>
      </c>
      <c r="G2180" s="10">
        <v>44958</v>
      </c>
      <c r="H2180" s="11">
        <v>9</v>
      </c>
      <c r="I2180" s="20" t="s">
        <v>253</v>
      </c>
      <c r="J2180" s="11" t="s">
        <v>255</v>
      </c>
      <c r="K2180" s="11" t="s">
        <v>5259</v>
      </c>
      <c r="L2180" s="11">
        <v>2</v>
      </c>
    </row>
    <row r="2181" spans="1:12">
      <c r="A2181" s="11" t="s">
        <v>4139</v>
      </c>
      <c r="D2181" s="11" t="s">
        <v>254</v>
      </c>
      <c r="E2181" s="19" t="s">
        <v>4389</v>
      </c>
      <c r="F2181" s="10">
        <v>42036</v>
      </c>
      <c r="G2181" s="10">
        <v>44958</v>
      </c>
      <c r="H2181" s="11">
        <v>9</v>
      </c>
      <c r="I2181" s="20" t="s">
        <v>253</v>
      </c>
      <c r="J2181" s="11" t="s">
        <v>255</v>
      </c>
      <c r="K2181" s="11" t="s">
        <v>5259</v>
      </c>
      <c r="L2181" s="11">
        <v>2</v>
      </c>
    </row>
    <row r="2182" spans="1:12">
      <c r="A2182" s="11" t="s">
        <v>4140</v>
      </c>
      <c r="D2182" s="11" t="s">
        <v>254</v>
      </c>
      <c r="E2182" s="19" t="s">
        <v>4390</v>
      </c>
      <c r="F2182" s="10">
        <v>42036</v>
      </c>
      <c r="G2182" s="10">
        <v>44958</v>
      </c>
      <c r="H2182" s="11">
        <v>9</v>
      </c>
      <c r="I2182" s="20" t="s">
        <v>253</v>
      </c>
      <c r="J2182" s="11" t="s">
        <v>255</v>
      </c>
      <c r="K2182" s="11" t="s">
        <v>5259</v>
      </c>
      <c r="L2182" s="11">
        <v>2</v>
      </c>
    </row>
    <row r="2183" spans="1:12">
      <c r="A2183" s="11" t="s">
        <v>4141</v>
      </c>
      <c r="D2183" s="11" t="s">
        <v>254</v>
      </c>
      <c r="E2183" s="19" t="s">
        <v>4391</v>
      </c>
      <c r="F2183" s="10">
        <v>42036</v>
      </c>
      <c r="G2183" s="10">
        <v>44958</v>
      </c>
      <c r="H2183" s="11">
        <v>9</v>
      </c>
      <c r="I2183" s="20" t="s">
        <v>253</v>
      </c>
      <c r="J2183" s="11" t="s">
        <v>255</v>
      </c>
      <c r="K2183" s="11" t="s">
        <v>5259</v>
      </c>
      <c r="L2183" s="11">
        <v>2</v>
      </c>
    </row>
    <row r="2184" spans="1:12">
      <c r="A2184" s="11" t="s">
        <v>4142</v>
      </c>
      <c r="D2184" s="11" t="s">
        <v>254</v>
      </c>
      <c r="E2184" s="19" t="s">
        <v>4392</v>
      </c>
      <c r="F2184" s="10">
        <v>42036</v>
      </c>
      <c r="G2184" s="10">
        <v>44958</v>
      </c>
      <c r="H2184" s="11">
        <v>9</v>
      </c>
      <c r="I2184" s="20" t="s">
        <v>253</v>
      </c>
      <c r="J2184" s="11" t="s">
        <v>255</v>
      </c>
      <c r="K2184" s="11" t="s">
        <v>5259</v>
      </c>
      <c r="L2184" s="11">
        <v>2</v>
      </c>
    </row>
    <row r="2185" spans="1:12">
      <c r="A2185" s="11" t="s">
        <v>4143</v>
      </c>
      <c r="D2185" s="11" t="s">
        <v>254</v>
      </c>
      <c r="E2185" s="19" t="s">
        <v>4393</v>
      </c>
      <c r="F2185" s="10">
        <v>42036</v>
      </c>
      <c r="G2185" s="10">
        <v>44958</v>
      </c>
      <c r="H2185" s="11">
        <v>9</v>
      </c>
      <c r="I2185" s="20" t="s">
        <v>253</v>
      </c>
      <c r="J2185" s="11" t="s">
        <v>255</v>
      </c>
      <c r="K2185" s="11" t="s">
        <v>5259</v>
      </c>
      <c r="L2185" s="11">
        <v>2</v>
      </c>
    </row>
    <row r="2186" spans="1:12">
      <c r="A2186" s="11" t="s">
        <v>4144</v>
      </c>
      <c r="D2186" s="11" t="s">
        <v>254</v>
      </c>
      <c r="E2186" s="19" t="s">
        <v>4394</v>
      </c>
      <c r="F2186" s="10">
        <v>42036</v>
      </c>
      <c r="G2186" s="10">
        <v>44958</v>
      </c>
      <c r="H2186" s="11">
        <v>9</v>
      </c>
      <c r="I2186" s="20" t="s">
        <v>253</v>
      </c>
      <c r="J2186" s="11" t="s">
        <v>255</v>
      </c>
      <c r="K2186" s="11" t="s">
        <v>5259</v>
      </c>
      <c r="L2186" s="11">
        <v>2</v>
      </c>
    </row>
    <row r="2187" spans="1:12">
      <c r="A2187" s="11" t="s">
        <v>4145</v>
      </c>
      <c r="D2187" s="11" t="s">
        <v>254</v>
      </c>
      <c r="E2187" s="19" t="s">
        <v>4395</v>
      </c>
      <c r="F2187" s="10">
        <v>42036</v>
      </c>
      <c r="G2187" s="10">
        <v>44958</v>
      </c>
      <c r="H2187" s="11">
        <v>9</v>
      </c>
      <c r="I2187" s="20" t="s">
        <v>253</v>
      </c>
      <c r="J2187" s="11" t="s">
        <v>255</v>
      </c>
      <c r="K2187" s="11" t="s">
        <v>5259</v>
      </c>
      <c r="L2187" s="11">
        <v>2</v>
      </c>
    </row>
    <row r="2188" spans="1:12">
      <c r="A2188" s="11" t="s">
        <v>4146</v>
      </c>
      <c r="D2188" s="11" t="s">
        <v>254</v>
      </c>
      <c r="E2188" s="19" t="s">
        <v>4396</v>
      </c>
      <c r="F2188" s="10">
        <v>42036</v>
      </c>
      <c r="G2188" s="10">
        <v>44958</v>
      </c>
      <c r="H2188" s="11">
        <v>9</v>
      </c>
      <c r="I2188" s="20" t="s">
        <v>253</v>
      </c>
      <c r="J2188" s="11" t="s">
        <v>255</v>
      </c>
      <c r="K2188" s="11" t="s">
        <v>5259</v>
      </c>
      <c r="L2188" s="11">
        <v>2</v>
      </c>
    </row>
    <row r="2189" spans="1:12">
      <c r="A2189" s="11" t="s">
        <v>4147</v>
      </c>
      <c r="D2189" s="11" t="s">
        <v>254</v>
      </c>
      <c r="E2189" s="19" t="s">
        <v>4397</v>
      </c>
      <c r="F2189" s="10">
        <v>42036</v>
      </c>
      <c r="G2189" s="10">
        <v>44958</v>
      </c>
      <c r="H2189" s="11">
        <v>9</v>
      </c>
      <c r="I2189" s="20" t="s">
        <v>253</v>
      </c>
      <c r="J2189" s="11" t="s">
        <v>255</v>
      </c>
      <c r="K2189" s="11" t="s">
        <v>5259</v>
      </c>
      <c r="L2189" s="11">
        <v>2</v>
      </c>
    </row>
    <row r="2190" spans="1:12">
      <c r="A2190" s="11" t="s">
        <v>4148</v>
      </c>
      <c r="D2190" s="11" t="s">
        <v>254</v>
      </c>
      <c r="E2190" s="19" t="s">
        <v>4398</v>
      </c>
      <c r="F2190" s="10">
        <v>42036</v>
      </c>
      <c r="G2190" s="10">
        <v>44958</v>
      </c>
      <c r="H2190" s="11">
        <v>9</v>
      </c>
      <c r="I2190" s="20" t="s">
        <v>253</v>
      </c>
      <c r="J2190" s="11" t="s">
        <v>255</v>
      </c>
      <c r="K2190" s="11" t="s">
        <v>5259</v>
      </c>
      <c r="L2190" s="11">
        <v>2</v>
      </c>
    </row>
    <row r="2191" spans="1:12">
      <c r="A2191" s="11" t="s">
        <v>4149</v>
      </c>
      <c r="D2191" s="11" t="s">
        <v>254</v>
      </c>
      <c r="E2191" s="19" t="s">
        <v>4399</v>
      </c>
      <c r="F2191" s="10">
        <v>42036</v>
      </c>
      <c r="G2191" s="10">
        <v>44958</v>
      </c>
      <c r="H2191" s="11">
        <v>9</v>
      </c>
      <c r="I2191" s="20" t="s">
        <v>253</v>
      </c>
      <c r="J2191" s="11" t="s">
        <v>255</v>
      </c>
      <c r="K2191" s="11" t="s">
        <v>5259</v>
      </c>
      <c r="L2191" s="11">
        <v>2</v>
      </c>
    </row>
    <row r="2192" spans="1:12">
      <c r="A2192" s="11" t="s">
        <v>4150</v>
      </c>
      <c r="D2192" s="11" t="s">
        <v>254</v>
      </c>
      <c r="E2192" s="19" t="s">
        <v>4400</v>
      </c>
      <c r="F2192" s="10">
        <v>42036</v>
      </c>
      <c r="G2192" s="10">
        <v>44958</v>
      </c>
      <c r="H2192" s="11">
        <v>9</v>
      </c>
      <c r="I2192" s="20" t="s">
        <v>253</v>
      </c>
      <c r="J2192" s="11" t="s">
        <v>255</v>
      </c>
      <c r="K2192" s="11" t="s">
        <v>5259</v>
      </c>
      <c r="L2192" s="11">
        <v>2</v>
      </c>
    </row>
    <row r="2193" spans="1:12">
      <c r="A2193" s="11" t="s">
        <v>4151</v>
      </c>
      <c r="D2193" s="11" t="s">
        <v>254</v>
      </c>
      <c r="E2193" s="19" t="s">
        <v>4401</v>
      </c>
      <c r="F2193" s="10">
        <v>42036</v>
      </c>
      <c r="G2193" s="10">
        <v>44958</v>
      </c>
      <c r="H2193" s="11">
        <v>9</v>
      </c>
      <c r="I2193" s="20" t="s">
        <v>253</v>
      </c>
      <c r="J2193" s="11" t="s">
        <v>255</v>
      </c>
      <c r="K2193" s="11" t="s">
        <v>5259</v>
      </c>
      <c r="L2193" s="11">
        <v>2</v>
      </c>
    </row>
    <row r="2194" spans="1:12">
      <c r="A2194" s="11" t="s">
        <v>4152</v>
      </c>
      <c r="D2194" s="11" t="s">
        <v>254</v>
      </c>
      <c r="E2194" s="19" t="s">
        <v>4402</v>
      </c>
      <c r="F2194" s="10">
        <v>42036</v>
      </c>
      <c r="G2194" s="10">
        <v>44958</v>
      </c>
      <c r="H2194" s="11">
        <v>9</v>
      </c>
      <c r="I2194" s="20" t="s">
        <v>253</v>
      </c>
      <c r="J2194" s="11" t="s">
        <v>255</v>
      </c>
      <c r="K2194" s="11" t="s">
        <v>5259</v>
      </c>
      <c r="L2194" s="11">
        <v>2</v>
      </c>
    </row>
    <row r="2195" spans="1:12">
      <c r="A2195" s="11" t="s">
        <v>4153</v>
      </c>
      <c r="D2195" s="11" t="s">
        <v>254</v>
      </c>
      <c r="E2195" s="19" t="s">
        <v>4403</v>
      </c>
      <c r="F2195" s="10">
        <v>42036</v>
      </c>
      <c r="G2195" s="10">
        <v>44958</v>
      </c>
      <c r="H2195" s="11">
        <v>9</v>
      </c>
      <c r="I2195" s="20" t="s">
        <v>253</v>
      </c>
      <c r="J2195" s="11" t="s">
        <v>255</v>
      </c>
      <c r="K2195" s="11" t="s">
        <v>5259</v>
      </c>
      <c r="L2195" s="11">
        <v>2</v>
      </c>
    </row>
    <row r="2196" spans="1:12">
      <c r="A2196" s="11" t="s">
        <v>4154</v>
      </c>
      <c r="D2196" s="11" t="s">
        <v>254</v>
      </c>
      <c r="E2196" s="19" t="s">
        <v>4404</v>
      </c>
      <c r="F2196" s="10">
        <v>42036</v>
      </c>
      <c r="G2196" s="10">
        <v>44958</v>
      </c>
      <c r="H2196" s="11">
        <v>9</v>
      </c>
      <c r="I2196" s="20" t="s">
        <v>253</v>
      </c>
      <c r="J2196" s="11" t="s">
        <v>255</v>
      </c>
      <c r="K2196" s="11" t="s">
        <v>5259</v>
      </c>
      <c r="L2196" s="11">
        <v>2</v>
      </c>
    </row>
    <row r="2197" spans="1:12">
      <c r="A2197" s="11" t="s">
        <v>4155</v>
      </c>
      <c r="D2197" s="11" t="s">
        <v>254</v>
      </c>
      <c r="E2197" s="19" t="s">
        <v>4405</v>
      </c>
      <c r="F2197" s="10">
        <v>42036</v>
      </c>
      <c r="G2197" s="10">
        <v>44958</v>
      </c>
      <c r="H2197" s="11">
        <v>9</v>
      </c>
      <c r="I2197" s="20" t="s">
        <v>253</v>
      </c>
      <c r="J2197" s="11" t="s">
        <v>255</v>
      </c>
      <c r="K2197" s="11" t="s">
        <v>5259</v>
      </c>
      <c r="L2197" s="11">
        <v>2</v>
      </c>
    </row>
    <row r="2198" spans="1:12">
      <c r="A2198" s="11" t="s">
        <v>4156</v>
      </c>
      <c r="D2198" s="11" t="s">
        <v>254</v>
      </c>
      <c r="E2198" s="19" t="s">
        <v>4406</v>
      </c>
      <c r="F2198" s="10">
        <v>42036</v>
      </c>
      <c r="G2198" s="10">
        <v>44958</v>
      </c>
      <c r="H2198" s="11">
        <v>9</v>
      </c>
      <c r="I2198" s="20" t="s">
        <v>253</v>
      </c>
      <c r="J2198" s="11" t="s">
        <v>255</v>
      </c>
      <c r="K2198" s="11" t="s">
        <v>5259</v>
      </c>
      <c r="L2198" s="11">
        <v>2</v>
      </c>
    </row>
    <row r="2199" spans="1:12">
      <c r="A2199" s="11" t="s">
        <v>4157</v>
      </c>
      <c r="D2199" s="11" t="s">
        <v>254</v>
      </c>
      <c r="E2199" s="19" t="s">
        <v>4407</v>
      </c>
      <c r="F2199" s="10">
        <v>42036</v>
      </c>
      <c r="G2199" s="10">
        <v>44958</v>
      </c>
      <c r="H2199" s="11">
        <v>9</v>
      </c>
      <c r="I2199" s="20" t="s">
        <v>253</v>
      </c>
      <c r="J2199" s="11" t="s">
        <v>255</v>
      </c>
      <c r="K2199" s="11" t="s">
        <v>5259</v>
      </c>
      <c r="L2199" s="11">
        <v>2</v>
      </c>
    </row>
    <row r="2200" spans="1:12">
      <c r="A2200" s="11" t="s">
        <v>4158</v>
      </c>
      <c r="D2200" s="11" t="s">
        <v>254</v>
      </c>
      <c r="E2200" s="19" t="s">
        <v>4408</v>
      </c>
      <c r="F2200" s="10">
        <v>42036</v>
      </c>
      <c r="G2200" s="10">
        <v>44958</v>
      </c>
      <c r="H2200" s="11">
        <v>9</v>
      </c>
      <c r="I2200" s="20" t="s">
        <v>253</v>
      </c>
      <c r="J2200" s="11" t="s">
        <v>255</v>
      </c>
      <c r="K2200" s="11" t="s">
        <v>5259</v>
      </c>
      <c r="L2200" s="11">
        <v>2</v>
      </c>
    </row>
    <row r="2201" spans="1:12">
      <c r="A2201" s="11" t="s">
        <v>4159</v>
      </c>
      <c r="D2201" s="11" t="s">
        <v>254</v>
      </c>
      <c r="E2201" s="19" t="s">
        <v>4409</v>
      </c>
      <c r="F2201" s="10">
        <v>42036</v>
      </c>
      <c r="G2201" s="10">
        <v>44958</v>
      </c>
      <c r="H2201" s="11">
        <v>9</v>
      </c>
      <c r="I2201" s="20" t="s">
        <v>253</v>
      </c>
      <c r="J2201" s="11" t="s">
        <v>255</v>
      </c>
      <c r="K2201" s="11" t="s">
        <v>5259</v>
      </c>
      <c r="L2201" s="11">
        <v>2</v>
      </c>
    </row>
    <row r="2202" spans="1:12">
      <c r="A2202" s="11" t="s">
        <v>4160</v>
      </c>
      <c r="D2202" s="11" t="s">
        <v>254</v>
      </c>
      <c r="E2202" s="19" t="s">
        <v>4410</v>
      </c>
      <c r="F2202" s="10">
        <v>42036</v>
      </c>
      <c r="G2202" s="10">
        <v>44958</v>
      </c>
      <c r="H2202" s="11">
        <v>9</v>
      </c>
      <c r="I2202" s="20" t="s">
        <v>253</v>
      </c>
      <c r="J2202" s="11" t="s">
        <v>255</v>
      </c>
      <c r="K2202" s="11" t="s">
        <v>5259</v>
      </c>
      <c r="L2202" s="11">
        <v>2</v>
      </c>
    </row>
    <row r="2203" spans="1:12">
      <c r="A2203" s="11" t="s">
        <v>4161</v>
      </c>
      <c r="D2203" s="11" t="s">
        <v>254</v>
      </c>
      <c r="E2203" s="19" t="s">
        <v>4411</v>
      </c>
      <c r="F2203" s="10">
        <v>42036</v>
      </c>
      <c r="G2203" s="10">
        <v>44958</v>
      </c>
      <c r="H2203" s="11">
        <v>9</v>
      </c>
      <c r="I2203" s="20" t="s">
        <v>253</v>
      </c>
      <c r="J2203" s="11" t="s">
        <v>255</v>
      </c>
      <c r="K2203" s="11" t="s">
        <v>5259</v>
      </c>
      <c r="L2203" s="11">
        <v>2</v>
      </c>
    </row>
    <row r="2204" spans="1:12">
      <c r="A2204" s="11" t="s">
        <v>4162</v>
      </c>
      <c r="D2204" s="11" t="s">
        <v>254</v>
      </c>
      <c r="E2204" s="19" t="s">
        <v>4412</v>
      </c>
      <c r="F2204" s="10">
        <v>42036</v>
      </c>
      <c r="G2204" s="10">
        <v>44958</v>
      </c>
      <c r="H2204" s="11">
        <v>9</v>
      </c>
      <c r="I2204" s="20" t="s">
        <v>253</v>
      </c>
      <c r="J2204" s="11" t="s">
        <v>255</v>
      </c>
      <c r="K2204" s="11" t="s">
        <v>5259</v>
      </c>
      <c r="L2204" s="11">
        <v>2</v>
      </c>
    </row>
    <row r="2205" spans="1:12">
      <c r="A2205" s="11" t="s">
        <v>4163</v>
      </c>
      <c r="D2205" s="11" t="s">
        <v>254</v>
      </c>
      <c r="E2205" s="19" t="s">
        <v>4413</v>
      </c>
      <c r="F2205" s="10">
        <v>42036</v>
      </c>
      <c r="G2205" s="10">
        <v>44958</v>
      </c>
      <c r="H2205" s="11">
        <v>9</v>
      </c>
      <c r="I2205" s="20" t="s">
        <v>253</v>
      </c>
      <c r="J2205" s="11" t="s">
        <v>255</v>
      </c>
      <c r="K2205" s="11" t="s">
        <v>5259</v>
      </c>
      <c r="L2205" s="11">
        <v>2</v>
      </c>
    </row>
    <row r="2206" spans="1:12">
      <c r="A2206" s="11" t="s">
        <v>4164</v>
      </c>
      <c r="D2206" s="11" t="s">
        <v>254</v>
      </c>
      <c r="E2206" s="19" t="s">
        <v>4414</v>
      </c>
      <c r="F2206" s="10">
        <v>42036</v>
      </c>
      <c r="G2206" s="10">
        <v>44958</v>
      </c>
      <c r="H2206" s="11">
        <v>9</v>
      </c>
      <c r="I2206" s="20" t="s">
        <v>253</v>
      </c>
      <c r="J2206" s="11" t="s">
        <v>255</v>
      </c>
      <c r="K2206" s="11" t="s">
        <v>5259</v>
      </c>
      <c r="L2206" s="11">
        <v>2</v>
      </c>
    </row>
    <row r="2207" spans="1:12">
      <c r="A2207" s="11" t="s">
        <v>4165</v>
      </c>
      <c r="D2207" s="11" t="s">
        <v>254</v>
      </c>
      <c r="E2207" s="19" t="s">
        <v>4415</v>
      </c>
      <c r="F2207" s="10">
        <v>42036</v>
      </c>
      <c r="G2207" s="10">
        <v>44958</v>
      </c>
      <c r="H2207" s="11">
        <v>9</v>
      </c>
      <c r="I2207" s="20" t="s">
        <v>253</v>
      </c>
      <c r="J2207" s="11" t="s">
        <v>255</v>
      </c>
      <c r="K2207" s="11" t="s">
        <v>5259</v>
      </c>
      <c r="L2207" s="11">
        <v>2</v>
      </c>
    </row>
    <row r="2208" spans="1:12">
      <c r="A2208" s="11" t="s">
        <v>4166</v>
      </c>
      <c r="D2208" s="11" t="s">
        <v>254</v>
      </c>
      <c r="E2208" s="19" t="s">
        <v>4416</v>
      </c>
      <c r="F2208" s="10">
        <v>42036</v>
      </c>
      <c r="G2208" s="10">
        <v>44958</v>
      </c>
      <c r="H2208" s="11">
        <v>9</v>
      </c>
      <c r="I2208" s="20" t="s">
        <v>253</v>
      </c>
      <c r="J2208" s="11" t="s">
        <v>255</v>
      </c>
      <c r="K2208" s="11" t="s">
        <v>5259</v>
      </c>
      <c r="L2208" s="11">
        <v>2</v>
      </c>
    </row>
    <row r="2209" spans="1:12">
      <c r="A2209" s="11" t="s">
        <v>4167</v>
      </c>
      <c r="D2209" s="11" t="s">
        <v>254</v>
      </c>
      <c r="E2209" s="19" t="s">
        <v>4417</v>
      </c>
      <c r="F2209" s="10">
        <v>42036</v>
      </c>
      <c r="G2209" s="10">
        <v>44958</v>
      </c>
      <c r="H2209" s="11">
        <v>9</v>
      </c>
      <c r="I2209" s="20" t="s">
        <v>253</v>
      </c>
      <c r="J2209" s="11" t="s">
        <v>255</v>
      </c>
      <c r="K2209" s="11" t="s">
        <v>5259</v>
      </c>
      <c r="L2209" s="11">
        <v>2</v>
      </c>
    </row>
    <row r="2210" spans="1:12">
      <c r="A2210" s="11" t="s">
        <v>4168</v>
      </c>
      <c r="D2210" s="11" t="s">
        <v>254</v>
      </c>
      <c r="E2210" s="19" t="s">
        <v>4418</v>
      </c>
      <c r="F2210" s="10">
        <v>42036</v>
      </c>
      <c r="G2210" s="10">
        <v>44958</v>
      </c>
      <c r="H2210" s="11">
        <v>9</v>
      </c>
      <c r="I2210" s="20" t="s">
        <v>253</v>
      </c>
      <c r="J2210" s="11" t="s">
        <v>255</v>
      </c>
      <c r="K2210" s="11" t="s">
        <v>5259</v>
      </c>
      <c r="L2210" s="11">
        <v>2</v>
      </c>
    </row>
    <row r="2211" spans="1:12">
      <c r="A2211" s="11" t="s">
        <v>4169</v>
      </c>
      <c r="D2211" s="11" t="s">
        <v>254</v>
      </c>
      <c r="E2211" s="19" t="s">
        <v>4419</v>
      </c>
      <c r="F2211" s="10">
        <v>42036</v>
      </c>
      <c r="G2211" s="10">
        <v>44958</v>
      </c>
      <c r="H2211" s="11">
        <v>9</v>
      </c>
      <c r="I2211" s="20" t="s">
        <v>253</v>
      </c>
      <c r="J2211" s="11" t="s">
        <v>255</v>
      </c>
      <c r="K2211" s="11" t="s">
        <v>5259</v>
      </c>
      <c r="L2211" s="11">
        <v>2</v>
      </c>
    </row>
    <row r="2212" spans="1:12">
      <c r="A2212" s="11" t="s">
        <v>4170</v>
      </c>
      <c r="D2212" s="11" t="s">
        <v>254</v>
      </c>
      <c r="E2212" s="19" t="s">
        <v>4420</v>
      </c>
      <c r="F2212" s="10">
        <v>42036</v>
      </c>
      <c r="G2212" s="10">
        <v>44958</v>
      </c>
      <c r="H2212" s="11">
        <v>9</v>
      </c>
      <c r="I2212" s="20" t="s">
        <v>253</v>
      </c>
      <c r="J2212" s="11" t="s">
        <v>255</v>
      </c>
      <c r="K2212" s="11" t="s">
        <v>5259</v>
      </c>
      <c r="L2212" s="11">
        <v>2</v>
      </c>
    </row>
    <row r="2213" spans="1:12">
      <c r="A2213" s="11" t="s">
        <v>4171</v>
      </c>
      <c r="D2213" s="11" t="s">
        <v>254</v>
      </c>
      <c r="E2213" s="19" t="s">
        <v>4421</v>
      </c>
      <c r="F2213" s="10">
        <v>42036</v>
      </c>
      <c r="G2213" s="10">
        <v>44958</v>
      </c>
      <c r="H2213" s="11">
        <v>9</v>
      </c>
      <c r="I2213" s="20" t="s">
        <v>253</v>
      </c>
      <c r="J2213" s="11" t="s">
        <v>255</v>
      </c>
      <c r="K2213" s="11" t="s">
        <v>5259</v>
      </c>
      <c r="L2213" s="11">
        <v>2</v>
      </c>
    </row>
    <row r="2214" spans="1:12">
      <c r="A2214" s="11" t="s">
        <v>4172</v>
      </c>
      <c r="D2214" s="11" t="s">
        <v>254</v>
      </c>
      <c r="E2214" s="19" t="s">
        <v>4422</v>
      </c>
      <c r="F2214" s="10">
        <v>42036</v>
      </c>
      <c r="G2214" s="10">
        <v>44958</v>
      </c>
      <c r="H2214" s="11">
        <v>9</v>
      </c>
      <c r="I2214" s="20" t="s">
        <v>253</v>
      </c>
      <c r="J2214" s="11" t="s">
        <v>255</v>
      </c>
      <c r="K2214" s="11" t="s">
        <v>5259</v>
      </c>
      <c r="L2214" s="11">
        <v>2</v>
      </c>
    </row>
    <row r="2215" spans="1:12">
      <c r="A2215" s="11" t="s">
        <v>4173</v>
      </c>
      <c r="D2215" s="11" t="s">
        <v>254</v>
      </c>
      <c r="E2215" s="19" t="s">
        <v>4423</v>
      </c>
      <c r="F2215" s="10">
        <v>42036</v>
      </c>
      <c r="G2215" s="10">
        <v>44958</v>
      </c>
      <c r="H2215" s="11">
        <v>9</v>
      </c>
      <c r="I2215" s="20" t="s">
        <v>253</v>
      </c>
      <c r="J2215" s="11" t="s">
        <v>255</v>
      </c>
      <c r="K2215" s="11" t="s">
        <v>5259</v>
      </c>
      <c r="L2215" s="11">
        <v>2</v>
      </c>
    </row>
    <row r="2216" spans="1:12">
      <c r="A2216" s="11" t="s">
        <v>4174</v>
      </c>
      <c r="D2216" s="11" t="s">
        <v>254</v>
      </c>
      <c r="E2216" s="19" t="s">
        <v>4424</v>
      </c>
      <c r="F2216" s="10">
        <v>42036</v>
      </c>
      <c r="G2216" s="10">
        <v>44958</v>
      </c>
      <c r="H2216" s="11">
        <v>9</v>
      </c>
      <c r="I2216" s="20" t="s">
        <v>253</v>
      </c>
      <c r="J2216" s="11" t="s">
        <v>255</v>
      </c>
      <c r="K2216" s="11" t="s">
        <v>5259</v>
      </c>
      <c r="L2216" s="11">
        <v>2</v>
      </c>
    </row>
    <row r="2217" spans="1:12">
      <c r="A2217" s="11" t="s">
        <v>4175</v>
      </c>
      <c r="D2217" s="11" t="s">
        <v>254</v>
      </c>
      <c r="E2217" s="19" t="s">
        <v>4425</v>
      </c>
      <c r="F2217" s="10">
        <v>42036</v>
      </c>
      <c r="G2217" s="10">
        <v>44958</v>
      </c>
      <c r="H2217" s="11">
        <v>9</v>
      </c>
      <c r="I2217" s="20" t="s">
        <v>253</v>
      </c>
      <c r="J2217" s="11" t="s">
        <v>255</v>
      </c>
      <c r="K2217" s="11" t="s">
        <v>5259</v>
      </c>
      <c r="L2217" s="11">
        <v>2</v>
      </c>
    </row>
    <row r="2218" spans="1:12">
      <c r="A2218" s="11" t="s">
        <v>4176</v>
      </c>
      <c r="D2218" s="11" t="s">
        <v>254</v>
      </c>
      <c r="E2218" s="19" t="s">
        <v>4426</v>
      </c>
      <c r="F2218" s="10">
        <v>42036</v>
      </c>
      <c r="G2218" s="10">
        <v>44958</v>
      </c>
      <c r="H2218" s="11">
        <v>9</v>
      </c>
      <c r="I2218" s="20" t="s">
        <v>253</v>
      </c>
      <c r="J2218" s="11" t="s">
        <v>255</v>
      </c>
      <c r="K2218" s="11" t="s">
        <v>5259</v>
      </c>
      <c r="L2218" s="11">
        <v>2</v>
      </c>
    </row>
    <row r="2219" spans="1:12">
      <c r="A2219" s="11" t="s">
        <v>4177</v>
      </c>
      <c r="D2219" s="11" t="s">
        <v>254</v>
      </c>
      <c r="E2219" s="19" t="s">
        <v>4427</v>
      </c>
      <c r="F2219" s="10">
        <v>42036</v>
      </c>
      <c r="G2219" s="10">
        <v>44958</v>
      </c>
      <c r="H2219" s="11">
        <v>9</v>
      </c>
      <c r="I2219" s="20" t="s">
        <v>253</v>
      </c>
      <c r="J2219" s="11" t="s">
        <v>255</v>
      </c>
      <c r="K2219" s="11" t="s">
        <v>5259</v>
      </c>
      <c r="L2219" s="11">
        <v>2</v>
      </c>
    </row>
    <row r="2220" spans="1:12">
      <c r="A2220" s="11" t="s">
        <v>4178</v>
      </c>
      <c r="D2220" s="11" t="s">
        <v>254</v>
      </c>
      <c r="E2220" s="19" t="s">
        <v>4428</v>
      </c>
      <c r="F2220" s="10">
        <v>42036</v>
      </c>
      <c r="G2220" s="10">
        <v>44958</v>
      </c>
      <c r="H2220" s="11">
        <v>9</v>
      </c>
      <c r="I2220" s="20" t="s">
        <v>253</v>
      </c>
      <c r="J2220" s="11" t="s">
        <v>255</v>
      </c>
      <c r="K2220" s="11" t="s">
        <v>5259</v>
      </c>
      <c r="L2220" s="11">
        <v>2</v>
      </c>
    </row>
    <row r="2221" spans="1:12">
      <c r="A2221" s="11" t="s">
        <v>4179</v>
      </c>
      <c r="D2221" s="11" t="s">
        <v>254</v>
      </c>
      <c r="E2221" s="19" t="s">
        <v>4429</v>
      </c>
      <c r="F2221" s="10">
        <v>42036</v>
      </c>
      <c r="G2221" s="10">
        <v>44958</v>
      </c>
      <c r="H2221" s="11">
        <v>9</v>
      </c>
      <c r="I2221" s="20" t="s">
        <v>253</v>
      </c>
      <c r="J2221" s="11" t="s">
        <v>255</v>
      </c>
      <c r="K2221" s="11" t="s">
        <v>5259</v>
      </c>
      <c r="L2221" s="11">
        <v>2</v>
      </c>
    </row>
    <row r="2222" spans="1:12">
      <c r="A2222" s="11" t="s">
        <v>4180</v>
      </c>
      <c r="D2222" s="11" t="s">
        <v>254</v>
      </c>
      <c r="E2222" s="19" t="s">
        <v>4430</v>
      </c>
      <c r="F2222" s="10">
        <v>42036</v>
      </c>
      <c r="G2222" s="10">
        <v>44958</v>
      </c>
      <c r="H2222" s="11">
        <v>9</v>
      </c>
      <c r="I2222" s="20" t="s">
        <v>253</v>
      </c>
      <c r="J2222" s="11" t="s">
        <v>255</v>
      </c>
      <c r="K2222" s="11" t="s">
        <v>5259</v>
      </c>
      <c r="L2222" s="11">
        <v>2</v>
      </c>
    </row>
    <row r="2223" spans="1:12">
      <c r="A2223" s="11" t="s">
        <v>4181</v>
      </c>
      <c r="D2223" s="11" t="s">
        <v>254</v>
      </c>
      <c r="E2223" s="19" t="s">
        <v>4431</v>
      </c>
      <c r="F2223" s="10">
        <v>42036</v>
      </c>
      <c r="G2223" s="10">
        <v>44958</v>
      </c>
      <c r="H2223" s="11">
        <v>9</v>
      </c>
      <c r="I2223" s="20" t="s">
        <v>253</v>
      </c>
      <c r="J2223" s="11" t="s">
        <v>255</v>
      </c>
      <c r="K2223" s="11" t="s">
        <v>5259</v>
      </c>
      <c r="L2223" s="11">
        <v>2</v>
      </c>
    </row>
    <row r="2224" spans="1:12">
      <c r="A2224" s="11" t="s">
        <v>4182</v>
      </c>
      <c r="D2224" s="11" t="s">
        <v>254</v>
      </c>
      <c r="E2224" s="19" t="s">
        <v>4432</v>
      </c>
      <c r="F2224" s="10">
        <v>42036</v>
      </c>
      <c r="G2224" s="10">
        <v>44958</v>
      </c>
      <c r="H2224" s="11">
        <v>9</v>
      </c>
      <c r="I2224" s="20" t="s">
        <v>253</v>
      </c>
      <c r="J2224" s="11" t="s">
        <v>255</v>
      </c>
      <c r="K2224" s="11" t="s">
        <v>5259</v>
      </c>
      <c r="L2224" s="11">
        <v>2</v>
      </c>
    </row>
    <row r="2225" spans="1:12">
      <c r="A2225" s="11" t="s">
        <v>4183</v>
      </c>
      <c r="D2225" s="11" t="s">
        <v>254</v>
      </c>
      <c r="E2225" s="19" t="s">
        <v>4433</v>
      </c>
      <c r="F2225" s="10">
        <v>42036</v>
      </c>
      <c r="G2225" s="10">
        <v>44958</v>
      </c>
      <c r="H2225" s="11">
        <v>9</v>
      </c>
      <c r="I2225" s="20" t="s">
        <v>253</v>
      </c>
      <c r="J2225" s="11" t="s">
        <v>255</v>
      </c>
      <c r="K2225" s="11" t="s">
        <v>5259</v>
      </c>
      <c r="L2225" s="11">
        <v>2</v>
      </c>
    </row>
    <row r="2226" spans="1:12">
      <c r="A2226" s="11" t="s">
        <v>4184</v>
      </c>
      <c r="D2226" s="11" t="s">
        <v>254</v>
      </c>
      <c r="E2226" s="19" t="s">
        <v>4434</v>
      </c>
      <c r="F2226" s="10">
        <v>42036</v>
      </c>
      <c r="G2226" s="10">
        <v>44958</v>
      </c>
      <c r="H2226" s="11">
        <v>9</v>
      </c>
      <c r="I2226" s="20" t="s">
        <v>253</v>
      </c>
      <c r="J2226" s="11" t="s">
        <v>255</v>
      </c>
      <c r="K2226" s="11" t="s">
        <v>5259</v>
      </c>
      <c r="L2226" s="11">
        <v>2</v>
      </c>
    </row>
    <row r="2227" spans="1:12">
      <c r="A2227" s="11" t="s">
        <v>4185</v>
      </c>
      <c r="D2227" s="11" t="s">
        <v>254</v>
      </c>
      <c r="E2227" s="19" t="s">
        <v>4435</v>
      </c>
      <c r="F2227" s="10">
        <v>42036</v>
      </c>
      <c r="G2227" s="10">
        <v>44958</v>
      </c>
      <c r="H2227" s="11">
        <v>9</v>
      </c>
      <c r="I2227" s="20" t="s">
        <v>253</v>
      </c>
      <c r="J2227" s="11" t="s">
        <v>255</v>
      </c>
      <c r="K2227" s="11" t="s">
        <v>5259</v>
      </c>
      <c r="L2227" s="11">
        <v>2</v>
      </c>
    </row>
    <row r="2228" spans="1:12">
      <c r="A2228" s="11" t="s">
        <v>4186</v>
      </c>
      <c r="D2228" s="11" t="s">
        <v>254</v>
      </c>
      <c r="E2228" s="19" t="s">
        <v>4436</v>
      </c>
      <c r="F2228" s="10">
        <v>42036</v>
      </c>
      <c r="G2228" s="10">
        <v>44958</v>
      </c>
      <c r="H2228" s="11">
        <v>9</v>
      </c>
      <c r="I2228" s="20" t="s">
        <v>253</v>
      </c>
      <c r="J2228" s="11" t="s">
        <v>255</v>
      </c>
      <c r="K2228" s="11" t="s">
        <v>5259</v>
      </c>
      <c r="L2228" s="11">
        <v>2</v>
      </c>
    </row>
    <row r="2229" spans="1:12">
      <c r="A2229" s="11" t="s">
        <v>4187</v>
      </c>
      <c r="D2229" s="11" t="s">
        <v>254</v>
      </c>
      <c r="E2229" s="19" t="s">
        <v>4437</v>
      </c>
      <c r="F2229" s="10">
        <v>42036</v>
      </c>
      <c r="G2229" s="10">
        <v>44958</v>
      </c>
      <c r="H2229" s="11">
        <v>9</v>
      </c>
      <c r="I2229" s="20" t="s">
        <v>253</v>
      </c>
      <c r="J2229" s="11" t="s">
        <v>255</v>
      </c>
      <c r="K2229" s="11" t="s">
        <v>5259</v>
      </c>
      <c r="L2229" s="11">
        <v>2</v>
      </c>
    </row>
    <row r="2230" spans="1:12">
      <c r="A2230" s="11" t="s">
        <v>4188</v>
      </c>
      <c r="D2230" s="11" t="s">
        <v>254</v>
      </c>
      <c r="E2230" s="19" t="s">
        <v>4438</v>
      </c>
      <c r="F2230" s="10">
        <v>42036</v>
      </c>
      <c r="G2230" s="10">
        <v>44958</v>
      </c>
      <c r="H2230" s="11">
        <v>9</v>
      </c>
      <c r="I2230" s="20" t="s">
        <v>253</v>
      </c>
      <c r="J2230" s="11" t="s">
        <v>255</v>
      </c>
      <c r="K2230" s="11" t="s">
        <v>5259</v>
      </c>
      <c r="L2230" s="11">
        <v>2</v>
      </c>
    </row>
    <row r="2231" spans="1:12">
      <c r="A2231" s="11" t="s">
        <v>4189</v>
      </c>
      <c r="D2231" s="11" t="s">
        <v>254</v>
      </c>
      <c r="E2231" s="19" t="s">
        <v>4439</v>
      </c>
      <c r="F2231" s="10">
        <v>42036</v>
      </c>
      <c r="G2231" s="10">
        <v>44958</v>
      </c>
      <c r="H2231" s="11">
        <v>9</v>
      </c>
      <c r="I2231" s="20" t="s">
        <v>253</v>
      </c>
      <c r="J2231" s="11" t="s">
        <v>255</v>
      </c>
      <c r="K2231" s="11" t="s">
        <v>5259</v>
      </c>
      <c r="L2231" s="11">
        <v>2</v>
      </c>
    </row>
    <row r="2232" spans="1:12">
      <c r="A2232" s="11" t="s">
        <v>4190</v>
      </c>
      <c r="D2232" s="11" t="s">
        <v>254</v>
      </c>
      <c r="E2232" s="19" t="s">
        <v>4440</v>
      </c>
      <c r="F2232" s="10">
        <v>42036</v>
      </c>
      <c r="G2232" s="10">
        <v>44958</v>
      </c>
      <c r="H2232" s="11">
        <v>9</v>
      </c>
      <c r="I2232" s="20" t="s">
        <v>253</v>
      </c>
      <c r="J2232" s="11" t="s">
        <v>255</v>
      </c>
      <c r="K2232" s="11" t="s">
        <v>5259</v>
      </c>
      <c r="L2232" s="11">
        <v>2</v>
      </c>
    </row>
    <row r="2233" spans="1:12">
      <c r="A2233" s="11" t="s">
        <v>4191</v>
      </c>
      <c r="D2233" s="11" t="s">
        <v>254</v>
      </c>
      <c r="E2233" s="19" t="s">
        <v>4441</v>
      </c>
      <c r="F2233" s="10">
        <v>42036</v>
      </c>
      <c r="G2233" s="10">
        <v>44958</v>
      </c>
      <c r="H2233" s="11">
        <v>9</v>
      </c>
      <c r="I2233" s="20" t="s">
        <v>253</v>
      </c>
      <c r="J2233" s="11" t="s">
        <v>255</v>
      </c>
      <c r="K2233" s="11" t="s">
        <v>5259</v>
      </c>
      <c r="L2233" s="11">
        <v>2</v>
      </c>
    </row>
    <row r="2234" spans="1:12">
      <c r="A2234" s="11" t="s">
        <v>4192</v>
      </c>
      <c r="D2234" s="11" t="s">
        <v>254</v>
      </c>
      <c r="E2234" s="19" t="s">
        <v>4442</v>
      </c>
      <c r="F2234" s="10">
        <v>42036</v>
      </c>
      <c r="G2234" s="10">
        <v>44958</v>
      </c>
      <c r="H2234" s="11">
        <v>9</v>
      </c>
      <c r="I2234" s="20" t="s">
        <v>253</v>
      </c>
      <c r="J2234" s="11" t="s">
        <v>255</v>
      </c>
      <c r="K2234" s="11" t="s">
        <v>5259</v>
      </c>
      <c r="L2234" s="11">
        <v>2</v>
      </c>
    </row>
    <row r="2235" spans="1:12">
      <c r="A2235" s="11" t="s">
        <v>4193</v>
      </c>
      <c r="D2235" s="11" t="s">
        <v>254</v>
      </c>
      <c r="E2235" s="19" t="s">
        <v>4443</v>
      </c>
      <c r="F2235" s="10">
        <v>42036</v>
      </c>
      <c r="G2235" s="10">
        <v>44958</v>
      </c>
      <c r="H2235" s="11">
        <v>9</v>
      </c>
      <c r="I2235" s="20" t="s">
        <v>253</v>
      </c>
      <c r="J2235" s="11" t="s">
        <v>255</v>
      </c>
      <c r="K2235" s="11" t="s">
        <v>5259</v>
      </c>
      <c r="L2235" s="11">
        <v>2</v>
      </c>
    </row>
    <row r="2236" spans="1:12">
      <c r="A2236" s="11" t="s">
        <v>4194</v>
      </c>
      <c r="D2236" s="11" t="s">
        <v>254</v>
      </c>
      <c r="E2236" s="19" t="s">
        <v>4444</v>
      </c>
      <c r="F2236" s="10">
        <v>42036</v>
      </c>
      <c r="G2236" s="10">
        <v>44958</v>
      </c>
      <c r="H2236" s="11">
        <v>9</v>
      </c>
      <c r="I2236" s="20" t="s">
        <v>253</v>
      </c>
      <c r="J2236" s="11" t="s">
        <v>255</v>
      </c>
      <c r="K2236" s="11" t="s">
        <v>5259</v>
      </c>
      <c r="L2236" s="11">
        <v>2</v>
      </c>
    </row>
    <row r="2237" spans="1:12">
      <c r="A2237" s="11" t="s">
        <v>4195</v>
      </c>
      <c r="D2237" s="11" t="s">
        <v>254</v>
      </c>
      <c r="E2237" s="19" t="s">
        <v>4445</v>
      </c>
      <c r="F2237" s="10">
        <v>42036</v>
      </c>
      <c r="G2237" s="10">
        <v>44958</v>
      </c>
      <c r="H2237" s="11">
        <v>9</v>
      </c>
      <c r="I2237" s="20" t="s">
        <v>253</v>
      </c>
      <c r="J2237" s="11" t="s">
        <v>255</v>
      </c>
      <c r="K2237" s="11" t="s">
        <v>5259</v>
      </c>
      <c r="L2237" s="11">
        <v>2</v>
      </c>
    </row>
    <row r="2238" spans="1:12">
      <c r="A2238" s="11" t="s">
        <v>4196</v>
      </c>
      <c r="D2238" s="11" t="s">
        <v>254</v>
      </c>
      <c r="E2238" s="19" t="s">
        <v>4446</v>
      </c>
      <c r="F2238" s="10">
        <v>42036</v>
      </c>
      <c r="G2238" s="10">
        <v>44958</v>
      </c>
      <c r="H2238" s="11">
        <v>9</v>
      </c>
      <c r="I2238" s="20" t="s">
        <v>253</v>
      </c>
      <c r="J2238" s="11" t="s">
        <v>255</v>
      </c>
      <c r="K2238" s="11" t="s">
        <v>5259</v>
      </c>
      <c r="L2238" s="11">
        <v>2</v>
      </c>
    </row>
    <row r="2239" spans="1:12">
      <c r="A2239" s="11" t="s">
        <v>4197</v>
      </c>
      <c r="D2239" s="11" t="s">
        <v>254</v>
      </c>
      <c r="E2239" s="19" t="s">
        <v>4447</v>
      </c>
      <c r="F2239" s="10">
        <v>42036</v>
      </c>
      <c r="G2239" s="10">
        <v>44958</v>
      </c>
      <c r="H2239" s="11">
        <v>9</v>
      </c>
      <c r="I2239" s="20" t="s">
        <v>253</v>
      </c>
      <c r="J2239" s="11" t="s">
        <v>255</v>
      </c>
      <c r="K2239" s="11" t="s">
        <v>5259</v>
      </c>
      <c r="L2239" s="11">
        <v>2</v>
      </c>
    </row>
    <row r="2240" spans="1:12">
      <c r="A2240" s="11" t="s">
        <v>4198</v>
      </c>
      <c r="D2240" s="11" t="s">
        <v>254</v>
      </c>
      <c r="E2240" s="19" t="s">
        <v>4448</v>
      </c>
      <c r="F2240" s="10">
        <v>42036</v>
      </c>
      <c r="G2240" s="10">
        <v>44958</v>
      </c>
      <c r="H2240" s="11">
        <v>9</v>
      </c>
      <c r="I2240" s="20" t="s">
        <v>253</v>
      </c>
      <c r="J2240" s="11" t="s">
        <v>255</v>
      </c>
      <c r="K2240" s="11" t="s">
        <v>5259</v>
      </c>
      <c r="L2240" s="11">
        <v>2</v>
      </c>
    </row>
    <row r="2241" spans="1:12">
      <c r="A2241" s="11" t="s">
        <v>4199</v>
      </c>
      <c r="D2241" s="11" t="s">
        <v>254</v>
      </c>
      <c r="E2241" s="19" t="s">
        <v>4449</v>
      </c>
      <c r="F2241" s="10">
        <v>42036</v>
      </c>
      <c r="G2241" s="10">
        <v>44958</v>
      </c>
      <c r="H2241" s="11">
        <v>9</v>
      </c>
      <c r="I2241" s="20" t="s">
        <v>253</v>
      </c>
      <c r="J2241" s="11" t="s">
        <v>255</v>
      </c>
      <c r="K2241" s="11" t="s">
        <v>5259</v>
      </c>
      <c r="L2241" s="11">
        <v>2</v>
      </c>
    </row>
    <row r="2242" spans="1:12">
      <c r="A2242" s="11" t="s">
        <v>4200</v>
      </c>
      <c r="D2242" s="11" t="s">
        <v>254</v>
      </c>
      <c r="E2242" s="19" t="s">
        <v>4450</v>
      </c>
      <c r="F2242" s="10">
        <v>42036</v>
      </c>
      <c r="G2242" s="10">
        <v>44958</v>
      </c>
      <c r="H2242" s="11">
        <v>9</v>
      </c>
      <c r="I2242" s="20" t="s">
        <v>253</v>
      </c>
      <c r="J2242" s="11" t="s">
        <v>255</v>
      </c>
      <c r="K2242" s="11" t="s">
        <v>5259</v>
      </c>
      <c r="L2242" s="11">
        <v>2</v>
      </c>
    </row>
    <row r="2243" spans="1:12">
      <c r="A2243" s="11" t="s">
        <v>4201</v>
      </c>
      <c r="D2243" s="11" t="s">
        <v>254</v>
      </c>
      <c r="E2243" s="19" t="s">
        <v>4451</v>
      </c>
      <c r="F2243" s="10">
        <v>42036</v>
      </c>
      <c r="G2243" s="10">
        <v>44958</v>
      </c>
      <c r="H2243" s="11">
        <v>9</v>
      </c>
      <c r="I2243" s="20" t="s">
        <v>253</v>
      </c>
      <c r="J2243" s="11" t="s">
        <v>255</v>
      </c>
      <c r="K2243" s="11" t="s">
        <v>5259</v>
      </c>
      <c r="L2243" s="11">
        <v>2</v>
      </c>
    </row>
    <row r="2244" spans="1:12">
      <c r="A2244" s="11" t="s">
        <v>4202</v>
      </c>
      <c r="D2244" s="11" t="s">
        <v>254</v>
      </c>
      <c r="E2244" s="19" t="s">
        <v>4452</v>
      </c>
      <c r="F2244" s="10">
        <v>42036</v>
      </c>
      <c r="G2244" s="10">
        <v>44958</v>
      </c>
      <c r="H2244" s="11">
        <v>9</v>
      </c>
      <c r="I2244" s="20" t="s">
        <v>253</v>
      </c>
      <c r="J2244" s="11" t="s">
        <v>255</v>
      </c>
      <c r="K2244" s="11" t="s">
        <v>5259</v>
      </c>
      <c r="L2244" s="11">
        <v>2</v>
      </c>
    </row>
    <row r="2245" spans="1:12">
      <c r="A2245" s="11" t="s">
        <v>4203</v>
      </c>
      <c r="D2245" s="11" t="s">
        <v>254</v>
      </c>
      <c r="E2245" s="19" t="s">
        <v>4453</v>
      </c>
      <c r="F2245" s="10">
        <v>42036</v>
      </c>
      <c r="G2245" s="10">
        <v>44958</v>
      </c>
      <c r="H2245" s="11">
        <v>9</v>
      </c>
      <c r="I2245" s="20" t="s">
        <v>253</v>
      </c>
      <c r="J2245" s="11" t="s">
        <v>255</v>
      </c>
      <c r="K2245" s="11" t="s">
        <v>5259</v>
      </c>
      <c r="L2245" s="11">
        <v>2</v>
      </c>
    </row>
    <row r="2246" spans="1:12">
      <c r="A2246" s="11" t="s">
        <v>4204</v>
      </c>
      <c r="D2246" s="11" t="s">
        <v>254</v>
      </c>
      <c r="E2246" s="19" t="s">
        <v>4454</v>
      </c>
      <c r="F2246" s="10">
        <v>42036</v>
      </c>
      <c r="G2246" s="10">
        <v>44958</v>
      </c>
      <c r="H2246" s="11">
        <v>9</v>
      </c>
      <c r="I2246" s="20" t="s">
        <v>253</v>
      </c>
      <c r="J2246" s="11" t="s">
        <v>255</v>
      </c>
      <c r="K2246" s="11" t="s">
        <v>5259</v>
      </c>
      <c r="L2246" s="11">
        <v>2</v>
      </c>
    </row>
    <row r="2247" spans="1:12">
      <c r="A2247" s="11" t="s">
        <v>4205</v>
      </c>
      <c r="D2247" s="11" t="s">
        <v>254</v>
      </c>
      <c r="E2247" s="19" t="s">
        <v>4455</v>
      </c>
      <c r="F2247" s="10">
        <v>42036</v>
      </c>
      <c r="G2247" s="10">
        <v>44958</v>
      </c>
      <c r="H2247" s="11">
        <v>9</v>
      </c>
      <c r="I2247" s="20" t="s">
        <v>253</v>
      </c>
      <c r="J2247" s="11" t="s">
        <v>255</v>
      </c>
      <c r="K2247" s="11" t="s">
        <v>5259</v>
      </c>
      <c r="L2247" s="11">
        <v>2</v>
      </c>
    </row>
    <row r="2248" spans="1:12">
      <c r="A2248" s="11" t="s">
        <v>4206</v>
      </c>
      <c r="D2248" s="11" t="s">
        <v>254</v>
      </c>
      <c r="E2248" s="19" t="s">
        <v>4456</v>
      </c>
      <c r="F2248" s="10">
        <v>42036</v>
      </c>
      <c r="G2248" s="10">
        <v>44958</v>
      </c>
      <c r="H2248" s="11">
        <v>9</v>
      </c>
      <c r="I2248" s="20" t="s">
        <v>253</v>
      </c>
      <c r="J2248" s="11" t="s">
        <v>255</v>
      </c>
      <c r="K2248" s="11" t="s">
        <v>5259</v>
      </c>
      <c r="L2248" s="11">
        <v>2</v>
      </c>
    </row>
    <row r="2249" spans="1:12">
      <c r="A2249" s="11" t="s">
        <v>4207</v>
      </c>
      <c r="D2249" s="11" t="s">
        <v>254</v>
      </c>
      <c r="E2249" s="19" t="s">
        <v>4457</v>
      </c>
      <c r="F2249" s="10">
        <v>42036</v>
      </c>
      <c r="G2249" s="10">
        <v>44958</v>
      </c>
      <c r="H2249" s="11">
        <v>9</v>
      </c>
      <c r="I2249" s="20" t="s">
        <v>253</v>
      </c>
      <c r="J2249" s="11" t="s">
        <v>255</v>
      </c>
      <c r="K2249" s="11" t="s">
        <v>5259</v>
      </c>
      <c r="L2249" s="11">
        <v>2</v>
      </c>
    </row>
    <row r="2250" spans="1:12">
      <c r="A2250" s="11" t="s">
        <v>4208</v>
      </c>
      <c r="D2250" s="11" t="s">
        <v>254</v>
      </c>
      <c r="E2250" s="19" t="s">
        <v>4458</v>
      </c>
      <c r="F2250" s="10">
        <v>42036</v>
      </c>
      <c r="G2250" s="10">
        <v>44958</v>
      </c>
      <c r="H2250" s="11">
        <v>9</v>
      </c>
      <c r="I2250" s="20" t="s">
        <v>253</v>
      </c>
      <c r="J2250" s="11" t="s">
        <v>255</v>
      </c>
      <c r="K2250" s="11" t="s">
        <v>5259</v>
      </c>
      <c r="L2250" s="11">
        <v>2</v>
      </c>
    </row>
    <row r="2251" spans="1:12">
      <c r="A2251" s="11" t="s">
        <v>4209</v>
      </c>
      <c r="D2251" s="11" t="s">
        <v>254</v>
      </c>
      <c r="E2251" s="19" t="s">
        <v>4459</v>
      </c>
      <c r="F2251" s="10">
        <v>42036</v>
      </c>
      <c r="G2251" s="10">
        <v>44958</v>
      </c>
      <c r="H2251" s="11">
        <v>9</v>
      </c>
      <c r="I2251" s="20" t="s">
        <v>253</v>
      </c>
      <c r="J2251" s="11" t="s">
        <v>255</v>
      </c>
      <c r="K2251" s="11" t="s">
        <v>5259</v>
      </c>
      <c r="L2251" s="11">
        <v>2</v>
      </c>
    </row>
    <row r="2252" spans="1:12">
      <c r="A2252" s="11" t="s">
        <v>4210</v>
      </c>
      <c r="D2252" s="11" t="s">
        <v>254</v>
      </c>
      <c r="E2252" s="19" t="s">
        <v>4460</v>
      </c>
      <c r="F2252" s="10">
        <v>42036</v>
      </c>
      <c r="G2252" s="10">
        <v>44958</v>
      </c>
      <c r="H2252" s="11">
        <v>9</v>
      </c>
      <c r="I2252" s="20" t="s">
        <v>253</v>
      </c>
      <c r="J2252" s="11" t="s">
        <v>255</v>
      </c>
      <c r="K2252" s="11" t="s">
        <v>5259</v>
      </c>
      <c r="L2252" s="11">
        <v>2</v>
      </c>
    </row>
    <row r="2253" spans="1:12">
      <c r="A2253" s="11" t="s">
        <v>4211</v>
      </c>
      <c r="D2253" s="11" t="s">
        <v>254</v>
      </c>
      <c r="E2253" s="19" t="s">
        <v>4461</v>
      </c>
      <c r="F2253" s="10">
        <v>42036</v>
      </c>
      <c r="G2253" s="10">
        <v>44958</v>
      </c>
      <c r="H2253" s="11">
        <v>9</v>
      </c>
      <c r="I2253" s="20" t="s">
        <v>253</v>
      </c>
      <c r="J2253" s="11" t="s">
        <v>255</v>
      </c>
      <c r="K2253" s="11" t="s">
        <v>5259</v>
      </c>
      <c r="L2253" s="11">
        <v>2</v>
      </c>
    </row>
    <row r="2254" spans="1:12">
      <c r="A2254" s="11" t="s">
        <v>4212</v>
      </c>
      <c r="D2254" s="11" t="s">
        <v>254</v>
      </c>
      <c r="E2254" s="19" t="s">
        <v>4462</v>
      </c>
      <c r="F2254" s="10">
        <v>42036</v>
      </c>
      <c r="G2254" s="10">
        <v>44958</v>
      </c>
      <c r="H2254" s="11">
        <v>9</v>
      </c>
      <c r="I2254" s="20" t="s">
        <v>253</v>
      </c>
      <c r="J2254" s="11" t="s">
        <v>255</v>
      </c>
      <c r="K2254" s="11" t="s">
        <v>5259</v>
      </c>
      <c r="L2254" s="11">
        <v>2</v>
      </c>
    </row>
    <row r="2255" spans="1:12">
      <c r="A2255" s="11" t="s">
        <v>4213</v>
      </c>
      <c r="D2255" s="11" t="s">
        <v>254</v>
      </c>
      <c r="E2255" s="19" t="s">
        <v>4463</v>
      </c>
      <c r="F2255" s="10">
        <v>42036</v>
      </c>
      <c r="G2255" s="10">
        <v>44958</v>
      </c>
      <c r="H2255" s="11">
        <v>9</v>
      </c>
      <c r="I2255" s="20" t="s">
        <v>253</v>
      </c>
      <c r="J2255" s="11" t="s">
        <v>255</v>
      </c>
      <c r="K2255" s="11" t="s">
        <v>5259</v>
      </c>
      <c r="L2255" s="11">
        <v>2</v>
      </c>
    </row>
    <row r="2256" spans="1:12">
      <c r="A2256" s="11" t="s">
        <v>4214</v>
      </c>
      <c r="D2256" s="11" t="s">
        <v>254</v>
      </c>
      <c r="E2256" s="19" t="s">
        <v>4464</v>
      </c>
      <c r="F2256" s="10">
        <v>42036</v>
      </c>
      <c r="G2256" s="10">
        <v>44958</v>
      </c>
      <c r="H2256" s="11">
        <v>9</v>
      </c>
      <c r="I2256" s="20" t="s">
        <v>253</v>
      </c>
      <c r="J2256" s="11" t="s">
        <v>255</v>
      </c>
      <c r="K2256" s="11" t="s">
        <v>5259</v>
      </c>
      <c r="L2256" s="11">
        <v>2</v>
      </c>
    </row>
    <row r="2257" spans="1:12">
      <c r="A2257" s="11" t="s">
        <v>4215</v>
      </c>
      <c r="D2257" s="11" t="s">
        <v>254</v>
      </c>
      <c r="E2257" s="19" t="s">
        <v>4465</v>
      </c>
      <c r="F2257" s="10">
        <v>42036</v>
      </c>
      <c r="G2257" s="10">
        <v>44958</v>
      </c>
      <c r="H2257" s="11">
        <v>9</v>
      </c>
      <c r="I2257" s="20" t="s">
        <v>253</v>
      </c>
      <c r="J2257" s="11" t="s">
        <v>255</v>
      </c>
      <c r="K2257" s="11" t="s">
        <v>5259</v>
      </c>
      <c r="L2257" s="11">
        <v>2</v>
      </c>
    </row>
    <row r="2258" spans="1:12">
      <c r="A2258" s="11" t="s">
        <v>4216</v>
      </c>
      <c r="D2258" s="11" t="s">
        <v>254</v>
      </c>
      <c r="E2258" s="19" t="s">
        <v>4466</v>
      </c>
      <c r="F2258" s="10">
        <v>42036</v>
      </c>
      <c r="G2258" s="10">
        <v>44958</v>
      </c>
      <c r="H2258" s="11">
        <v>9</v>
      </c>
      <c r="I2258" s="20" t="s">
        <v>253</v>
      </c>
      <c r="J2258" s="11" t="s">
        <v>255</v>
      </c>
      <c r="K2258" s="11" t="s">
        <v>5259</v>
      </c>
      <c r="L2258" s="11">
        <v>2</v>
      </c>
    </row>
    <row r="2259" spans="1:12">
      <c r="A2259" s="11" t="s">
        <v>4217</v>
      </c>
      <c r="D2259" s="11" t="s">
        <v>254</v>
      </c>
      <c r="E2259" s="19" t="s">
        <v>4467</v>
      </c>
      <c r="F2259" s="10">
        <v>42036</v>
      </c>
      <c r="G2259" s="10">
        <v>44958</v>
      </c>
      <c r="H2259" s="11">
        <v>9</v>
      </c>
      <c r="I2259" s="20" t="s">
        <v>253</v>
      </c>
      <c r="J2259" s="11" t="s">
        <v>255</v>
      </c>
      <c r="K2259" s="11" t="s">
        <v>5259</v>
      </c>
      <c r="L2259" s="11">
        <v>2</v>
      </c>
    </row>
    <row r="2260" spans="1:12">
      <c r="A2260" s="11" t="s">
        <v>4218</v>
      </c>
      <c r="D2260" s="11" t="s">
        <v>254</v>
      </c>
      <c r="E2260" s="19" t="s">
        <v>4468</v>
      </c>
      <c r="F2260" s="10">
        <v>42036</v>
      </c>
      <c r="G2260" s="10">
        <v>44958</v>
      </c>
      <c r="H2260" s="11">
        <v>9</v>
      </c>
      <c r="I2260" s="20" t="s">
        <v>253</v>
      </c>
      <c r="J2260" s="11" t="s">
        <v>255</v>
      </c>
      <c r="K2260" s="11" t="s">
        <v>5259</v>
      </c>
      <c r="L2260" s="11">
        <v>2</v>
      </c>
    </row>
    <row r="2261" spans="1:12">
      <c r="A2261" s="11" t="s">
        <v>4219</v>
      </c>
      <c r="D2261" s="11" t="s">
        <v>254</v>
      </c>
      <c r="E2261" s="19" t="s">
        <v>4469</v>
      </c>
      <c r="F2261" s="10">
        <v>42036</v>
      </c>
      <c r="G2261" s="10">
        <v>44958</v>
      </c>
      <c r="H2261" s="11">
        <v>9</v>
      </c>
      <c r="I2261" s="20" t="s">
        <v>253</v>
      </c>
      <c r="J2261" s="11" t="s">
        <v>255</v>
      </c>
      <c r="K2261" s="11" t="s">
        <v>5259</v>
      </c>
      <c r="L2261" s="11">
        <v>2</v>
      </c>
    </row>
    <row r="2262" spans="1:12">
      <c r="A2262" s="11" t="s">
        <v>4470</v>
      </c>
      <c r="D2262" s="11" t="s">
        <v>254</v>
      </c>
      <c r="E2262" s="19" t="s">
        <v>4714</v>
      </c>
      <c r="F2262" s="10">
        <v>42036</v>
      </c>
      <c r="G2262" s="10">
        <v>44958</v>
      </c>
      <c r="H2262" s="11">
        <v>9</v>
      </c>
      <c r="I2262" s="20" t="s">
        <v>253</v>
      </c>
      <c r="J2262" s="11" t="s">
        <v>255</v>
      </c>
      <c r="K2262" s="11" t="s">
        <v>5259</v>
      </c>
      <c r="L2262" s="11">
        <v>2</v>
      </c>
    </row>
    <row r="2263" spans="1:12">
      <c r="A2263" s="11" t="s">
        <v>4471</v>
      </c>
      <c r="D2263" s="11" t="s">
        <v>254</v>
      </c>
      <c r="E2263" s="19" t="s">
        <v>4715</v>
      </c>
      <c r="F2263" s="10">
        <v>42036</v>
      </c>
      <c r="G2263" s="10">
        <v>44958</v>
      </c>
      <c r="H2263" s="11">
        <v>9</v>
      </c>
      <c r="I2263" s="20" t="s">
        <v>253</v>
      </c>
      <c r="J2263" s="11" t="s">
        <v>255</v>
      </c>
      <c r="K2263" s="11" t="s">
        <v>5259</v>
      </c>
      <c r="L2263" s="11">
        <v>2</v>
      </c>
    </row>
    <row r="2264" spans="1:12">
      <c r="A2264" s="11" t="s">
        <v>4472</v>
      </c>
      <c r="D2264" s="11" t="s">
        <v>254</v>
      </c>
      <c r="E2264" s="19" t="s">
        <v>4716</v>
      </c>
      <c r="F2264" s="10">
        <v>42036</v>
      </c>
      <c r="G2264" s="10">
        <v>44958</v>
      </c>
      <c r="H2264" s="11">
        <v>9</v>
      </c>
      <c r="I2264" s="20" t="s">
        <v>253</v>
      </c>
      <c r="J2264" s="11" t="s">
        <v>255</v>
      </c>
      <c r="K2264" s="11" t="s">
        <v>5259</v>
      </c>
      <c r="L2264" s="11">
        <v>2</v>
      </c>
    </row>
    <row r="2265" spans="1:12">
      <c r="A2265" s="11" t="s">
        <v>4473</v>
      </c>
      <c r="D2265" s="11" t="s">
        <v>254</v>
      </c>
      <c r="E2265" s="19" t="s">
        <v>4717</v>
      </c>
      <c r="F2265" s="10">
        <v>42036</v>
      </c>
      <c r="G2265" s="10">
        <v>44958</v>
      </c>
      <c r="H2265" s="11">
        <v>9</v>
      </c>
      <c r="I2265" s="20" t="s">
        <v>253</v>
      </c>
      <c r="J2265" s="11" t="s">
        <v>255</v>
      </c>
      <c r="K2265" s="11" t="s">
        <v>5259</v>
      </c>
      <c r="L2265" s="11">
        <v>2</v>
      </c>
    </row>
    <row r="2266" spans="1:12">
      <c r="A2266" s="11" t="s">
        <v>4474</v>
      </c>
      <c r="D2266" s="11" t="s">
        <v>254</v>
      </c>
      <c r="E2266" s="19" t="s">
        <v>4718</v>
      </c>
      <c r="F2266" s="10">
        <v>42036</v>
      </c>
      <c r="G2266" s="10">
        <v>44958</v>
      </c>
      <c r="H2266" s="11">
        <v>9</v>
      </c>
      <c r="I2266" s="20" t="s">
        <v>253</v>
      </c>
      <c r="J2266" s="11" t="s">
        <v>255</v>
      </c>
      <c r="K2266" s="11" t="s">
        <v>5259</v>
      </c>
      <c r="L2266" s="11">
        <v>2</v>
      </c>
    </row>
    <row r="2267" spans="1:12">
      <c r="A2267" s="11" t="s">
        <v>4475</v>
      </c>
      <c r="D2267" s="11" t="s">
        <v>254</v>
      </c>
      <c r="E2267" s="19" t="s">
        <v>4719</v>
      </c>
      <c r="F2267" s="10">
        <v>42036</v>
      </c>
      <c r="G2267" s="10">
        <v>44958</v>
      </c>
      <c r="H2267" s="11">
        <v>9</v>
      </c>
      <c r="I2267" s="20" t="s">
        <v>253</v>
      </c>
      <c r="J2267" s="11" t="s">
        <v>255</v>
      </c>
      <c r="K2267" s="11" t="s">
        <v>5259</v>
      </c>
      <c r="L2267" s="11">
        <v>2</v>
      </c>
    </row>
    <row r="2268" spans="1:12">
      <c r="A2268" s="11" t="s">
        <v>5396</v>
      </c>
      <c r="D2268" s="11" t="s">
        <v>254</v>
      </c>
      <c r="E2268" s="19" t="s">
        <v>4720</v>
      </c>
      <c r="F2268" s="10">
        <v>42036</v>
      </c>
      <c r="G2268" s="10">
        <v>44958</v>
      </c>
      <c r="H2268" s="11">
        <v>9</v>
      </c>
      <c r="I2268" s="20" t="s">
        <v>253</v>
      </c>
      <c r="J2268" s="11" t="s">
        <v>255</v>
      </c>
      <c r="K2268" s="11" t="s">
        <v>5259</v>
      </c>
      <c r="L2268" s="11">
        <v>2</v>
      </c>
    </row>
    <row r="2269" spans="1:12">
      <c r="A2269" s="11" t="s">
        <v>5397</v>
      </c>
      <c r="D2269" s="11" t="s">
        <v>254</v>
      </c>
      <c r="E2269" s="19" t="s">
        <v>4721</v>
      </c>
      <c r="F2269" s="10">
        <v>42036</v>
      </c>
      <c r="G2269" s="10">
        <v>44958</v>
      </c>
      <c r="H2269" s="11">
        <v>9</v>
      </c>
      <c r="I2269" s="20" t="s">
        <v>253</v>
      </c>
      <c r="J2269" s="11" t="s">
        <v>255</v>
      </c>
      <c r="K2269" s="11" t="s">
        <v>5259</v>
      </c>
      <c r="L2269" s="11">
        <v>2</v>
      </c>
    </row>
    <row r="2270" spans="1:12">
      <c r="A2270" s="11" t="s">
        <v>5398</v>
      </c>
      <c r="D2270" s="11" t="s">
        <v>254</v>
      </c>
      <c r="E2270" s="19" t="s">
        <v>4722</v>
      </c>
      <c r="F2270" s="10">
        <v>42036</v>
      </c>
      <c r="G2270" s="10">
        <v>44958</v>
      </c>
      <c r="H2270" s="11">
        <v>9</v>
      </c>
      <c r="I2270" s="20" t="s">
        <v>253</v>
      </c>
      <c r="J2270" s="11" t="s">
        <v>255</v>
      </c>
      <c r="K2270" s="11" t="s">
        <v>5259</v>
      </c>
      <c r="L2270" s="11">
        <v>2</v>
      </c>
    </row>
    <row r="2271" spans="1:12">
      <c r="A2271" s="11" t="s">
        <v>5399</v>
      </c>
      <c r="D2271" s="11" t="s">
        <v>254</v>
      </c>
      <c r="E2271" s="19" t="s">
        <v>4723</v>
      </c>
      <c r="F2271" s="10">
        <v>42036</v>
      </c>
      <c r="G2271" s="10">
        <v>44958</v>
      </c>
      <c r="H2271" s="11">
        <v>9</v>
      </c>
      <c r="I2271" s="20" t="s">
        <v>253</v>
      </c>
      <c r="J2271" s="11" t="s">
        <v>255</v>
      </c>
      <c r="K2271" s="11" t="s">
        <v>5259</v>
      </c>
      <c r="L2271" s="11">
        <v>2</v>
      </c>
    </row>
    <row r="2272" spans="1:12">
      <c r="A2272" s="11" t="s">
        <v>5400</v>
      </c>
      <c r="D2272" s="11" t="s">
        <v>254</v>
      </c>
      <c r="E2272" s="19" t="s">
        <v>4724</v>
      </c>
      <c r="F2272" s="10">
        <v>42036</v>
      </c>
      <c r="G2272" s="10">
        <v>44958</v>
      </c>
      <c r="H2272" s="11">
        <v>9</v>
      </c>
      <c r="I2272" s="20" t="s">
        <v>253</v>
      </c>
      <c r="J2272" s="11" t="s">
        <v>255</v>
      </c>
      <c r="K2272" s="11" t="s">
        <v>5259</v>
      </c>
      <c r="L2272" s="11">
        <v>2</v>
      </c>
    </row>
    <row r="2273" spans="1:12">
      <c r="A2273" s="11" t="s">
        <v>5401</v>
      </c>
      <c r="D2273" s="11" t="s">
        <v>254</v>
      </c>
      <c r="E2273" s="19" t="s">
        <v>4725</v>
      </c>
      <c r="F2273" s="10">
        <v>42036</v>
      </c>
      <c r="G2273" s="10">
        <v>44958</v>
      </c>
      <c r="H2273" s="11">
        <v>9</v>
      </c>
      <c r="I2273" s="20" t="s">
        <v>253</v>
      </c>
      <c r="J2273" s="11" t="s">
        <v>255</v>
      </c>
      <c r="K2273" s="11" t="s">
        <v>5259</v>
      </c>
      <c r="L2273" s="11">
        <v>2</v>
      </c>
    </row>
    <row r="2274" spans="1:12">
      <c r="A2274" s="11" t="s">
        <v>4476</v>
      </c>
      <c r="D2274" s="11" t="s">
        <v>254</v>
      </c>
      <c r="E2274" s="19" t="s">
        <v>4726</v>
      </c>
      <c r="F2274" s="10">
        <v>42036</v>
      </c>
      <c r="G2274" s="10">
        <v>44958</v>
      </c>
      <c r="H2274" s="11">
        <v>9</v>
      </c>
      <c r="I2274" s="20" t="s">
        <v>253</v>
      </c>
      <c r="J2274" s="11" t="s">
        <v>255</v>
      </c>
      <c r="K2274" s="11" t="s">
        <v>5259</v>
      </c>
      <c r="L2274" s="11">
        <v>2</v>
      </c>
    </row>
    <row r="2275" spans="1:12">
      <c r="A2275" s="11" t="s">
        <v>4477</v>
      </c>
      <c r="D2275" s="11" t="s">
        <v>254</v>
      </c>
      <c r="E2275" s="19" t="s">
        <v>4727</v>
      </c>
      <c r="F2275" s="10">
        <v>42036</v>
      </c>
      <c r="G2275" s="10">
        <v>44958</v>
      </c>
      <c r="H2275" s="11">
        <v>9</v>
      </c>
      <c r="I2275" s="20" t="s">
        <v>253</v>
      </c>
      <c r="J2275" s="11" t="s">
        <v>255</v>
      </c>
      <c r="K2275" s="11" t="s">
        <v>5259</v>
      </c>
      <c r="L2275" s="11">
        <v>2</v>
      </c>
    </row>
    <row r="2276" spans="1:12">
      <c r="A2276" s="11" t="s">
        <v>4478</v>
      </c>
      <c r="D2276" s="11" t="s">
        <v>254</v>
      </c>
      <c r="E2276" s="19" t="s">
        <v>4728</v>
      </c>
      <c r="F2276" s="10">
        <v>42036</v>
      </c>
      <c r="G2276" s="10">
        <v>44958</v>
      </c>
      <c r="H2276" s="11">
        <v>9</v>
      </c>
      <c r="I2276" s="20" t="s">
        <v>253</v>
      </c>
      <c r="J2276" s="11" t="s">
        <v>255</v>
      </c>
      <c r="K2276" s="11" t="s">
        <v>5259</v>
      </c>
      <c r="L2276" s="11">
        <v>2</v>
      </c>
    </row>
    <row r="2277" spans="1:12">
      <c r="A2277" s="11" t="s">
        <v>4479</v>
      </c>
      <c r="D2277" s="11" t="s">
        <v>254</v>
      </c>
      <c r="E2277" s="19" t="s">
        <v>4729</v>
      </c>
      <c r="F2277" s="10">
        <v>42036</v>
      </c>
      <c r="G2277" s="10">
        <v>44958</v>
      </c>
      <c r="H2277" s="11">
        <v>9</v>
      </c>
      <c r="I2277" s="20" t="s">
        <v>253</v>
      </c>
      <c r="J2277" s="11" t="s">
        <v>255</v>
      </c>
      <c r="K2277" s="11" t="s">
        <v>5259</v>
      </c>
      <c r="L2277" s="11">
        <v>2</v>
      </c>
    </row>
    <row r="2278" spans="1:12">
      <c r="A2278" s="11" t="s">
        <v>4480</v>
      </c>
      <c r="D2278" s="11" t="s">
        <v>254</v>
      </c>
      <c r="E2278" s="19" t="s">
        <v>4730</v>
      </c>
      <c r="F2278" s="10">
        <v>42036</v>
      </c>
      <c r="G2278" s="10">
        <v>44958</v>
      </c>
      <c r="H2278" s="11">
        <v>9</v>
      </c>
      <c r="I2278" s="20" t="s">
        <v>253</v>
      </c>
      <c r="J2278" s="11" t="s">
        <v>255</v>
      </c>
      <c r="K2278" s="11" t="s">
        <v>5259</v>
      </c>
      <c r="L2278" s="11">
        <v>2</v>
      </c>
    </row>
    <row r="2279" spans="1:12">
      <c r="A2279" s="11" t="s">
        <v>4481</v>
      </c>
      <c r="D2279" s="11" t="s">
        <v>254</v>
      </c>
      <c r="E2279" s="19" t="s">
        <v>4731</v>
      </c>
      <c r="F2279" s="10">
        <v>42036</v>
      </c>
      <c r="G2279" s="10">
        <v>44958</v>
      </c>
      <c r="H2279" s="11">
        <v>9</v>
      </c>
      <c r="I2279" s="20" t="s">
        <v>253</v>
      </c>
      <c r="J2279" s="11" t="s">
        <v>255</v>
      </c>
      <c r="K2279" s="11" t="s">
        <v>5259</v>
      </c>
      <c r="L2279" s="11">
        <v>2</v>
      </c>
    </row>
    <row r="2280" spans="1:12">
      <c r="A2280" s="11" t="s">
        <v>4482</v>
      </c>
      <c r="D2280" s="11" t="s">
        <v>254</v>
      </c>
      <c r="E2280" s="19" t="s">
        <v>4732</v>
      </c>
      <c r="F2280" s="10">
        <v>42036</v>
      </c>
      <c r="G2280" s="10">
        <v>44958</v>
      </c>
      <c r="H2280" s="11">
        <v>9</v>
      </c>
      <c r="I2280" s="20" t="s">
        <v>253</v>
      </c>
      <c r="J2280" s="11" t="s">
        <v>255</v>
      </c>
      <c r="K2280" s="11" t="s">
        <v>5259</v>
      </c>
      <c r="L2280" s="11">
        <v>2</v>
      </c>
    </row>
    <row r="2281" spans="1:12">
      <c r="A2281" s="11" t="s">
        <v>4483</v>
      </c>
      <c r="D2281" s="11" t="s">
        <v>254</v>
      </c>
      <c r="E2281" s="19" t="s">
        <v>4733</v>
      </c>
      <c r="F2281" s="10">
        <v>42036</v>
      </c>
      <c r="G2281" s="10">
        <v>44958</v>
      </c>
      <c r="H2281" s="11">
        <v>9</v>
      </c>
      <c r="I2281" s="20" t="s">
        <v>253</v>
      </c>
      <c r="J2281" s="11" t="s">
        <v>255</v>
      </c>
      <c r="K2281" s="11" t="s">
        <v>5259</v>
      </c>
      <c r="L2281" s="11">
        <v>2</v>
      </c>
    </row>
    <row r="2282" spans="1:12">
      <c r="A2282" s="11" t="s">
        <v>4484</v>
      </c>
      <c r="D2282" s="11" t="s">
        <v>254</v>
      </c>
      <c r="E2282" s="19" t="s">
        <v>4734</v>
      </c>
      <c r="F2282" s="10">
        <v>42036</v>
      </c>
      <c r="G2282" s="10">
        <v>44958</v>
      </c>
      <c r="H2282" s="11">
        <v>9</v>
      </c>
      <c r="I2282" s="20" t="s">
        <v>253</v>
      </c>
      <c r="J2282" s="11" t="s">
        <v>255</v>
      </c>
      <c r="K2282" s="11" t="s">
        <v>5259</v>
      </c>
      <c r="L2282" s="11">
        <v>2</v>
      </c>
    </row>
    <row r="2283" spans="1:12">
      <c r="A2283" s="11" t="s">
        <v>4485</v>
      </c>
      <c r="D2283" s="11" t="s">
        <v>254</v>
      </c>
      <c r="E2283" s="19" t="s">
        <v>4735</v>
      </c>
      <c r="F2283" s="10">
        <v>42036</v>
      </c>
      <c r="G2283" s="10">
        <v>44958</v>
      </c>
      <c r="H2283" s="11">
        <v>9</v>
      </c>
      <c r="I2283" s="20" t="s">
        <v>253</v>
      </c>
      <c r="J2283" s="11" t="s">
        <v>255</v>
      </c>
      <c r="K2283" s="11" t="s">
        <v>5259</v>
      </c>
      <c r="L2283" s="11">
        <v>2</v>
      </c>
    </row>
    <row r="2284" spans="1:12">
      <c r="A2284" s="11" t="s">
        <v>4486</v>
      </c>
      <c r="D2284" s="11" t="s">
        <v>254</v>
      </c>
      <c r="E2284" s="19" t="s">
        <v>4736</v>
      </c>
      <c r="F2284" s="10">
        <v>42036</v>
      </c>
      <c r="G2284" s="10">
        <v>44958</v>
      </c>
      <c r="H2284" s="11">
        <v>9</v>
      </c>
      <c r="I2284" s="20" t="s">
        <v>253</v>
      </c>
      <c r="J2284" s="11" t="s">
        <v>255</v>
      </c>
      <c r="K2284" s="11" t="s">
        <v>5259</v>
      </c>
      <c r="L2284" s="11">
        <v>2</v>
      </c>
    </row>
    <row r="2285" spans="1:12">
      <c r="A2285" s="11" t="s">
        <v>4487</v>
      </c>
      <c r="D2285" s="11" t="s">
        <v>254</v>
      </c>
      <c r="E2285" s="19" t="s">
        <v>4737</v>
      </c>
      <c r="F2285" s="10">
        <v>42036</v>
      </c>
      <c r="G2285" s="10">
        <v>44958</v>
      </c>
      <c r="H2285" s="11">
        <v>9</v>
      </c>
      <c r="I2285" s="20" t="s">
        <v>253</v>
      </c>
      <c r="J2285" s="11" t="s">
        <v>255</v>
      </c>
      <c r="K2285" s="11" t="s">
        <v>5259</v>
      </c>
      <c r="L2285" s="11">
        <v>2</v>
      </c>
    </row>
    <row r="2286" spans="1:12">
      <c r="A2286" s="11" t="s">
        <v>4488</v>
      </c>
      <c r="D2286" s="11" t="s">
        <v>254</v>
      </c>
      <c r="E2286" s="19" t="s">
        <v>4738</v>
      </c>
      <c r="F2286" s="10">
        <v>42036</v>
      </c>
      <c r="G2286" s="10">
        <v>44958</v>
      </c>
      <c r="H2286" s="11">
        <v>9</v>
      </c>
      <c r="I2286" s="20" t="s">
        <v>253</v>
      </c>
      <c r="J2286" s="11" t="s">
        <v>255</v>
      </c>
      <c r="K2286" s="11" t="s">
        <v>5259</v>
      </c>
      <c r="L2286" s="11">
        <v>2</v>
      </c>
    </row>
    <row r="2287" spans="1:12">
      <c r="A2287" s="11" t="s">
        <v>4489</v>
      </c>
      <c r="D2287" s="11" t="s">
        <v>254</v>
      </c>
      <c r="E2287" s="19" t="s">
        <v>4739</v>
      </c>
      <c r="F2287" s="10">
        <v>42036</v>
      </c>
      <c r="G2287" s="10">
        <v>44958</v>
      </c>
      <c r="H2287" s="11">
        <v>9</v>
      </c>
      <c r="I2287" s="20" t="s">
        <v>253</v>
      </c>
      <c r="J2287" s="11" t="s">
        <v>255</v>
      </c>
      <c r="K2287" s="11" t="s">
        <v>5259</v>
      </c>
      <c r="L2287" s="11">
        <v>2</v>
      </c>
    </row>
    <row r="2288" spans="1:12">
      <c r="A2288" s="11" t="s">
        <v>4490</v>
      </c>
      <c r="D2288" s="11" t="s">
        <v>254</v>
      </c>
      <c r="E2288" s="19" t="s">
        <v>4740</v>
      </c>
      <c r="F2288" s="10">
        <v>42036</v>
      </c>
      <c r="G2288" s="10">
        <v>44958</v>
      </c>
      <c r="H2288" s="11">
        <v>9</v>
      </c>
      <c r="I2288" s="20" t="s">
        <v>253</v>
      </c>
      <c r="J2288" s="11" t="s">
        <v>255</v>
      </c>
      <c r="K2288" s="11" t="s">
        <v>5259</v>
      </c>
      <c r="L2288" s="11">
        <v>2</v>
      </c>
    </row>
    <row r="2289" spans="1:12">
      <c r="A2289" s="11" t="s">
        <v>4491</v>
      </c>
      <c r="D2289" s="11" t="s">
        <v>254</v>
      </c>
      <c r="E2289" s="19" t="s">
        <v>4741</v>
      </c>
      <c r="F2289" s="10">
        <v>42036</v>
      </c>
      <c r="G2289" s="10">
        <v>44958</v>
      </c>
      <c r="H2289" s="11">
        <v>9</v>
      </c>
      <c r="I2289" s="20" t="s">
        <v>253</v>
      </c>
      <c r="J2289" s="11" t="s">
        <v>255</v>
      </c>
      <c r="K2289" s="11" t="s">
        <v>5259</v>
      </c>
      <c r="L2289" s="11">
        <v>2</v>
      </c>
    </row>
    <row r="2290" spans="1:12">
      <c r="A2290" s="11" t="s">
        <v>4492</v>
      </c>
      <c r="D2290" s="11" t="s">
        <v>254</v>
      </c>
      <c r="E2290" s="19" t="s">
        <v>4742</v>
      </c>
      <c r="F2290" s="10">
        <v>42036</v>
      </c>
      <c r="G2290" s="10">
        <v>44958</v>
      </c>
      <c r="H2290" s="11">
        <v>9</v>
      </c>
      <c r="I2290" s="20" t="s">
        <v>253</v>
      </c>
      <c r="J2290" s="11" t="s">
        <v>255</v>
      </c>
      <c r="K2290" s="11" t="s">
        <v>5259</v>
      </c>
      <c r="L2290" s="11">
        <v>2</v>
      </c>
    </row>
    <row r="2291" spans="1:12">
      <c r="A2291" s="11" t="s">
        <v>4493</v>
      </c>
      <c r="D2291" s="11" t="s">
        <v>254</v>
      </c>
      <c r="E2291" s="19" t="s">
        <v>4743</v>
      </c>
      <c r="F2291" s="10">
        <v>42036</v>
      </c>
      <c r="G2291" s="10">
        <v>44958</v>
      </c>
      <c r="H2291" s="11">
        <v>9</v>
      </c>
      <c r="I2291" s="20" t="s">
        <v>253</v>
      </c>
      <c r="J2291" s="11" t="s">
        <v>255</v>
      </c>
      <c r="K2291" s="11" t="s">
        <v>5259</v>
      </c>
      <c r="L2291" s="11">
        <v>2</v>
      </c>
    </row>
    <row r="2292" spans="1:12">
      <c r="A2292" s="11" t="s">
        <v>4494</v>
      </c>
      <c r="D2292" s="11" t="s">
        <v>254</v>
      </c>
      <c r="E2292" s="19" t="s">
        <v>4744</v>
      </c>
      <c r="F2292" s="10">
        <v>42036</v>
      </c>
      <c r="G2292" s="10">
        <v>44958</v>
      </c>
      <c r="H2292" s="11">
        <v>9</v>
      </c>
      <c r="I2292" s="20" t="s">
        <v>253</v>
      </c>
      <c r="J2292" s="11" t="s">
        <v>255</v>
      </c>
      <c r="K2292" s="11" t="s">
        <v>5259</v>
      </c>
      <c r="L2292" s="11">
        <v>2</v>
      </c>
    </row>
    <row r="2293" spans="1:12">
      <c r="A2293" s="11" t="s">
        <v>4495</v>
      </c>
      <c r="D2293" s="11" t="s">
        <v>254</v>
      </c>
      <c r="E2293" s="19" t="s">
        <v>4745</v>
      </c>
      <c r="F2293" s="10">
        <v>42036</v>
      </c>
      <c r="G2293" s="10">
        <v>44958</v>
      </c>
      <c r="H2293" s="11">
        <v>9</v>
      </c>
      <c r="I2293" s="20" t="s">
        <v>253</v>
      </c>
      <c r="J2293" s="11" t="s">
        <v>255</v>
      </c>
      <c r="K2293" s="11" t="s">
        <v>5259</v>
      </c>
      <c r="L2293" s="11">
        <v>2</v>
      </c>
    </row>
    <row r="2294" spans="1:12">
      <c r="A2294" s="11" t="s">
        <v>4496</v>
      </c>
      <c r="D2294" s="11" t="s">
        <v>254</v>
      </c>
      <c r="E2294" s="19" t="s">
        <v>4746</v>
      </c>
      <c r="F2294" s="10">
        <v>42036</v>
      </c>
      <c r="G2294" s="10">
        <v>44958</v>
      </c>
      <c r="H2294" s="11">
        <v>9</v>
      </c>
      <c r="I2294" s="20" t="s">
        <v>253</v>
      </c>
      <c r="J2294" s="11" t="s">
        <v>255</v>
      </c>
      <c r="K2294" s="11" t="s">
        <v>5259</v>
      </c>
      <c r="L2294" s="11">
        <v>2</v>
      </c>
    </row>
    <row r="2295" spans="1:12">
      <c r="A2295" s="11" t="s">
        <v>4497</v>
      </c>
      <c r="D2295" s="11" t="s">
        <v>254</v>
      </c>
      <c r="E2295" s="19" t="s">
        <v>4747</v>
      </c>
      <c r="F2295" s="10">
        <v>42036</v>
      </c>
      <c r="G2295" s="10">
        <v>44958</v>
      </c>
      <c r="H2295" s="11">
        <v>9</v>
      </c>
      <c r="I2295" s="20" t="s">
        <v>253</v>
      </c>
      <c r="J2295" s="11" t="s">
        <v>255</v>
      </c>
      <c r="K2295" s="11" t="s">
        <v>5259</v>
      </c>
      <c r="L2295" s="11">
        <v>2</v>
      </c>
    </row>
    <row r="2296" spans="1:12">
      <c r="A2296" s="11" t="s">
        <v>4498</v>
      </c>
      <c r="D2296" s="11" t="s">
        <v>254</v>
      </c>
      <c r="E2296" s="19" t="s">
        <v>4748</v>
      </c>
      <c r="F2296" s="10">
        <v>42036</v>
      </c>
      <c r="G2296" s="10">
        <v>44958</v>
      </c>
      <c r="H2296" s="11">
        <v>9</v>
      </c>
      <c r="I2296" s="20" t="s">
        <v>253</v>
      </c>
      <c r="J2296" s="11" t="s">
        <v>255</v>
      </c>
      <c r="K2296" s="11" t="s">
        <v>5259</v>
      </c>
      <c r="L2296" s="11">
        <v>2</v>
      </c>
    </row>
    <row r="2297" spans="1:12">
      <c r="A2297" s="11" t="s">
        <v>4499</v>
      </c>
      <c r="D2297" s="11" t="s">
        <v>254</v>
      </c>
      <c r="E2297" s="19" t="s">
        <v>4749</v>
      </c>
      <c r="F2297" s="10">
        <v>42036</v>
      </c>
      <c r="G2297" s="10">
        <v>44958</v>
      </c>
      <c r="H2297" s="11">
        <v>9</v>
      </c>
      <c r="I2297" s="20" t="s">
        <v>253</v>
      </c>
      <c r="J2297" s="11" t="s">
        <v>255</v>
      </c>
      <c r="K2297" s="11" t="s">
        <v>5259</v>
      </c>
      <c r="L2297" s="11">
        <v>2</v>
      </c>
    </row>
    <row r="2298" spans="1:12">
      <c r="A2298" s="11" t="s">
        <v>4500</v>
      </c>
      <c r="D2298" s="11" t="s">
        <v>254</v>
      </c>
      <c r="E2298" s="19" t="s">
        <v>4750</v>
      </c>
      <c r="F2298" s="10">
        <v>42036</v>
      </c>
      <c r="G2298" s="10">
        <v>44958</v>
      </c>
      <c r="H2298" s="11">
        <v>9</v>
      </c>
      <c r="I2298" s="20" t="s">
        <v>253</v>
      </c>
      <c r="J2298" s="11" t="s">
        <v>255</v>
      </c>
      <c r="K2298" s="11" t="s">
        <v>5259</v>
      </c>
      <c r="L2298" s="11">
        <v>2</v>
      </c>
    </row>
    <row r="2299" spans="1:12">
      <c r="A2299" s="11" t="s">
        <v>4501</v>
      </c>
      <c r="D2299" s="11" t="s">
        <v>254</v>
      </c>
      <c r="E2299" s="19" t="s">
        <v>4751</v>
      </c>
      <c r="F2299" s="10">
        <v>42036</v>
      </c>
      <c r="G2299" s="10">
        <v>44958</v>
      </c>
      <c r="H2299" s="11">
        <v>9</v>
      </c>
      <c r="I2299" s="20" t="s">
        <v>253</v>
      </c>
      <c r="J2299" s="11" t="s">
        <v>255</v>
      </c>
      <c r="K2299" s="11" t="s">
        <v>5259</v>
      </c>
      <c r="L2299" s="11">
        <v>2</v>
      </c>
    </row>
    <row r="2300" spans="1:12">
      <c r="A2300" s="11" t="s">
        <v>4502</v>
      </c>
      <c r="D2300" s="11" t="s">
        <v>254</v>
      </c>
      <c r="E2300" s="19" t="s">
        <v>4752</v>
      </c>
      <c r="F2300" s="10">
        <v>42036</v>
      </c>
      <c r="G2300" s="10">
        <v>44958</v>
      </c>
      <c r="H2300" s="11">
        <v>9</v>
      </c>
      <c r="I2300" s="20" t="s">
        <v>253</v>
      </c>
      <c r="J2300" s="11" t="s">
        <v>255</v>
      </c>
      <c r="K2300" s="11" t="s">
        <v>5259</v>
      </c>
      <c r="L2300" s="11">
        <v>2</v>
      </c>
    </row>
    <row r="2301" spans="1:12">
      <c r="A2301" s="11" t="s">
        <v>4503</v>
      </c>
      <c r="D2301" s="11" t="s">
        <v>254</v>
      </c>
      <c r="E2301" s="19" t="s">
        <v>4753</v>
      </c>
      <c r="F2301" s="10">
        <v>42036</v>
      </c>
      <c r="G2301" s="10">
        <v>44958</v>
      </c>
      <c r="H2301" s="11">
        <v>9</v>
      </c>
      <c r="I2301" s="20" t="s">
        <v>253</v>
      </c>
      <c r="J2301" s="11" t="s">
        <v>255</v>
      </c>
      <c r="K2301" s="11" t="s">
        <v>5259</v>
      </c>
      <c r="L2301" s="11">
        <v>2</v>
      </c>
    </row>
    <row r="2302" spans="1:12">
      <c r="A2302" s="11" t="s">
        <v>4504</v>
      </c>
      <c r="D2302" s="11" t="s">
        <v>254</v>
      </c>
      <c r="E2302" s="19" t="s">
        <v>4754</v>
      </c>
      <c r="F2302" s="10">
        <v>42036</v>
      </c>
      <c r="G2302" s="10">
        <v>44958</v>
      </c>
      <c r="H2302" s="11">
        <v>9</v>
      </c>
      <c r="I2302" s="20" t="s">
        <v>253</v>
      </c>
      <c r="J2302" s="11" t="s">
        <v>255</v>
      </c>
      <c r="K2302" s="11" t="s">
        <v>5259</v>
      </c>
      <c r="L2302" s="11">
        <v>2</v>
      </c>
    </row>
    <row r="2303" spans="1:12">
      <c r="A2303" s="11" t="s">
        <v>4505</v>
      </c>
      <c r="D2303" s="11" t="s">
        <v>254</v>
      </c>
      <c r="E2303" s="19" t="s">
        <v>4755</v>
      </c>
      <c r="F2303" s="10">
        <v>42036</v>
      </c>
      <c r="G2303" s="10">
        <v>44958</v>
      </c>
      <c r="H2303" s="11">
        <v>9</v>
      </c>
      <c r="I2303" s="20" t="s">
        <v>253</v>
      </c>
      <c r="J2303" s="11" t="s">
        <v>255</v>
      </c>
      <c r="K2303" s="11" t="s">
        <v>5259</v>
      </c>
      <c r="L2303" s="11">
        <v>2</v>
      </c>
    </row>
    <row r="2304" spans="1:12">
      <c r="A2304" s="11" t="s">
        <v>4506</v>
      </c>
      <c r="D2304" s="11" t="s">
        <v>254</v>
      </c>
      <c r="E2304" s="19" t="s">
        <v>4756</v>
      </c>
      <c r="F2304" s="10">
        <v>42036</v>
      </c>
      <c r="G2304" s="10">
        <v>44958</v>
      </c>
      <c r="H2304" s="11">
        <v>9</v>
      </c>
      <c r="I2304" s="20" t="s">
        <v>253</v>
      </c>
      <c r="J2304" s="11" t="s">
        <v>255</v>
      </c>
      <c r="K2304" s="11" t="s">
        <v>5259</v>
      </c>
      <c r="L2304" s="11">
        <v>2</v>
      </c>
    </row>
    <row r="2305" spans="1:12">
      <c r="A2305" s="11" t="s">
        <v>4507</v>
      </c>
      <c r="D2305" s="11" t="s">
        <v>254</v>
      </c>
      <c r="E2305" s="19" t="s">
        <v>4757</v>
      </c>
      <c r="F2305" s="10">
        <v>42036</v>
      </c>
      <c r="G2305" s="10">
        <v>44958</v>
      </c>
      <c r="H2305" s="11">
        <v>9</v>
      </c>
      <c r="I2305" s="20" t="s">
        <v>253</v>
      </c>
      <c r="J2305" s="11" t="s">
        <v>255</v>
      </c>
      <c r="K2305" s="11" t="s">
        <v>5259</v>
      </c>
      <c r="L2305" s="11">
        <v>2</v>
      </c>
    </row>
    <row r="2306" spans="1:12">
      <c r="A2306" s="11" t="s">
        <v>4508</v>
      </c>
      <c r="D2306" s="11" t="s">
        <v>254</v>
      </c>
      <c r="E2306" s="19" t="s">
        <v>4758</v>
      </c>
      <c r="F2306" s="10">
        <v>42036</v>
      </c>
      <c r="G2306" s="10">
        <v>44958</v>
      </c>
      <c r="H2306" s="11">
        <v>9</v>
      </c>
      <c r="I2306" s="20" t="s">
        <v>253</v>
      </c>
      <c r="J2306" s="11" t="s">
        <v>255</v>
      </c>
      <c r="K2306" s="11" t="s">
        <v>5259</v>
      </c>
      <c r="L2306" s="11">
        <v>2</v>
      </c>
    </row>
    <row r="2307" spans="1:12">
      <c r="A2307" s="11" t="s">
        <v>4509</v>
      </c>
      <c r="D2307" s="11" t="s">
        <v>254</v>
      </c>
      <c r="E2307" s="19" t="s">
        <v>4759</v>
      </c>
      <c r="F2307" s="10">
        <v>42036</v>
      </c>
      <c r="G2307" s="10">
        <v>44958</v>
      </c>
      <c r="H2307" s="11">
        <v>9</v>
      </c>
      <c r="I2307" s="20" t="s">
        <v>253</v>
      </c>
      <c r="J2307" s="11" t="s">
        <v>255</v>
      </c>
      <c r="K2307" s="11" t="s">
        <v>5259</v>
      </c>
      <c r="L2307" s="11">
        <v>2</v>
      </c>
    </row>
    <row r="2308" spans="1:12">
      <c r="A2308" s="11" t="s">
        <v>4510</v>
      </c>
      <c r="D2308" s="11" t="s">
        <v>254</v>
      </c>
      <c r="E2308" s="19" t="s">
        <v>4760</v>
      </c>
      <c r="F2308" s="10">
        <v>42036</v>
      </c>
      <c r="G2308" s="10">
        <v>44958</v>
      </c>
      <c r="H2308" s="11">
        <v>9</v>
      </c>
      <c r="I2308" s="20" t="s">
        <v>253</v>
      </c>
      <c r="J2308" s="11" t="s">
        <v>255</v>
      </c>
      <c r="K2308" s="11" t="s">
        <v>5259</v>
      </c>
      <c r="L2308" s="11">
        <v>2</v>
      </c>
    </row>
    <row r="2309" spans="1:12">
      <c r="A2309" s="11" t="s">
        <v>4511</v>
      </c>
      <c r="D2309" s="11" t="s">
        <v>254</v>
      </c>
      <c r="E2309" s="19" t="s">
        <v>4761</v>
      </c>
      <c r="F2309" s="10">
        <v>42036</v>
      </c>
      <c r="G2309" s="10">
        <v>44958</v>
      </c>
      <c r="H2309" s="11">
        <v>9</v>
      </c>
      <c r="I2309" s="20" t="s">
        <v>253</v>
      </c>
      <c r="J2309" s="11" t="s">
        <v>255</v>
      </c>
      <c r="K2309" s="11" t="s">
        <v>5259</v>
      </c>
      <c r="L2309" s="11">
        <v>2</v>
      </c>
    </row>
    <row r="2310" spans="1:12">
      <c r="A2310" s="11" t="s">
        <v>4512</v>
      </c>
      <c r="D2310" s="11" t="s">
        <v>254</v>
      </c>
      <c r="E2310" s="19" t="s">
        <v>4762</v>
      </c>
      <c r="F2310" s="10">
        <v>42036</v>
      </c>
      <c r="G2310" s="10">
        <v>44958</v>
      </c>
      <c r="H2310" s="11">
        <v>9</v>
      </c>
      <c r="I2310" s="20" t="s">
        <v>253</v>
      </c>
      <c r="J2310" s="11" t="s">
        <v>255</v>
      </c>
      <c r="K2310" s="11" t="s">
        <v>5259</v>
      </c>
      <c r="L2310" s="11">
        <v>2</v>
      </c>
    </row>
    <row r="2311" spans="1:12">
      <c r="A2311" s="11" t="s">
        <v>4513</v>
      </c>
      <c r="D2311" s="11" t="s">
        <v>254</v>
      </c>
      <c r="E2311" s="19" t="s">
        <v>4763</v>
      </c>
      <c r="F2311" s="10">
        <v>42036</v>
      </c>
      <c r="G2311" s="10">
        <v>44958</v>
      </c>
      <c r="H2311" s="11">
        <v>9</v>
      </c>
      <c r="I2311" s="20" t="s">
        <v>253</v>
      </c>
      <c r="J2311" s="11" t="s">
        <v>255</v>
      </c>
      <c r="K2311" s="11" t="s">
        <v>5259</v>
      </c>
      <c r="L2311" s="11">
        <v>2</v>
      </c>
    </row>
    <row r="2312" spans="1:12">
      <c r="A2312" s="11" t="s">
        <v>4514</v>
      </c>
      <c r="D2312" s="11" t="s">
        <v>254</v>
      </c>
      <c r="E2312" s="19" t="s">
        <v>4764</v>
      </c>
      <c r="F2312" s="10">
        <v>42036</v>
      </c>
      <c r="G2312" s="10">
        <v>44958</v>
      </c>
      <c r="H2312" s="11">
        <v>9</v>
      </c>
      <c r="I2312" s="20" t="s">
        <v>253</v>
      </c>
      <c r="J2312" s="11" t="s">
        <v>255</v>
      </c>
      <c r="K2312" s="11" t="s">
        <v>5259</v>
      </c>
      <c r="L2312" s="11">
        <v>2</v>
      </c>
    </row>
    <row r="2313" spans="1:12">
      <c r="A2313" s="11" t="s">
        <v>4515</v>
      </c>
      <c r="D2313" s="11" t="s">
        <v>254</v>
      </c>
      <c r="E2313" s="19" t="s">
        <v>4765</v>
      </c>
      <c r="F2313" s="10">
        <v>42036</v>
      </c>
      <c r="G2313" s="10">
        <v>44958</v>
      </c>
      <c r="H2313" s="11">
        <v>9</v>
      </c>
      <c r="I2313" s="20" t="s">
        <v>253</v>
      </c>
      <c r="J2313" s="11" t="s">
        <v>255</v>
      </c>
      <c r="K2313" s="11" t="s">
        <v>5259</v>
      </c>
      <c r="L2313" s="11">
        <v>2</v>
      </c>
    </row>
    <row r="2314" spans="1:12">
      <c r="A2314" s="11" t="s">
        <v>4516</v>
      </c>
      <c r="D2314" s="11" t="s">
        <v>254</v>
      </c>
      <c r="E2314" s="19" t="s">
        <v>4766</v>
      </c>
      <c r="F2314" s="10">
        <v>42036</v>
      </c>
      <c r="G2314" s="10">
        <v>44958</v>
      </c>
      <c r="H2314" s="11">
        <v>9</v>
      </c>
      <c r="I2314" s="20" t="s">
        <v>253</v>
      </c>
      <c r="J2314" s="11" t="s">
        <v>255</v>
      </c>
      <c r="K2314" s="11" t="s">
        <v>5259</v>
      </c>
      <c r="L2314" s="11">
        <v>2</v>
      </c>
    </row>
    <row r="2315" spans="1:12">
      <c r="A2315" s="11" t="s">
        <v>4517</v>
      </c>
      <c r="D2315" s="11" t="s">
        <v>254</v>
      </c>
      <c r="E2315" s="19" t="s">
        <v>4767</v>
      </c>
      <c r="F2315" s="10">
        <v>42036</v>
      </c>
      <c r="G2315" s="10">
        <v>44958</v>
      </c>
      <c r="H2315" s="11">
        <v>9</v>
      </c>
      <c r="I2315" s="20" t="s">
        <v>253</v>
      </c>
      <c r="J2315" s="11" t="s">
        <v>255</v>
      </c>
      <c r="K2315" s="11" t="s">
        <v>5259</v>
      </c>
      <c r="L2315" s="11">
        <v>2</v>
      </c>
    </row>
    <row r="2316" spans="1:12">
      <c r="A2316" s="11" t="s">
        <v>4518</v>
      </c>
      <c r="D2316" s="11" t="s">
        <v>254</v>
      </c>
      <c r="E2316" s="19" t="s">
        <v>4768</v>
      </c>
      <c r="F2316" s="10">
        <v>42036</v>
      </c>
      <c r="G2316" s="10">
        <v>44958</v>
      </c>
      <c r="H2316" s="11">
        <v>9</v>
      </c>
      <c r="I2316" s="20" t="s">
        <v>253</v>
      </c>
      <c r="J2316" s="11" t="s">
        <v>255</v>
      </c>
      <c r="K2316" s="11" t="s">
        <v>5259</v>
      </c>
      <c r="L2316" s="11">
        <v>2</v>
      </c>
    </row>
    <row r="2317" spans="1:12">
      <c r="A2317" s="11" t="s">
        <v>4519</v>
      </c>
      <c r="D2317" s="11" t="s">
        <v>254</v>
      </c>
      <c r="E2317" s="19" t="s">
        <v>4769</v>
      </c>
      <c r="F2317" s="10">
        <v>42036</v>
      </c>
      <c r="G2317" s="10">
        <v>44958</v>
      </c>
      <c r="H2317" s="11">
        <v>9</v>
      </c>
      <c r="I2317" s="20" t="s">
        <v>253</v>
      </c>
      <c r="J2317" s="11" t="s">
        <v>255</v>
      </c>
      <c r="K2317" s="11" t="s">
        <v>5259</v>
      </c>
      <c r="L2317" s="11">
        <v>2</v>
      </c>
    </row>
    <row r="2318" spans="1:12">
      <c r="A2318" s="11" t="s">
        <v>4520</v>
      </c>
      <c r="D2318" s="11" t="s">
        <v>254</v>
      </c>
      <c r="E2318" s="19" t="s">
        <v>4770</v>
      </c>
      <c r="F2318" s="10">
        <v>42036</v>
      </c>
      <c r="G2318" s="10">
        <v>44958</v>
      </c>
      <c r="H2318" s="11">
        <v>9</v>
      </c>
      <c r="I2318" s="20" t="s">
        <v>253</v>
      </c>
      <c r="J2318" s="11" t="s">
        <v>255</v>
      </c>
      <c r="K2318" s="11" t="s">
        <v>5259</v>
      </c>
      <c r="L2318" s="11">
        <v>2</v>
      </c>
    </row>
    <row r="2319" spans="1:12">
      <c r="A2319" s="11" t="s">
        <v>4521</v>
      </c>
      <c r="D2319" s="11" t="s">
        <v>254</v>
      </c>
      <c r="E2319" s="19" t="s">
        <v>4771</v>
      </c>
      <c r="F2319" s="10">
        <v>42036</v>
      </c>
      <c r="G2319" s="10">
        <v>44958</v>
      </c>
      <c r="H2319" s="11">
        <v>9</v>
      </c>
      <c r="I2319" s="20" t="s">
        <v>253</v>
      </c>
      <c r="J2319" s="11" t="s">
        <v>255</v>
      </c>
      <c r="K2319" s="11" t="s">
        <v>5259</v>
      </c>
      <c r="L2319" s="11">
        <v>2</v>
      </c>
    </row>
    <row r="2320" spans="1:12">
      <c r="A2320" s="11" t="s">
        <v>4522</v>
      </c>
      <c r="D2320" s="11" t="s">
        <v>254</v>
      </c>
      <c r="E2320" s="19" t="s">
        <v>4772</v>
      </c>
      <c r="F2320" s="10">
        <v>42036</v>
      </c>
      <c r="G2320" s="10">
        <v>44958</v>
      </c>
      <c r="H2320" s="11">
        <v>9</v>
      </c>
      <c r="I2320" s="20" t="s">
        <v>253</v>
      </c>
      <c r="J2320" s="11" t="s">
        <v>255</v>
      </c>
      <c r="K2320" s="11" t="s">
        <v>5259</v>
      </c>
      <c r="L2320" s="11">
        <v>2</v>
      </c>
    </row>
    <row r="2321" spans="1:12">
      <c r="A2321" s="11" t="s">
        <v>4523</v>
      </c>
      <c r="D2321" s="11" t="s">
        <v>254</v>
      </c>
      <c r="E2321" s="19" t="s">
        <v>4773</v>
      </c>
      <c r="F2321" s="10">
        <v>42036</v>
      </c>
      <c r="G2321" s="10">
        <v>44958</v>
      </c>
      <c r="H2321" s="11">
        <v>9</v>
      </c>
      <c r="I2321" s="20" t="s">
        <v>253</v>
      </c>
      <c r="J2321" s="11" t="s">
        <v>255</v>
      </c>
      <c r="K2321" s="11" t="s">
        <v>5259</v>
      </c>
      <c r="L2321" s="11">
        <v>2</v>
      </c>
    </row>
    <row r="2322" spans="1:12">
      <c r="A2322" s="11" t="s">
        <v>4524</v>
      </c>
      <c r="D2322" s="11" t="s">
        <v>254</v>
      </c>
      <c r="E2322" s="19" t="s">
        <v>4774</v>
      </c>
      <c r="F2322" s="10">
        <v>42036</v>
      </c>
      <c r="G2322" s="10">
        <v>44958</v>
      </c>
      <c r="H2322" s="11">
        <v>9</v>
      </c>
      <c r="I2322" s="20" t="s">
        <v>253</v>
      </c>
      <c r="J2322" s="11" t="s">
        <v>255</v>
      </c>
      <c r="K2322" s="11" t="s">
        <v>5259</v>
      </c>
      <c r="L2322" s="11">
        <v>2</v>
      </c>
    </row>
    <row r="2323" spans="1:12">
      <c r="A2323" s="11" t="s">
        <v>4525</v>
      </c>
      <c r="D2323" s="11" t="s">
        <v>254</v>
      </c>
      <c r="E2323" s="19" t="s">
        <v>4775</v>
      </c>
      <c r="F2323" s="10">
        <v>42036</v>
      </c>
      <c r="G2323" s="10">
        <v>44958</v>
      </c>
      <c r="H2323" s="11">
        <v>9</v>
      </c>
      <c r="I2323" s="20" t="s">
        <v>253</v>
      </c>
      <c r="J2323" s="11" t="s">
        <v>255</v>
      </c>
      <c r="K2323" s="11" t="s">
        <v>5259</v>
      </c>
      <c r="L2323" s="11">
        <v>2</v>
      </c>
    </row>
    <row r="2324" spans="1:12">
      <c r="A2324" s="11" t="s">
        <v>4526</v>
      </c>
      <c r="D2324" s="11" t="s">
        <v>254</v>
      </c>
      <c r="E2324" s="19" t="s">
        <v>4776</v>
      </c>
      <c r="F2324" s="10">
        <v>42036</v>
      </c>
      <c r="G2324" s="10">
        <v>44958</v>
      </c>
      <c r="H2324" s="11">
        <v>9</v>
      </c>
      <c r="I2324" s="20" t="s">
        <v>253</v>
      </c>
      <c r="J2324" s="11" t="s">
        <v>255</v>
      </c>
      <c r="K2324" s="11" t="s">
        <v>5259</v>
      </c>
      <c r="L2324" s="11">
        <v>2</v>
      </c>
    </row>
    <row r="2325" spans="1:12">
      <c r="A2325" s="11" t="s">
        <v>4527</v>
      </c>
      <c r="D2325" s="11" t="s">
        <v>254</v>
      </c>
      <c r="E2325" s="19" t="s">
        <v>4777</v>
      </c>
      <c r="F2325" s="10">
        <v>42036</v>
      </c>
      <c r="G2325" s="10">
        <v>44958</v>
      </c>
      <c r="H2325" s="11">
        <v>9</v>
      </c>
      <c r="I2325" s="20" t="s">
        <v>253</v>
      </c>
      <c r="J2325" s="11" t="s">
        <v>255</v>
      </c>
      <c r="K2325" s="11" t="s">
        <v>5259</v>
      </c>
      <c r="L2325" s="11">
        <v>2</v>
      </c>
    </row>
    <row r="2326" spans="1:12">
      <c r="A2326" s="11" t="s">
        <v>4528</v>
      </c>
      <c r="D2326" s="11" t="s">
        <v>254</v>
      </c>
      <c r="E2326" s="19" t="s">
        <v>4778</v>
      </c>
      <c r="F2326" s="10">
        <v>42036</v>
      </c>
      <c r="G2326" s="10">
        <v>44958</v>
      </c>
      <c r="H2326" s="11">
        <v>9</v>
      </c>
      <c r="I2326" s="20" t="s">
        <v>253</v>
      </c>
      <c r="J2326" s="11" t="s">
        <v>255</v>
      </c>
      <c r="K2326" s="11" t="s">
        <v>5259</v>
      </c>
      <c r="L2326" s="11">
        <v>2</v>
      </c>
    </row>
    <row r="2327" spans="1:12">
      <c r="A2327" s="11" t="s">
        <v>4529</v>
      </c>
      <c r="D2327" s="11" t="s">
        <v>254</v>
      </c>
      <c r="E2327" s="19" t="s">
        <v>4779</v>
      </c>
      <c r="F2327" s="10">
        <v>42036</v>
      </c>
      <c r="G2327" s="10">
        <v>44958</v>
      </c>
      <c r="H2327" s="11">
        <v>9</v>
      </c>
      <c r="I2327" s="20" t="s">
        <v>253</v>
      </c>
      <c r="J2327" s="11" t="s">
        <v>255</v>
      </c>
      <c r="K2327" s="11" t="s">
        <v>5259</v>
      </c>
      <c r="L2327" s="11">
        <v>2</v>
      </c>
    </row>
    <row r="2328" spans="1:12">
      <c r="A2328" s="11" t="s">
        <v>4530</v>
      </c>
      <c r="D2328" s="11" t="s">
        <v>254</v>
      </c>
      <c r="E2328" s="19" t="s">
        <v>4780</v>
      </c>
      <c r="F2328" s="10">
        <v>42036</v>
      </c>
      <c r="G2328" s="10">
        <v>44958</v>
      </c>
      <c r="H2328" s="11">
        <v>9</v>
      </c>
      <c r="I2328" s="20" t="s">
        <v>253</v>
      </c>
      <c r="J2328" s="11" t="s">
        <v>255</v>
      </c>
      <c r="K2328" s="11" t="s">
        <v>5259</v>
      </c>
      <c r="L2328" s="11">
        <v>2</v>
      </c>
    </row>
    <row r="2329" spans="1:12">
      <c r="A2329" s="11" t="s">
        <v>4531</v>
      </c>
      <c r="D2329" s="11" t="s">
        <v>254</v>
      </c>
      <c r="E2329" s="19" t="s">
        <v>4781</v>
      </c>
      <c r="F2329" s="10">
        <v>42036</v>
      </c>
      <c r="G2329" s="10">
        <v>44958</v>
      </c>
      <c r="H2329" s="11">
        <v>9</v>
      </c>
      <c r="I2329" s="20" t="s">
        <v>253</v>
      </c>
      <c r="J2329" s="11" t="s">
        <v>255</v>
      </c>
      <c r="K2329" s="11" t="s">
        <v>5259</v>
      </c>
      <c r="L2329" s="11">
        <v>2</v>
      </c>
    </row>
    <row r="2330" spans="1:12">
      <c r="A2330" s="11" t="s">
        <v>4532</v>
      </c>
      <c r="D2330" s="11" t="s">
        <v>254</v>
      </c>
      <c r="E2330" s="19" t="s">
        <v>4782</v>
      </c>
      <c r="F2330" s="10">
        <v>42036</v>
      </c>
      <c r="G2330" s="10">
        <v>44958</v>
      </c>
      <c r="H2330" s="11">
        <v>9</v>
      </c>
      <c r="I2330" s="20" t="s">
        <v>253</v>
      </c>
      <c r="J2330" s="11" t="s">
        <v>255</v>
      </c>
      <c r="K2330" s="11" t="s">
        <v>5259</v>
      </c>
      <c r="L2330" s="11">
        <v>2</v>
      </c>
    </row>
    <row r="2331" spans="1:12">
      <c r="A2331" s="11" t="s">
        <v>4533</v>
      </c>
      <c r="D2331" s="11" t="s">
        <v>254</v>
      </c>
      <c r="E2331" s="19" t="s">
        <v>4783</v>
      </c>
      <c r="F2331" s="10">
        <v>42036</v>
      </c>
      <c r="G2331" s="10">
        <v>44958</v>
      </c>
      <c r="H2331" s="11">
        <v>9</v>
      </c>
      <c r="I2331" s="20" t="s">
        <v>253</v>
      </c>
      <c r="J2331" s="11" t="s">
        <v>255</v>
      </c>
      <c r="K2331" s="11" t="s">
        <v>5259</v>
      </c>
      <c r="L2331" s="11">
        <v>2</v>
      </c>
    </row>
    <row r="2332" spans="1:12">
      <c r="A2332" s="11" t="s">
        <v>4534</v>
      </c>
      <c r="D2332" s="11" t="s">
        <v>254</v>
      </c>
      <c r="E2332" s="19" t="s">
        <v>4784</v>
      </c>
      <c r="F2332" s="10">
        <v>42036</v>
      </c>
      <c r="G2332" s="10">
        <v>44958</v>
      </c>
      <c r="H2332" s="11">
        <v>9</v>
      </c>
      <c r="I2332" s="20" t="s">
        <v>253</v>
      </c>
      <c r="J2332" s="11" t="s">
        <v>255</v>
      </c>
      <c r="K2332" s="11" t="s">
        <v>5259</v>
      </c>
      <c r="L2332" s="11">
        <v>2</v>
      </c>
    </row>
    <row r="2333" spans="1:12">
      <c r="A2333" s="11" t="s">
        <v>4535</v>
      </c>
      <c r="D2333" s="11" t="s">
        <v>254</v>
      </c>
      <c r="E2333" s="19" t="s">
        <v>4785</v>
      </c>
      <c r="F2333" s="10">
        <v>42036</v>
      </c>
      <c r="G2333" s="10">
        <v>44958</v>
      </c>
      <c r="H2333" s="11">
        <v>9</v>
      </c>
      <c r="I2333" s="20" t="s">
        <v>253</v>
      </c>
      <c r="J2333" s="11" t="s">
        <v>255</v>
      </c>
      <c r="K2333" s="11" t="s">
        <v>5259</v>
      </c>
      <c r="L2333" s="11">
        <v>2</v>
      </c>
    </row>
    <row r="2334" spans="1:12">
      <c r="A2334" s="11" t="s">
        <v>4536</v>
      </c>
      <c r="D2334" s="11" t="s">
        <v>254</v>
      </c>
      <c r="E2334" s="19" t="s">
        <v>4786</v>
      </c>
      <c r="F2334" s="10">
        <v>42036</v>
      </c>
      <c r="G2334" s="10">
        <v>44958</v>
      </c>
      <c r="H2334" s="11">
        <v>9</v>
      </c>
      <c r="I2334" s="20" t="s">
        <v>253</v>
      </c>
      <c r="J2334" s="11" t="s">
        <v>255</v>
      </c>
      <c r="K2334" s="11" t="s">
        <v>5259</v>
      </c>
      <c r="L2334" s="11">
        <v>2</v>
      </c>
    </row>
    <row r="2335" spans="1:12">
      <c r="A2335" s="11" t="s">
        <v>4537</v>
      </c>
      <c r="D2335" s="11" t="s">
        <v>254</v>
      </c>
      <c r="E2335" s="19" t="s">
        <v>4787</v>
      </c>
      <c r="F2335" s="10">
        <v>42036</v>
      </c>
      <c r="G2335" s="10">
        <v>44958</v>
      </c>
      <c r="H2335" s="11">
        <v>9</v>
      </c>
      <c r="I2335" s="20" t="s">
        <v>253</v>
      </c>
      <c r="J2335" s="11" t="s">
        <v>255</v>
      </c>
      <c r="K2335" s="11" t="s">
        <v>5259</v>
      </c>
      <c r="L2335" s="11">
        <v>2</v>
      </c>
    </row>
    <row r="2336" spans="1:12">
      <c r="A2336" s="11" t="s">
        <v>4538</v>
      </c>
      <c r="D2336" s="11" t="s">
        <v>254</v>
      </c>
      <c r="E2336" s="19" t="s">
        <v>4788</v>
      </c>
      <c r="F2336" s="10">
        <v>42036</v>
      </c>
      <c r="G2336" s="10">
        <v>44958</v>
      </c>
      <c r="H2336" s="11">
        <v>9</v>
      </c>
      <c r="I2336" s="20" t="s">
        <v>253</v>
      </c>
      <c r="J2336" s="11" t="s">
        <v>255</v>
      </c>
      <c r="K2336" s="11" t="s">
        <v>5259</v>
      </c>
      <c r="L2336" s="11">
        <v>2</v>
      </c>
    </row>
    <row r="2337" spans="1:12">
      <c r="A2337" s="11" t="s">
        <v>4539</v>
      </c>
      <c r="D2337" s="11" t="s">
        <v>254</v>
      </c>
      <c r="E2337" s="19" t="s">
        <v>4789</v>
      </c>
      <c r="F2337" s="10">
        <v>42036</v>
      </c>
      <c r="G2337" s="10">
        <v>44958</v>
      </c>
      <c r="H2337" s="11">
        <v>9</v>
      </c>
      <c r="I2337" s="20" t="s">
        <v>253</v>
      </c>
      <c r="J2337" s="11" t="s">
        <v>255</v>
      </c>
      <c r="K2337" s="11" t="s">
        <v>5259</v>
      </c>
      <c r="L2337" s="11">
        <v>2</v>
      </c>
    </row>
    <row r="2338" spans="1:12">
      <c r="A2338" s="11" t="s">
        <v>4540</v>
      </c>
      <c r="D2338" s="11" t="s">
        <v>254</v>
      </c>
      <c r="E2338" s="19" t="s">
        <v>4790</v>
      </c>
      <c r="F2338" s="10">
        <v>42036</v>
      </c>
      <c r="G2338" s="10">
        <v>44958</v>
      </c>
      <c r="H2338" s="11">
        <v>9</v>
      </c>
      <c r="I2338" s="20" t="s">
        <v>253</v>
      </c>
      <c r="J2338" s="11" t="s">
        <v>255</v>
      </c>
      <c r="K2338" s="11" t="s">
        <v>5259</v>
      </c>
      <c r="L2338" s="11">
        <v>2</v>
      </c>
    </row>
    <row r="2339" spans="1:12">
      <c r="A2339" s="11" t="s">
        <v>4541</v>
      </c>
      <c r="D2339" s="11" t="s">
        <v>254</v>
      </c>
      <c r="E2339" s="19" t="s">
        <v>4791</v>
      </c>
      <c r="F2339" s="10">
        <v>42036</v>
      </c>
      <c r="G2339" s="10">
        <v>44958</v>
      </c>
      <c r="H2339" s="11">
        <v>9</v>
      </c>
      <c r="I2339" s="20" t="s">
        <v>253</v>
      </c>
      <c r="J2339" s="11" t="s">
        <v>255</v>
      </c>
      <c r="K2339" s="11" t="s">
        <v>5259</v>
      </c>
      <c r="L2339" s="11">
        <v>2</v>
      </c>
    </row>
    <row r="2340" spans="1:12">
      <c r="A2340" s="11" t="s">
        <v>4542</v>
      </c>
      <c r="D2340" s="11" t="s">
        <v>254</v>
      </c>
      <c r="E2340" s="19" t="s">
        <v>4792</v>
      </c>
      <c r="F2340" s="10">
        <v>42036</v>
      </c>
      <c r="G2340" s="10">
        <v>44958</v>
      </c>
      <c r="H2340" s="11">
        <v>9</v>
      </c>
      <c r="I2340" s="20" t="s">
        <v>253</v>
      </c>
      <c r="J2340" s="11" t="s">
        <v>255</v>
      </c>
      <c r="K2340" s="11" t="s">
        <v>5259</v>
      </c>
      <c r="L2340" s="11">
        <v>2</v>
      </c>
    </row>
    <row r="2341" spans="1:12">
      <c r="A2341" s="11" t="s">
        <v>4543</v>
      </c>
      <c r="D2341" s="11" t="s">
        <v>254</v>
      </c>
      <c r="E2341" s="19" t="s">
        <v>4793</v>
      </c>
      <c r="F2341" s="10">
        <v>42036</v>
      </c>
      <c r="G2341" s="10">
        <v>44958</v>
      </c>
      <c r="H2341" s="11">
        <v>9</v>
      </c>
      <c r="I2341" s="20" t="s">
        <v>253</v>
      </c>
      <c r="J2341" s="11" t="s">
        <v>255</v>
      </c>
      <c r="K2341" s="11" t="s">
        <v>5259</v>
      </c>
      <c r="L2341" s="11">
        <v>2</v>
      </c>
    </row>
    <row r="2342" spans="1:12">
      <c r="A2342" s="11" t="s">
        <v>4544</v>
      </c>
      <c r="D2342" s="11" t="s">
        <v>254</v>
      </c>
      <c r="E2342" s="19" t="s">
        <v>4794</v>
      </c>
      <c r="F2342" s="10">
        <v>42036</v>
      </c>
      <c r="G2342" s="10">
        <v>44958</v>
      </c>
      <c r="H2342" s="11">
        <v>9</v>
      </c>
      <c r="I2342" s="20" t="s">
        <v>253</v>
      </c>
      <c r="J2342" s="11" t="s">
        <v>255</v>
      </c>
      <c r="K2342" s="11" t="s">
        <v>5259</v>
      </c>
      <c r="L2342" s="11">
        <v>2</v>
      </c>
    </row>
    <row r="2343" spans="1:12">
      <c r="A2343" s="11" t="s">
        <v>4545</v>
      </c>
      <c r="D2343" s="11" t="s">
        <v>254</v>
      </c>
      <c r="E2343" s="19" t="s">
        <v>4795</v>
      </c>
      <c r="F2343" s="10">
        <v>42036</v>
      </c>
      <c r="G2343" s="10">
        <v>44958</v>
      </c>
      <c r="H2343" s="11">
        <v>9</v>
      </c>
      <c r="I2343" s="20" t="s">
        <v>253</v>
      </c>
      <c r="J2343" s="11" t="s">
        <v>255</v>
      </c>
      <c r="K2343" s="11" t="s">
        <v>5259</v>
      </c>
      <c r="L2343" s="11">
        <v>2</v>
      </c>
    </row>
    <row r="2344" spans="1:12">
      <c r="A2344" s="11" t="s">
        <v>4546</v>
      </c>
      <c r="D2344" s="11" t="s">
        <v>254</v>
      </c>
      <c r="E2344" s="19" t="s">
        <v>4796</v>
      </c>
      <c r="F2344" s="10">
        <v>42036</v>
      </c>
      <c r="G2344" s="10">
        <v>44958</v>
      </c>
      <c r="H2344" s="11">
        <v>9</v>
      </c>
      <c r="I2344" s="20" t="s">
        <v>253</v>
      </c>
      <c r="J2344" s="11" t="s">
        <v>255</v>
      </c>
      <c r="K2344" s="11" t="s">
        <v>5259</v>
      </c>
      <c r="L2344" s="11">
        <v>2</v>
      </c>
    </row>
    <row r="2345" spans="1:12">
      <c r="A2345" s="11" t="s">
        <v>4547</v>
      </c>
      <c r="D2345" s="11" t="s">
        <v>254</v>
      </c>
      <c r="E2345" s="19" t="s">
        <v>4797</v>
      </c>
      <c r="F2345" s="10">
        <v>42036</v>
      </c>
      <c r="G2345" s="10">
        <v>44958</v>
      </c>
      <c r="H2345" s="11">
        <v>9</v>
      </c>
      <c r="I2345" s="20" t="s">
        <v>253</v>
      </c>
      <c r="J2345" s="11" t="s">
        <v>255</v>
      </c>
      <c r="K2345" s="11" t="s">
        <v>5259</v>
      </c>
      <c r="L2345" s="11">
        <v>2</v>
      </c>
    </row>
    <row r="2346" spans="1:12">
      <c r="A2346" s="11" t="s">
        <v>4548</v>
      </c>
      <c r="D2346" s="11" t="s">
        <v>254</v>
      </c>
      <c r="E2346" s="19" t="s">
        <v>4798</v>
      </c>
      <c r="F2346" s="10">
        <v>42036</v>
      </c>
      <c r="G2346" s="10">
        <v>44958</v>
      </c>
      <c r="H2346" s="11">
        <v>9</v>
      </c>
      <c r="I2346" s="20" t="s">
        <v>253</v>
      </c>
      <c r="J2346" s="11" t="s">
        <v>255</v>
      </c>
      <c r="K2346" s="11" t="s">
        <v>5259</v>
      </c>
      <c r="L2346" s="11">
        <v>2</v>
      </c>
    </row>
    <row r="2347" spans="1:12">
      <c r="A2347" s="11" t="s">
        <v>4549</v>
      </c>
      <c r="D2347" s="11" t="s">
        <v>254</v>
      </c>
      <c r="E2347" s="19" t="s">
        <v>4799</v>
      </c>
      <c r="F2347" s="10">
        <v>42036</v>
      </c>
      <c r="G2347" s="10">
        <v>44958</v>
      </c>
      <c r="H2347" s="11">
        <v>9</v>
      </c>
      <c r="I2347" s="20" t="s">
        <v>253</v>
      </c>
      <c r="J2347" s="11" t="s">
        <v>255</v>
      </c>
      <c r="K2347" s="11" t="s">
        <v>5259</v>
      </c>
      <c r="L2347" s="11">
        <v>2</v>
      </c>
    </row>
    <row r="2348" spans="1:12">
      <c r="A2348" s="11" t="s">
        <v>4550</v>
      </c>
      <c r="D2348" s="11" t="s">
        <v>254</v>
      </c>
      <c r="E2348" s="19" t="s">
        <v>4800</v>
      </c>
      <c r="F2348" s="10">
        <v>42036</v>
      </c>
      <c r="G2348" s="10">
        <v>44958</v>
      </c>
      <c r="H2348" s="11">
        <v>9</v>
      </c>
      <c r="I2348" s="20" t="s">
        <v>253</v>
      </c>
      <c r="J2348" s="11" t="s">
        <v>255</v>
      </c>
      <c r="K2348" s="11" t="s">
        <v>5259</v>
      </c>
      <c r="L2348" s="11">
        <v>2</v>
      </c>
    </row>
    <row r="2349" spans="1:12">
      <c r="A2349" s="11" t="s">
        <v>4551</v>
      </c>
      <c r="D2349" s="11" t="s">
        <v>254</v>
      </c>
      <c r="E2349" s="19" t="s">
        <v>4801</v>
      </c>
      <c r="F2349" s="10">
        <v>42036</v>
      </c>
      <c r="G2349" s="10">
        <v>44958</v>
      </c>
      <c r="H2349" s="11">
        <v>9</v>
      </c>
      <c r="I2349" s="20" t="s">
        <v>253</v>
      </c>
      <c r="J2349" s="11" t="s">
        <v>255</v>
      </c>
      <c r="K2349" s="11" t="s">
        <v>5259</v>
      </c>
      <c r="L2349" s="11">
        <v>2</v>
      </c>
    </row>
    <row r="2350" spans="1:12">
      <c r="A2350" s="11" t="s">
        <v>4552</v>
      </c>
      <c r="D2350" s="11" t="s">
        <v>254</v>
      </c>
      <c r="E2350" s="19" t="s">
        <v>4802</v>
      </c>
      <c r="F2350" s="10">
        <v>42036</v>
      </c>
      <c r="G2350" s="10">
        <v>44958</v>
      </c>
      <c r="H2350" s="11">
        <v>9</v>
      </c>
      <c r="I2350" s="20" t="s">
        <v>253</v>
      </c>
      <c r="J2350" s="11" t="s">
        <v>255</v>
      </c>
      <c r="K2350" s="11" t="s">
        <v>5259</v>
      </c>
      <c r="L2350" s="11">
        <v>2</v>
      </c>
    </row>
    <row r="2351" spans="1:12">
      <c r="A2351" s="11" t="s">
        <v>4553</v>
      </c>
      <c r="D2351" s="11" t="s">
        <v>254</v>
      </c>
      <c r="E2351" s="19" t="s">
        <v>4803</v>
      </c>
      <c r="F2351" s="10">
        <v>42036</v>
      </c>
      <c r="G2351" s="10">
        <v>44958</v>
      </c>
      <c r="H2351" s="11">
        <v>9</v>
      </c>
      <c r="I2351" s="20" t="s">
        <v>253</v>
      </c>
      <c r="J2351" s="11" t="s">
        <v>255</v>
      </c>
      <c r="K2351" s="11" t="s">
        <v>5259</v>
      </c>
      <c r="L2351" s="11">
        <v>2</v>
      </c>
    </row>
    <row r="2352" spans="1:12">
      <c r="A2352" s="11" t="s">
        <v>4554</v>
      </c>
      <c r="D2352" s="11" t="s">
        <v>254</v>
      </c>
      <c r="E2352" s="19" t="s">
        <v>4804</v>
      </c>
      <c r="F2352" s="10">
        <v>42036</v>
      </c>
      <c r="G2352" s="10">
        <v>44958</v>
      </c>
      <c r="H2352" s="11">
        <v>9</v>
      </c>
      <c r="I2352" s="20" t="s">
        <v>253</v>
      </c>
      <c r="J2352" s="11" t="s">
        <v>255</v>
      </c>
      <c r="K2352" s="11" t="s">
        <v>5259</v>
      </c>
      <c r="L2352" s="11">
        <v>2</v>
      </c>
    </row>
    <row r="2353" spans="1:12">
      <c r="A2353" s="11" t="s">
        <v>4555</v>
      </c>
      <c r="D2353" s="11" t="s">
        <v>254</v>
      </c>
      <c r="E2353" s="19" t="s">
        <v>4805</v>
      </c>
      <c r="F2353" s="10">
        <v>42036</v>
      </c>
      <c r="G2353" s="10">
        <v>44958</v>
      </c>
      <c r="H2353" s="11">
        <v>9</v>
      </c>
      <c r="I2353" s="20" t="s">
        <v>253</v>
      </c>
      <c r="J2353" s="11" t="s">
        <v>255</v>
      </c>
      <c r="K2353" s="11" t="s">
        <v>5259</v>
      </c>
      <c r="L2353" s="11">
        <v>2</v>
      </c>
    </row>
    <row r="2354" spans="1:12">
      <c r="A2354" s="11" t="s">
        <v>4556</v>
      </c>
      <c r="D2354" s="11" t="s">
        <v>254</v>
      </c>
      <c r="E2354" s="19" t="s">
        <v>4806</v>
      </c>
      <c r="F2354" s="10">
        <v>42036</v>
      </c>
      <c r="G2354" s="10">
        <v>44958</v>
      </c>
      <c r="H2354" s="11">
        <v>9</v>
      </c>
      <c r="I2354" s="20" t="s">
        <v>253</v>
      </c>
      <c r="J2354" s="11" t="s">
        <v>255</v>
      </c>
      <c r="K2354" s="11" t="s">
        <v>5259</v>
      </c>
      <c r="L2354" s="11">
        <v>2</v>
      </c>
    </row>
    <row r="2355" spans="1:12">
      <c r="A2355" s="11" t="s">
        <v>4557</v>
      </c>
      <c r="D2355" s="11" t="s">
        <v>254</v>
      </c>
      <c r="E2355" s="19" t="s">
        <v>4807</v>
      </c>
      <c r="F2355" s="10">
        <v>42036</v>
      </c>
      <c r="G2355" s="10">
        <v>44958</v>
      </c>
      <c r="H2355" s="11">
        <v>9</v>
      </c>
      <c r="I2355" s="20" t="s">
        <v>253</v>
      </c>
      <c r="J2355" s="11" t="s">
        <v>255</v>
      </c>
      <c r="K2355" s="11" t="s">
        <v>5259</v>
      </c>
      <c r="L2355" s="11">
        <v>2</v>
      </c>
    </row>
    <row r="2356" spans="1:12">
      <c r="A2356" s="11" t="s">
        <v>4558</v>
      </c>
      <c r="D2356" s="11" t="s">
        <v>254</v>
      </c>
      <c r="E2356" s="19" t="s">
        <v>4808</v>
      </c>
      <c r="F2356" s="10">
        <v>42036</v>
      </c>
      <c r="G2356" s="10">
        <v>44958</v>
      </c>
      <c r="H2356" s="11">
        <v>9</v>
      </c>
      <c r="I2356" s="20" t="s">
        <v>253</v>
      </c>
      <c r="J2356" s="11" t="s">
        <v>255</v>
      </c>
      <c r="K2356" s="11" t="s">
        <v>5259</v>
      </c>
      <c r="L2356" s="11">
        <v>2</v>
      </c>
    </row>
    <row r="2357" spans="1:12">
      <c r="A2357" s="11" t="s">
        <v>4559</v>
      </c>
      <c r="D2357" s="11" t="s">
        <v>254</v>
      </c>
      <c r="E2357" s="19" t="s">
        <v>4809</v>
      </c>
      <c r="F2357" s="10">
        <v>42036</v>
      </c>
      <c r="G2357" s="10">
        <v>44958</v>
      </c>
      <c r="H2357" s="11">
        <v>9</v>
      </c>
      <c r="I2357" s="20" t="s">
        <v>253</v>
      </c>
      <c r="J2357" s="11" t="s">
        <v>255</v>
      </c>
      <c r="K2357" s="11" t="s">
        <v>5259</v>
      </c>
      <c r="L2357" s="11">
        <v>2</v>
      </c>
    </row>
    <row r="2358" spans="1:12">
      <c r="A2358" s="11" t="s">
        <v>4560</v>
      </c>
      <c r="D2358" s="11" t="s">
        <v>254</v>
      </c>
      <c r="E2358" s="19" t="s">
        <v>4810</v>
      </c>
      <c r="F2358" s="10">
        <v>42036</v>
      </c>
      <c r="G2358" s="10">
        <v>44958</v>
      </c>
      <c r="H2358" s="11">
        <v>9</v>
      </c>
      <c r="I2358" s="20" t="s">
        <v>253</v>
      </c>
      <c r="J2358" s="11" t="s">
        <v>255</v>
      </c>
      <c r="K2358" s="11" t="s">
        <v>5259</v>
      </c>
      <c r="L2358" s="11">
        <v>2</v>
      </c>
    </row>
    <row r="2359" spans="1:12">
      <c r="A2359" s="11" t="s">
        <v>4561</v>
      </c>
      <c r="D2359" s="11" t="s">
        <v>254</v>
      </c>
      <c r="E2359" s="19" t="s">
        <v>4811</v>
      </c>
      <c r="F2359" s="10">
        <v>42036</v>
      </c>
      <c r="G2359" s="10">
        <v>44958</v>
      </c>
      <c r="H2359" s="11">
        <v>9</v>
      </c>
      <c r="I2359" s="20" t="s">
        <v>253</v>
      </c>
      <c r="J2359" s="11" t="s">
        <v>255</v>
      </c>
      <c r="K2359" s="11" t="s">
        <v>5259</v>
      </c>
      <c r="L2359" s="11">
        <v>2</v>
      </c>
    </row>
    <row r="2360" spans="1:12">
      <c r="A2360" s="11" t="s">
        <v>4562</v>
      </c>
      <c r="D2360" s="11" t="s">
        <v>254</v>
      </c>
      <c r="E2360" s="19" t="s">
        <v>4812</v>
      </c>
      <c r="F2360" s="10">
        <v>42036</v>
      </c>
      <c r="G2360" s="10">
        <v>44958</v>
      </c>
      <c r="H2360" s="11">
        <v>9</v>
      </c>
      <c r="I2360" s="20" t="s">
        <v>253</v>
      </c>
      <c r="J2360" s="11" t="s">
        <v>255</v>
      </c>
      <c r="K2360" s="11" t="s">
        <v>5259</v>
      </c>
      <c r="L2360" s="11">
        <v>2</v>
      </c>
    </row>
    <row r="2361" spans="1:12">
      <c r="A2361" s="11" t="s">
        <v>4563</v>
      </c>
      <c r="D2361" s="11" t="s">
        <v>254</v>
      </c>
      <c r="E2361" s="19" t="s">
        <v>4813</v>
      </c>
      <c r="F2361" s="10">
        <v>42036</v>
      </c>
      <c r="G2361" s="10">
        <v>44958</v>
      </c>
      <c r="H2361" s="11">
        <v>9</v>
      </c>
      <c r="I2361" s="20" t="s">
        <v>253</v>
      </c>
      <c r="J2361" s="11" t="s">
        <v>255</v>
      </c>
      <c r="K2361" s="11" t="s">
        <v>5259</v>
      </c>
      <c r="L2361" s="11">
        <v>2</v>
      </c>
    </row>
    <row r="2362" spans="1:12">
      <c r="A2362" s="11" t="s">
        <v>4564</v>
      </c>
      <c r="D2362" s="11" t="s">
        <v>254</v>
      </c>
      <c r="E2362" s="19" t="s">
        <v>4814</v>
      </c>
      <c r="F2362" s="10">
        <v>42036</v>
      </c>
      <c r="G2362" s="10">
        <v>44958</v>
      </c>
      <c r="H2362" s="11">
        <v>9</v>
      </c>
      <c r="I2362" s="20" t="s">
        <v>253</v>
      </c>
      <c r="J2362" s="11" t="s">
        <v>255</v>
      </c>
      <c r="K2362" s="11" t="s">
        <v>5259</v>
      </c>
      <c r="L2362" s="11">
        <v>2</v>
      </c>
    </row>
    <row r="2363" spans="1:12">
      <c r="A2363" s="11" t="s">
        <v>4565</v>
      </c>
      <c r="D2363" s="11" t="s">
        <v>254</v>
      </c>
      <c r="E2363" s="19" t="s">
        <v>4815</v>
      </c>
      <c r="F2363" s="10">
        <v>42036</v>
      </c>
      <c r="G2363" s="10">
        <v>44958</v>
      </c>
      <c r="H2363" s="11">
        <v>9</v>
      </c>
      <c r="I2363" s="20" t="s">
        <v>253</v>
      </c>
      <c r="J2363" s="11" t="s">
        <v>255</v>
      </c>
      <c r="K2363" s="11" t="s">
        <v>5259</v>
      </c>
      <c r="L2363" s="11">
        <v>2</v>
      </c>
    </row>
    <row r="2364" spans="1:12">
      <c r="A2364" s="11" t="s">
        <v>4566</v>
      </c>
      <c r="D2364" s="11" t="s">
        <v>254</v>
      </c>
      <c r="E2364" s="19" t="s">
        <v>4816</v>
      </c>
      <c r="F2364" s="10">
        <v>42036</v>
      </c>
      <c r="G2364" s="10">
        <v>44958</v>
      </c>
      <c r="H2364" s="11">
        <v>9</v>
      </c>
      <c r="I2364" s="20" t="s">
        <v>253</v>
      </c>
      <c r="J2364" s="11" t="s">
        <v>255</v>
      </c>
      <c r="K2364" s="11" t="s">
        <v>5259</v>
      </c>
      <c r="L2364" s="11">
        <v>2</v>
      </c>
    </row>
    <row r="2365" spans="1:12">
      <c r="A2365" s="11" t="s">
        <v>4567</v>
      </c>
      <c r="D2365" s="11" t="s">
        <v>254</v>
      </c>
      <c r="E2365" s="19" t="s">
        <v>4817</v>
      </c>
      <c r="F2365" s="10">
        <v>42036</v>
      </c>
      <c r="G2365" s="10">
        <v>44958</v>
      </c>
      <c r="H2365" s="11">
        <v>9</v>
      </c>
      <c r="I2365" s="20" t="s">
        <v>253</v>
      </c>
      <c r="J2365" s="11" t="s">
        <v>255</v>
      </c>
      <c r="K2365" s="11" t="s">
        <v>5259</v>
      </c>
      <c r="L2365" s="11">
        <v>2</v>
      </c>
    </row>
    <row r="2366" spans="1:12">
      <c r="A2366" s="11" t="s">
        <v>4568</v>
      </c>
      <c r="D2366" s="11" t="s">
        <v>254</v>
      </c>
      <c r="E2366" s="19" t="s">
        <v>4818</v>
      </c>
      <c r="F2366" s="10">
        <v>42036</v>
      </c>
      <c r="G2366" s="10">
        <v>44958</v>
      </c>
      <c r="H2366" s="11">
        <v>9</v>
      </c>
      <c r="I2366" s="20" t="s">
        <v>253</v>
      </c>
      <c r="J2366" s="11" t="s">
        <v>255</v>
      </c>
      <c r="K2366" s="11" t="s">
        <v>5259</v>
      </c>
      <c r="L2366" s="11">
        <v>2</v>
      </c>
    </row>
    <row r="2367" spans="1:12">
      <c r="A2367" s="11" t="s">
        <v>4569</v>
      </c>
      <c r="D2367" s="11" t="s">
        <v>254</v>
      </c>
      <c r="E2367" s="19" t="s">
        <v>4819</v>
      </c>
      <c r="F2367" s="10">
        <v>42036</v>
      </c>
      <c r="G2367" s="10">
        <v>44958</v>
      </c>
      <c r="H2367" s="11">
        <v>9</v>
      </c>
      <c r="I2367" s="20" t="s">
        <v>253</v>
      </c>
      <c r="J2367" s="11" t="s">
        <v>255</v>
      </c>
      <c r="K2367" s="11" t="s">
        <v>5259</v>
      </c>
      <c r="L2367" s="11">
        <v>2</v>
      </c>
    </row>
    <row r="2368" spans="1:12">
      <c r="A2368" s="11" t="s">
        <v>4570</v>
      </c>
      <c r="D2368" s="11" t="s">
        <v>254</v>
      </c>
      <c r="E2368" s="19" t="s">
        <v>4820</v>
      </c>
      <c r="F2368" s="10">
        <v>42036</v>
      </c>
      <c r="G2368" s="10">
        <v>44958</v>
      </c>
      <c r="H2368" s="11">
        <v>9</v>
      </c>
      <c r="I2368" s="20" t="s">
        <v>253</v>
      </c>
      <c r="J2368" s="11" t="s">
        <v>255</v>
      </c>
      <c r="K2368" s="11" t="s">
        <v>5259</v>
      </c>
      <c r="L2368" s="11">
        <v>2</v>
      </c>
    </row>
    <row r="2369" spans="1:12">
      <c r="A2369" s="11" t="s">
        <v>4571</v>
      </c>
      <c r="D2369" s="11" t="s">
        <v>254</v>
      </c>
      <c r="E2369" s="19" t="s">
        <v>4821</v>
      </c>
      <c r="F2369" s="10">
        <v>42036</v>
      </c>
      <c r="G2369" s="10">
        <v>44958</v>
      </c>
      <c r="H2369" s="11">
        <v>9</v>
      </c>
      <c r="I2369" s="20" t="s">
        <v>253</v>
      </c>
      <c r="J2369" s="11" t="s">
        <v>255</v>
      </c>
      <c r="K2369" s="11" t="s">
        <v>5259</v>
      </c>
      <c r="L2369" s="11">
        <v>2</v>
      </c>
    </row>
    <row r="2370" spans="1:12">
      <c r="A2370" s="11" t="s">
        <v>4572</v>
      </c>
      <c r="D2370" s="11" t="s">
        <v>254</v>
      </c>
      <c r="E2370" s="19" t="s">
        <v>4822</v>
      </c>
      <c r="F2370" s="10">
        <v>42036</v>
      </c>
      <c r="G2370" s="10">
        <v>44958</v>
      </c>
      <c r="H2370" s="11">
        <v>9</v>
      </c>
      <c r="I2370" s="20" t="s">
        <v>253</v>
      </c>
      <c r="J2370" s="11" t="s">
        <v>255</v>
      </c>
      <c r="K2370" s="11" t="s">
        <v>5259</v>
      </c>
      <c r="L2370" s="11">
        <v>2</v>
      </c>
    </row>
    <row r="2371" spans="1:12">
      <c r="A2371" s="11" t="s">
        <v>4573</v>
      </c>
      <c r="D2371" s="11" t="s">
        <v>254</v>
      </c>
      <c r="E2371" s="19" t="s">
        <v>4823</v>
      </c>
      <c r="F2371" s="10">
        <v>42036</v>
      </c>
      <c r="G2371" s="10">
        <v>44958</v>
      </c>
      <c r="H2371" s="11">
        <v>9</v>
      </c>
      <c r="I2371" s="20" t="s">
        <v>253</v>
      </c>
      <c r="J2371" s="11" t="s">
        <v>255</v>
      </c>
      <c r="K2371" s="11" t="s">
        <v>5259</v>
      </c>
      <c r="L2371" s="11">
        <v>2</v>
      </c>
    </row>
    <row r="2372" spans="1:12">
      <c r="A2372" s="11" t="s">
        <v>4574</v>
      </c>
      <c r="D2372" s="11" t="s">
        <v>254</v>
      </c>
      <c r="E2372" s="19" t="s">
        <v>4824</v>
      </c>
      <c r="F2372" s="10">
        <v>42036</v>
      </c>
      <c r="G2372" s="10">
        <v>44958</v>
      </c>
      <c r="H2372" s="11">
        <v>9</v>
      </c>
      <c r="I2372" s="20" t="s">
        <v>253</v>
      </c>
      <c r="J2372" s="11" t="s">
        <v>255</v>
      </c>
      <c r="K2372" s="11" t="s">
        <v>5259</v>
      </c>
      <c r="L2372" s="11">
        <v>2</v>
      </c>
    </row>
    <row r="2373" spans="1:12">
      <c r="A2373" s="11" t="s">
        <v>4575</v>
      </c>
      <c r="D2373" s="11" t="s">
        <v>254</v>
      </c>
      <c r="E2373" s="19" t="s">
        <v>4825</v>
      </c>
      <c r="F2373" s="10">
        <v>42036</v>
      </c>
      <c r="G2373" s="10">
        <v>44958</v>
      </c>
      <c r="H2373" s="11">
        <v>9</v>
      </c>
      <c r="I2373" s="20" t="s">
        <v>253</v>
      </c>
      <c r="J2373" s="11" t="s">
        <v>255</v>
      </c>
      <c r="K2373" s="11" t="s">
        <v>5259</v>
      </c>
      <c r="L2373" s="11">
        <v>2</v>
      </c>
    </row>
    <row r="2374" spans="1:12">
      <c r="A2374" s="11" t="s">
        <v>4576</v>
      </c>
      <c r="D2374" s="11" t="s">
        <v>254</v>
      </c>
      <c r="E2374" s="19" t="s">
        <v>4826</v>
      </c>
      <c r="F2374" s="10">
        <v>42036</v>
      </c>
      <c r="G2374" s="10">
        <v>44958</v>
      </c>
      <c r="H2374" s="11">
        <v>9</v>
      </c>
      <c r="I2374" s="20" t="s">
        <v>253</v>
      </c>
      <c r="J2374" s="11" t="s">
        <v>255</v>
      </c>
      <c r="K2374" s="11" t="s">
        <v>5259</v>
      </c>
      <c r="L2374" s="11">
        <v>2</v>
      </c>
    </row>
    <row r="2375" spans="1:12">
      <c r="A2375" s="11" t="s">
        <v>4577</v>
      </c>
      <c r="D2375" s="11" t="s">
        <v>254</v>
      </c>
      <c r="E2375" s="19" t="s">
        <v>4827</v>
      </c>
      <c r="F2375" s="10">
        <v>42036</v>
      </c>
      <c r="G2375" s="10">
        <v>44958</v>
      </c>
      <c r="H2375" s="11">
        <v>9</v>
      </c>
      <c r="I2375" s="20" t="s">
        <v>253</v>
      </c>
      <c r="J2375" s="11" t="s">
        <v>255</v>
      </c>
      <c r="K2375" s="11" t="s">
        <v>5259</v>
      </c>
      <c r="L2375" s="11">
        <v>2</v>
      </c>
    </row>
    <row r="2376" spans="1:12">
      <c r="A2376" s="11" t="s">
        <v>4578</v>
      </c>
      <c r="D2376" s="11" t="s">
        <v>254</v>
      </c>
      <c r="E2376" s="19" t="s">
        <v>4828</v>
      </c>
      <c r="F2376" s="10">
        <v>42036</v>
      </c>
      <c r="G2376" s="10">
        <v>44958</v>
      </c>
      <c r="H2376" s="11">
        <v>9</v>
      </c>
      <c r="I2376" s="20" t="s">
        <v>253</v>
      </c>
      <c r="J2376" s="11" t="s">
        <v>255</v>
      </c>
      <c r="K2376" s="11" t="s">
        <v>5259</v>
      </c>
      <c r="L2376" s="11">
        <v>2</v>
      </c>
    </row>
    <row r="2377" spans="1:12">
      <c r="A2377" s="11" t="s">
        <v>4579</v>
      </c>
      <c r="D2377" s="11" t="s">
        <v>254</v>
      </c>
      <c r="E2377" s="19" t="s">
        <v>4829</v>
      </c>
      <c r="F2377" s="10">
        <v>42036</v>
      </c>
      <c r="G2377" s="10">
        <v>44958</v>
      </c>
      <c r="H2377" s="11">
        <v>9</v>
      </c>
      <c r="I2377" s="20" t="s">
        <v>253</v>
      </c>
      <c r="J2377" s="11" t="s">
        <v>255</v>
      </c>
      <c r="K2377" s="11" t="s">
        <v>5259</v>
      </c>
      <c r="L2377" s="11">
        <v>2</v>
      </c>
    </row>
    <row r="2378" spans="1:12">
      <c r="A2378" s="11" t="s">
        <v>4580</v>
      </c>
      <c r="D2378" s="11" t="s">
        <v>254</v>
      </c>
      <c r="E2378" s="19" t="s">
        <v>4830</v>
      </c>
      <c r="F2378" s="10">
        <v>42036</v>
      </c>
      <c r="G2378" s="10">
        <v>44958</v>
      </c>
      <c r="H2378" s="11">
        <v>9</v>
      </c>
      <c r="I2378" s="20" t="s">
        <v>253</v>
      </c>
      <c r="J2378" s="11" t="s">
        <v>255</v>
      </c>
      <c r="K2378" s="11" t="s">
        <v>5259</v>
      </c>
      <c r="L2378" s="11">
        <v>2</v>
      </c>
    </row>
    <row r="2379" spans="1:12">
      <c r="A2379" s="11" t="s">
        <v>4581</v>
      </c>
      <c r="D2379" s="11" t="s">
        <v>254</v>
      </c>
      <c r="E2379" s="19" t="s">
        <v>4831</v>
      </c>
      <c r="F2379" s="10">
        <v>42036</v>
      </c>
      <c r="G2379" s="10">
        <v>44958</v>
      </c>
      <c r="H2379" s="11">
        <v>9</v>
      </c>
      <c r="I2379" s="20" t="s">
        <v>253</v>
      </c>
      <c r="J2379" s="11" t="s">
        <v>255</v>
      </c>
      <c r="K2379" s="11" t="s">
        <v>5259</v>
      </c>
      <c r="L2379" s="11">
        <v>2</v>
      </c>
    </row>
    <row r="2380" spans="1:12">
      <c r="A2380" s="11" t="s">
        <v>4582</v>
      </c>
      <c r="D2380" s="11" t="s">
        <v>254</v>
      </c>
      <c r="E2380" s="19" t="s">
        <v>4832</v>
      </c>
      <c r="F2380" s="10">
        <v>42036</v>
      </c>
      <c r="G2380" s="10">
        <v>44958</v>
      </c>
      <c r="H2380" s="11">
        <v>9</v>
      </c>
      <c r="I2380" s="20" t="s">
        <v>253</v>
      </c>
      <c r="J2380" s="11" t="s">
        <v>255</v>
      </c>
      <c r="K2380" s="11" t="s">
        <v>5259</v>
      </c>
      <c r="L2380" s="11">
        <v>2</v>
      </c>
    </row>
    <row r="2381" spans="1:12">
      <c r="A2381" s="11" t="s">
        <v>4583</v>
      </c>
      <c r="D2381" s="11" t="s">
        <v>254</v>
      </c>
      <c r="E2381" s="19" t="s">
        <v>4833</v>
      </c>
      <c r="F2381" s="10">
        <v>42036</v>
      </c>
      <c r="G2381" s="10">
        <v>44958</v>
      </c>
      <c r="H2381" s="11">
        <v>9</v>
      </c>
      <c r="I2381" s="20" t="s">
        <v>253</v>
      </c>
      <c r="J2381" s="11" t="s">
        <v>255</v>
      </c>
      <c r="K2381" s="11" t="s">
        <v>5259</v>
      </c>
      <c r="L2381" s="11">
        <v>2</v>
      </c>
    </row>
    <row r="2382" spans="1:12">
      <c r="A2382" s="11" t="s">
        <v>4584</v>
      </c>
      <c r="D2382" s="11" t="s">
        <v>254</v>
      </c>
      <c r="E2382" s="19" t="s">
        <v>4834</v>
      </c>
      <c r="F2382" s="10">
        <v>42036</v>
      </c>
      <c r="G2382" s="10">
        <v>44958</v>
      </c>
      <c r="H2382" s="11">
        <v>9</v>
      </c>
      <c r="I2382" s="20" t="s">
        <v>253</v>
      </c>
      <c r="J2382" s="11" t="s">
        <v>255</v>
      </c>
      <c r="K2382" s="11" t="s">
        <v>5259</v>
      </c>
      <c r="L2382" s="11">
        <v>2</v>
      </c>
    </row>
    <row r="2383" spans="1:12">
      <c r="A2383" s="11" t="s">
        <v>4585</v>
      </c>
      <c r="D2383" s="11" t="s">
        <v>254</v>
      </c>
      <c r="E2383" s="19" t="s">
        <v>4835</v>
      </c>
      <c r="F2383" s="10">
        <v>42036</v>
      </c>
      <c r="G2383" s="10">
        <v>44958</v>
      </c>
      <c r="H2383" s="11">
        <v>9</v>
      </c>
      <c r="I2383" s="20" t="s">
        <v>253</v>
      </c>
      <c r="J2383" s="11" t="s">
        <v>255</v>
      </c>
      <c r="K2383" s="11" t="s">
        <v>5259</v>
      </c>
      <c r="L2383" s="11">
        <v>2</v>
      </c>
    </row>
    <row r="2384" spans="1:12">
      <c r="A2384" s="11" t="s">
        <v>4586</v>
      </c>
      <c r="D2384" s="11" t="s">
        <v>254</v>
      </c>
      <c r="E2384" s="19" t="s">
        <v>4836</v>
      </c>
      <c r="F2384" s="10">
        <v>42036</v>
      </c>
      <c r="G2384" s="10">
        <v>44958</v>
      </c>
      <c r="H2384" s="11">
        <v>9</v>
      </c>
      <c r="I2384" s="20" t="s">
        <v>253</v>
      </c>
      <c r="J2384" s="11" t="s">
        <v>255</v>
      </c>
      <c r="K2384" s="11" t="s">
        <v>5259</v>
      </c>
      <c r="L2384" s="11">
        <v>2</v>
      </c>
    </row>
    <row r="2385" spans="1:12">
      <c r="A2385" s="11" t="s">
        <v>4587</v>
      </c>
      <c r="D2385" s="11" t="s">
        <v>254</v>
      </c>
      <c r="E2385" s="19" t="s">
        <v>4837</v>
      </c>
      <c r="F2385" s="10">
        <v>42036</v>
      </c>
      <c r="G2385" s="10">
        <v>44958</v>
      </c>
      <c r="H2385" s="11">
        <v>9</v>
      </c>
      <c r="I2385" s="20" t="s">
        <v>253</v>
      </c>
      <c r="J2385" s="11" t="s">
        <v>255</v>
      </c>
      <c r="K2385" s="11" t="s">
        <v>5259</v>
      </c>
      <c r="L2385" s="11">
        <v>2</v>
      </c>
    </row>
    <row r="2386" spans="1:12">
      <c r="A2386" s="11" t="s">
        <v>4588</v>
      </c>
      <c r="D2386" s="11" t="s">
        <v>254</v>
      </c>
      <c r="E2386" s="19" t="s">
        <v>4838</v>
      </c>
      <c r="F2386" s="10">
        <v>42036</v>
      </c>
      <c r="G2386" s="10">
        <v>44958</v>
      </c>
      <c r="H2386" s="11">
        <v>9</v>
      </c>
      <c r="I2386" s="20" t="s">
        <v>253</v>
      </c>
      <c r="J2386" s="11" t="s">
        <v>255</v>
      </c>
      <c r="K2386" s="11" t="s">
        <v>5259</v>
      </c>
      <c r="L2386" s="11">
        <v>2</v>
      </c>
    </row>
    <row r="2387" spans="1:12">
      <c r="A2387" s="11" t="s">
        <v>4589</v>
      </c>
      <c r="D2387" s="11" t="s">
        <v>254</v>
      </c>
      <c r="E2387" s="19" t="s">
        <v>4839</v>
      </c>
      <c r="F2387" s="10">
        <v>42036</v>
      </c>
      <c r="G2387" s="10">
        <v>44958</v>
      </c>
      <c r="H2387" s="11">
        <v>9</v>
      </c>
      <c r="I2387" s="20" t="s">
        <v>253</v>
      </c>
      <c r="J2387" s="11" t="s">
        <v>255</v>
      </c>
      <c r="K2387" s="11" t="s">
        <v>5259</v>
      </c>
      <c r="L2387" s="11">
        <v>2</v>
      </c>
    </row>
    <row r="2388" spans="1:12">
      <c r="A2388" s="11" t="s">
        <v>4590</v>
      </c>
      <c r="D2388" s="11" t="s">
        <v>254</v>
      </c>
      <c r="E2388" s="19" t="s">
        <v>4840</v>
      </c>
      <c r="F2388" s="10">
        <v>42036</v>
      </c>
      <c r="G2388" s="10">
        <v>44958</v>
      </c>
      <c r="H2388" s="11">
        <v>9</v>
      </c>
      <c r="I2388" s="20" t="s">
        <v>253</v>
      </c>
      <c r="J2388" s="11" t="s">
        <v>255</v>
      </c>
      <c r="K2388" s="11" t="s">
        <v>5259</v>
      </c>
      <c r="L2388" s="11">
        <v>2</v>
      </c>
    </row>
    <row r="2389" spans="1:12">
      <c r="A2389" s="11" t="s">
        <v>4591</v>
      </c>
      <c r="D2389" s="11" t="s">
        <v>254</v>
      </c>
      <c r="E2389" s="19" t="s">
        <v>4841</v>
      </c>
      <c r="F2389" s="10">
        <v>42036</v>
      </c>
      <c r="G2389" s="10">
        <v>44958</v>
      </c>
      <c r="H2389" s="11">
        <v>9</v>
      </c>
      <c r="I2389" s="20" t="s">
        <v>253</v>
      </c>
      <c r="J2389" s="11" t="s">
        <v>255</v>
      </c>
      <c r="K2389" s="11" t="s">
        <v>5259</v>
      </c>
      <c r="L2389" s="11">
        <v>2</v>
      </c>
    </row>
    <row r="2390" spans="1:12">
      <c r="A2390" s="11" t="s">
        <v>4592</v>
      </c>
      <c r="D2390" s="11" t="s">
        <v>254</v>
      </c>
      <c r="E2390" s="19" t="s">
        <v>4842</v>
      </c>
      <c r="F2390" s="10">
        <v>42036</v>
      </c>
      <c r="G2390" s="10">
        <v>44958</v>
      </c>
      <c r="H2390" s="11">
        <v>9</v>
      </c>
      <c r="I2390" s="20" t="s">
        <v>253</v>
      </c>
      <c r="J2390" s="11" t="s">
        <v>255</v>
      </c>
      <c r="K2390" s="11" t="s">
        <v>5259</v>
      </c>
      <c r="L2390" s="11">
        <v>2</v>
      </c>
    </row>
    <row r="2391" spans="1:12">
      <c r="A2391" s="11" t="s">
        <v>4593</v>
      </c>
      <c r="D2391" s="11" t="s">
        <v>254</v>
      </c>
      <c r="E2391" s="19" t="s">
        <v>4843</v>
      </c>
      <c r="F2391" s="10">
        <v>42036</v>
      </c>
      <c r="G2391" s="10">
        <v>44958</v>
      </c>
      <c r="H2391" s="11">
        <v>9</v>
      </c>
      <c r="I2391" s="20" t="s">
        <v>253</v>
      </c>
      <c r="J2391" s="11" t="s">
        <v>255</v>
      </c>
      <c r="K2391" s="11" t="s">
        <v>5259</v>
      </c>
      <c r="L2391" s="11">
        <v>2</v>
      </c>
    </row>
    <row r="2392" spans="1:12">
      <c r="A2392" s="11" t="s">
        <v>4594</v>
      </c>
      <c r="D2392" s="11" t="s">
        <v>254</v>
      </c>
      <c r="E2392" s="19" t="s">
        <v>4844</v>
      </c>
      <c r="F2392" s="10">
        <v>42036</v>
      </c>
      <c r="G2392" s="10">
        <v>44958</v>
      </c>
      <c r="H2392" s="11">
        <v>9</v>
      </c>
      <c r="I2392" s="20" t="s">
        <v>253</v>
      </c>
      <c r="J2392" s="11" t="s">
        <v>255</v>
      </c>
      <c r="K2392" s="11" t="s">
        <v>5259</v>
      </c>
      <c r="L2392" s="11">
        <v>2</v>
      </c>
    </row>
    <row r="2393" spans="1:12">
      <c r="A2393" s="11" t="s">
        <v>4595</v>
      </c>
      <c r="D2393" s="11" t="s">
        <v>254</v>
      </c>
      <c r="E2393" s="19" t="s">
        <v>4845</v>
      </c>
      <c r="F2393" s="10">
        <v>42036</v>
      </c>
      <c r="G2393" s="10">
        <v>44958</v>
      </c>
      <c r="H2393" s="11">
        <v>9</v>
      </c>
      <c r="I2393" s="20" t="s">
        <v>253</v>
      </c>
      <c r="J2393" s="11" t="s">
        <v>255</v>
      </c>
      <c r="K2393" s="11" t="s">
        <v>5259</v>
      </c>
      <c r="L2393" s="11">
        <v>2</v>
      </c>
    </row>
    <row r="2394" spans="1:12">
      <c r="A2394" s="11" t="s">
        <v>4596</v>
      </c>
      <c r="D2394" s="11" t="s">
        <v>254</v>
      </c>
      <c r="E2394" s="19" t="s">
        <v>4846</v>
      </c>
      <c r="F2394" s="10">
        <v>42036</v>
      </c>
      <c r="G2394" s="10">
        <v>44958</v>
      </c>
      <c r="H2394" s="11">
        <v>9</v>
      </c>
      <c r="I2394" s="20" t="s">
        <v>253</v>
      </c>
      <c r="J2394" s="11" t="s">
        <v>255</v>
      </c>
      <c r="K2394" s="11" t="s">
        <v>5259</v>
      </c>
      <c r="L2394" s="11">
        <v>2</v>
      </c>
    </row>
    <row r="2395" spans="1:12">
      <c r="A2395" s="11" t="s">
        <v>4597</v>
      </c>
      <c r="D2395" s="11" t="s">
        <v>254</v>
      </c>
      <c r="E2395" s="19" t="s">
        <v>4847</v>
      </c>
      <c r="F2395" s="10">
        <v>42036</v>
      </c>
      <c r="G2395" s="10">
        <v>44958</v>
      </c>
      <c r="H2395" s="11">
        <v>9</v>
      </c>
      <c r="I2395" s="20" t="s">
        <v>253</v>
      </c>
      <c r="J2395" s="11" t="s">
        <v>255</v>
      </c>
      <c r="K2395" s="11" t="s">
        <v>5259</v>
      </c>
      <c r="L2395" s="11">
        <v>2</v>
      </c>
    </row>
    <row r="2396" spans="1:12">
      <c r="A2396" s="11" t="s">
        <v>4598</v>
      </c>
      <c r="D2396" s="11" t="s">
        <v>254</v>
      </c>
      <c r="E2396" s="19" t="s">
        <v>4848</v>
      </c>
      <c r="F2396" s="10">
        <v>42036</v>
      </c>
      <c r="G2396" s="10">
        <v>44958</v>
      </c>
      <c r="H2396" s="11">
        <v>9</v>
      </c>
      <c r="I2396" s="20" t="s">
        <v>253</v>
      </c>
      <c r="J2396" s="11" t="s">
        <v>255</v>
      </c>
      <c r="K2396" s="11" t="s">
        <v>5259</v>
      </c>
      <c r="L2396" s="11">
        <v>2</v>
      </c>
    </row>
    <row r="2397" spans="1:12">
      <c r="A2397" s="11" t="s">
        <v>4599</v>
      </c>
      <c r="D2397" s="11" t="s">
        <v>254</v>
      </c>
      <c r="E2397" s="19" t="s">
        <v>4849</v>
      </c>
      <c r="F2397" s="10">
        <v>42036</v>
      </c>
      <c r="G2397" s="10">
        <v>44958</v>
      </c>
      <c r="H2397" s="11">
        <v>9</v>
      </c>
      <c r="I2397" s="20" t="s">
        <v>253</v>
      </c>
      <c r="J2397" s="11" t="s">
        <v>255</v>
      </c>
      <c r="K2397" s="11" t="s">
        <v>5259</v>
      </c>
      <c r="L2397" s="11">
        <v>2</v>
      </c>
    </row>
    <row r="2398" spans="1:12">
      <c r="A2398" s="11" t="s">
        <v>4600</v>
      </c>
      <c r="D2398" s="11" t="s">
        <v>254</v>
      </c>
      <c r="E2398" s="19" t="s">
        <v>4850</v>
      </c>
      <c r="F2398" s="10">
        <v>42036</v>
      </c>
      <c r="G2398" s="10">
        <v>44958</v>
      </c>
      <c r="H2398" s="11">
        <v>9</v>
      </c>
      <c r="I2398" s="20" t="s">
        <v>253</v>
      </c>
      <c r="J2398" s="11" t="s">
        <v>255</v>
      </c>
      <c r="K2398" s="11" t="s">
        <v>5259</v>
      </c>
      <c r="L2398" s="11">
        <v>2</v>
      </c>
    </row>
    <row r="2399" spans="1:12">
      <c r="A2399" s="11" t="s">
        <v>4601</v>
      </c>
      <c r="D2399" s="11" t="s">
        <v>254</v>
      </c>
      <c r="E2399" s="19" t="s">
        <v>4851</v>
      </c>
      <c r="F2399" s="10">
        <v>42036</v>
      </c>
      <c r="G2399" s="10">
        <v>44958</v>
      </c>
      <c r="H2399" s="11">
        <v>9</v>
      </c>
      <c r="I2399" s="20" t="s">
        <v>253</v>
      </c>
      <c r="J2399" s="11" t="s">
        <v>255</v>
      </c>
      <c r="K2399" s="11" t="s">
        <v>5259</v>
      </c>
      <c r="L2399" s="11">
        <v>2</v>
      </c>
    </row>
    <row r="2400" spans="1:12">
      <c r="A2400" s="11" t="s">
        <v>4602</v>
      </c>
      <c r="D2400" s="11" t="s">
        <v>254</v>
      </c>
      <c r="E2400" s="19" t="s">
        <v>4852</v>
      </c>
      <c r="F2400" s="10">
        <v>42036</v>
      </c>
      <c r="G2400" s="10">
        <v>44958</v>
      </c>
      <c r="H2400" s="11">
        <v>9</v>
      </c>
      <c r="I2400" s="20" t="s">
        <v>253</v>
      </c>
      <c r="J2400" s="11" t="s">
        <v>255</v>
      </c>
      <c r="K2400" s="11" t="s">
        <v>5259</v>
      </c>
      <c r="L2400" s="11">
        <v>2</v>
      </c>
    </row>
    <row r="2401" spans="1:12">
      <c r="A2401" s="11" t="s">
        <v>4603</v>
      </c>
      <c r="D2401" s="11" t="s">
        <v>254</v>
      </c>
      <c r="E2401" s="19" t="s">
        <v>4853</v>
      </c>
      <c r="F2401" s="10">
        <v>42036</v>
      </c>
      <c r="G2401" s="10">
        <v>44958</v>
      </c>
      <c r="H2401" s="11">
        <v>9</v>
      </c>
      <c r="I2401" s="20" t="s">
        <v>253</v>
      </c>
      <c r="J2401" s="11" t="s">
        <v>255</v>
      </c>
      <c r="K2401" s="11" t="s">
        <v>5259</v>
      </c>
      <c r="L2401" s="11">
        <v>2</v>
      </c>
    </row>
    <row r="2402" spans="1:12">
      <c r="A2402" s="11" t="s">
        <v>4604</v>
      </c>
      <c r="D2402" s="11" t="s">
        <v>254</v>
      </c>
      <c r="E2402" s="19" t="s">
        <v>4854</v>
      </c>
      <c r="F2402" s="10">
        <v>42036</v>
      </c>
      <c r="G2402" s="10">
        <v>44958</v>
      </c>
      <c r="H2402" s="11">
        <v>9</v>
      </c>
      <c r="I2402" s="20" t="s">
        <v>253</v>
      </c>
      <c r="J2402" s="11" t="s">
        <v>255</v>
      </c>
      <c r="K2402" s="11" t="s">
        <v>5259</v>
      </c>
      <c r="L2402" s="11">
        <v>2</v>
      </c>
    </row>
    <row r="2403" spans="1:12">
      <c r="A2403" s="11" t="s">
        <v>4605</v>
      </c>
      <c r="D2403" s="11" t="s">
        <v>254</v>
      </c>
      <c r="E2403" s="19" t="s">
        <v>4855</v>
      </c>
      <c r="F2403" s="10">
        <v>42036</v>
      </c>
      <c r="G2403" s="10">
        <v>44958</v>
      </c>
      <c r="H2403" s="11">
        <v>9</v>
      </c>
      <c r="I2403" s="20" t="s">
        <v>253</v>
      </c>
      <c r="J2403" s="11" t="s">
        <v>255</v>
      </c>
      <c r="K2403" s="11" t="s">
        <v>5259</v>
      </c>
      <c r="L2403" s="11">
        <v>2</v>
      </c>
    </row>
    <row r="2404" spans="1:12">
      <c r="A2404" s="11" t="s">
        <v>4606</v>
      </c>
      <c r="D2404" s="11" t="s">
        <v>254</v>
      </c>
      <c r="E2404" s="19" t="s">
        <v>4856</v>
      </c>
      <c r="F2404" s="10">
        <v>42036</v>
      </c>
      <c r="G2404" s="10">
        <v>44958</v>
      </c>
      <c r="H2404" s="11">
        <v>9</v>
      </c>
      <c r="I2404" s="20" t="s">
        <v>253</v>
      </c>
      <c r="J2404" s="11" t="s">
        <v>255</v>
      </c>
      <c r="K2404" s="11" t="s">
        <v>5259</v>
      </c>
      <c r="L2404" s="11">
        <v>2</v>
      </c>
    </row>
    <row r="2405" spans="1:12">
      <c r="A2405" s="11" t="s">
        <v>4607</v>
      </c>
      <c r="D2405" s="11" t="s">
        <v>254</v>
      </c>
      <c r="E2405" s="19" t="s">
        <v>4857</v>
      </c>
      <c r="F2405" s="10">
        <v>42036</v>
      </c>
      <c r="G2405" s="10">
        <v>44958</v>
      </c>
      <c r="H2405" s="11">
        <v>9</v>
      </c>
      <c r="I2405" s="20" t="s">
        <v>253</v>
      </c>
      <c r="J2405" s="11" t="s">
        <v>255</v>
      </c>
      <c r="K2405" s="11" t="s">
        <v>5259</v>
      </c>
      <c r="L2405" s="11">
        <v>2</v>
      </c>
    </row>
    <row r="2406" spans="1:12">
      <c r="A2406" s="11" t="s">
        <v>4608</v>
      </c>
      <c r="D2406" s="11" t="s">
        <v>254</v>
      </c>
      <c r="E2406" s="19" t="s">
        <v>4858</v>
      </c>
      <c r="F2406" s="10">
        <v>42036</v>
      </c>
      <c r="G2406" s="10">
        <v>44958</v>
      </c>
      <c r="H2406" s="11">
        <v>9</v>
      </c>
      <c r="I2406" s="20" t="s">
        <v>253</v>
      </c>
      <c r="J2406" s="11" t="s">
        <v>255</v>
      </c>
      <c r="K2406" s="11" t="s">
        <v>5259</v>
      </c>
      <c r="L2406" s="11">
        <v>2</v>
      </c>
    </row>
    <row r="2407" spans="1:12">
      <c r="A2407" s="11" t="s">
        <v>4609</v>
      </c>
      <c r="D2407" s="11" t="s">
        <v>254</v>
      </c>
      <c r="E2407" s="19" t="s">
        <v>4859</v>
      </c>
      <c r="F2407" s="10">
        <v>42036</v>
      </c>
      <c r="G2407" s="10">
        <v>44958</v>
      </c>
      <c r="H2407" s="11">
        <v>9</v>
      </c>
      <c r="I2407" s="20" t="s">
        <v>253</v>
      </c>
      <c r="J2407" s="11" t="s">
        <v>255</v>
      </c>
      <c r="K2407" s="11" t="s">
        <v>5259</v>
      </c>
      <c r="L2407" s="11">
        <v>2</v>
      </c>
    </row>
    <row r="2408" spans="1:12">
      <c r="A2408" s="11" t="s">
        <v>4610</v>
      </c>
      <c r="D2408" s="11" t="s">
        <v>254</v>
      </c>
      <c r="E2408" s="19" t="s">
        <v>4860</v>
      </c>
      <c r="F2408" s="10">
        <v>42036</v>
      </c>
      <c r="G2408" s="10">
        <v>44958</v>
      </c>
      <c r="H2408" s="11">
        <v>9</v>
      </c>
      <c r="I2408" s="20" t="s">
        <v>253</v>
      </c>
      <c r="J2408" s="11" t="s">
        <v>255</v>
      </c>
      <c r="K2408" s="11" t="s">
        <v>5259</v>
      </c>
      <c r="L2408" s="11">
        <v>2</v>
      </c>
    </row>
    <row r="2409" spans="1:12">
      <c r="A2409" s="11" t="s">
        <v>4611</v>
      </c>
      <c r="D2409" s="11" t="s">
        <v>254</v>
      </c>
      <c r="E2409" s="19" t="s">
        <v>4861</v>
      </c>
      <c r="F2409" s="10">
        <v>42036</v>
      </c>
      <c r="G2409" s="10">
        <v>44958</v>
      </c>
      <c r="H2409" s="11">
        <v>9</v>
      </c>
      <c r="I2409" s="20" t="s">
        <v>253</v>
      </c>
      <c r="J2409" s="11" t="s">
        <v>255</v>
      </c>
      <c r="K2409" s="11" t="s">
        <v>5259</v>
      </c>
      <c r="L2409" s="11">
        <v>2</v>
      </c>
    </row>
    <row r="2410" spans="1:12">
      <c r="A2410" s="11" t="s">
        <v>4612</v>
      </c>
      <c r="D2410" s="11" t="s">
        <v>254</v>
      </c>
      <c r="E2410" s="19" t="s">
        <v>4862</v>
      </c>
      <c r="F2410" s="10">
        <v>42036</v>
      </c>
      <c r="G2410" s="10">
        <v>44958</v>
      </c>
      <c r="H2410" s="11">
        <v>9</v>
      </c>
      <c r="I2410" s="20" t="s">
        <v>253</v>
      </c>
      <c r="J2410" s="11" t="s">
        <v>255</v>
      </c>
      <c r="K2410" s="11" t="s">
        <v>5259</v>
      </c>
      <c r="L2410" s="11">
        <v>2</v>
      </c>
    </row>
    <row r="2411" spans="1:12">
      <c r="A2411" s="11" t="s">
        <v>4613</v>
      </c>
      <c r="D2411" s="11" t="s">
        <v>254</v>
      </c>
      <c r="E2411" s="19" t="s">
        <v>4863</v>
      </c>
      <c r="F2411" s="10">
        <v>42036</v>
      </c>
      <c r="G2411" s="10">
        <v>44958</v>
      </c>
      <c r="H2411" s="11">
        <v>9</v>
      </c>
      <c r="I2411" s="20" t="s">
        <v>253</v>
      </c>
      <c r="J2411" s="11" t="s">
        <v>255</v>
      </c>
      <c r="K2411" s="11" t="s">
        <v>5259</v>
      </c>
      <c r="L2411" s="11">
        <v>2</v>
      </c>
    </row>
    <row r="2412" spans="1:12">
      <c r="A2412" s="11" t="s">
        <v>4614</v>
      </c>
      <c r="D2412" s="11" t="s">
        <v>254</v>
      </c>
      <c r="E2412" s="19" t="s">
        <v>4864</v>
      </c>
      <c r="F2412" s="10">
        <v>42036</v>
      </c>
      <c r="G2412" s="10">
        <v>44958</v>
      </c>
      <c r="H2412" s="11">
        <v>9</v>
      </c>
      <c r="I2412" s="20" t="s">
        <v>253</v>
      </c>
      <c r="J2412" s="11" t="s">
        <v>255</v>
      </c>
      <c r="K2412" s="11" t="s">
        <v>5259</v>
      </c>
      <c r="L2412" s="11">
        <v>2</v>
      </c>
    </row>
    <row r="2413" spans="1:12">
      <c r="A2413" s="11" t="s">
        <v>4615</v>
      </c>
      <c r="D2413" s="11" t="s">
        <v>254</v>
      </c>
      <c r="E2413" s="19" t="s">
        <v>4865</v>
      </c>
      <c r="F2413" s="10">
        <v>42036</v>
      </c>
      <c r="G2413" s="10">
        <v>44958</v>
      </c>
      <c r="H2413" s="11">
        <v>9</v>
      </c>
      <c r="I2413" s="20" t="s">
        <v>253</v>
      </c>
      <c r="J2413" s="11" t="s">
        <v>255</v>
      </c>
      <c r="K2413" s="11" t="s">
        <v>5259</v>
      </c>
      <c r="L2413" s="11">
        <v>2</v>
      </c>
    </row>
    <row r="2414" spans="1:12">
      <c r="A2414" s="11" t="s">
        <v>4616</v>
      </c>
      <c r="D2414" s="11" t="s">
        <v>254</v>
      </c>
      <c r="E2414" s="19" t="s">
        <v>4866</v>
      </c>
      <c r="F2414" s="10">
        <v>42036</v>
      </c>
      <c r="G2414" s="10">
        <v>44958</v>
      </c>
      <c r="H2414" s="11">
        <v>9</v>
      </c>
      <c r="I2414" s="20" t="s">
        <v>253</v>
      </c>
      <c r="J2414" s="11" t="s">
        <v>255</v>
      </c>
      <c r="K2414" s="11" t="s">
        <v>5259</v>
      </c>
      <c r="L2414" s="11">
        <v>2</v>
      </c>
    </row>
    <row r="2415" spans="1:12">
      <c r="A2415" s="11" t="s">
        <v>4617</v>
      </c>
      <c r="D2415" s="11" t="s">
        <v>254</v>
      </c>
      <c r="E2415" s="19" t="s">
        <v>4867</v>
      </c>
      <c r="F2415" s="10">
        <v>42036</v>
      </c>
      <c r="G2415" s="10">
        <v>44958</v>
      </c>
      <c r="H2415" s="11">
        <v>9</v>
      </c>
      <c r="I2415" s="20" t="s">
        <v>253</v>
      </c>
      <c r="J2415" s="11" t="s">
        <v>255</v>
      </c>
      <c r="K2415" s="11" t="s">
        <v>5259</v>
      </c>
      <c r="L2415" s="11">
        <v>2</v>
      </c>
    </row>
    <row r="2416" spans="1:12">
      <c r="A2416" s="11" t="s">
        <v>4618</v>
      </c>
      <c r="D2416" s="11" t="s">
        <v>254</v>
      </c>
      <c r="E2416" s="19" t="s">
        <v>4868</v>
      </c>
      <c r="F2416" s="10">
        <v>42036</v>
      </c>
      <c r="G2416" s="10">
        <v>44958</v>
      </c>
      <c r="H2416" s="11">
        <v>9</v>
      </c>
      <c r="I2416" s="20" t="s">
        <v>253</v>
      </c>
      <c r="J2416" s="11" t="s">
        <v>255</v>
      </c>
      <c r="K2416" s="11" t="s">
        <v>5259</v>
      </c>
      <c r="L2416" s="11">
        <v>2</v>
      </c>
    </row>
    <row r="2417" spans="1:12">
      <c r="A2417" s="11" t="s">
        <v>4619</v>
      </c>
      <c r="D2417" s="11" t="s">
        <v>254</v>
      </c>
      <c r="E2417" s="19" t="s">
        <v>4869</v>
      </c>
      <c r="F2417" s="10">
        <v>42036</v>
      </c>
      <c r="G2417" s="10">
        <v>44958</v>
      </c>
      <c r="H2417" s="11">
        <v>9</v>
      </c>
      <c r="I2417" s="20" t="s">
        <v>253</v>
      </c>
      <c r="J2417" s="11" t="s">
        <v>255</v>
      </c>
      <c r="K2417" s="11" t="s">
        <v>5259</v>
      </c>
      <c r="L2417" s="11">
        <v>2</v>
      </c>
    </row>
    <row r="2418" spans="1:12">
      <c r="A2418" s="11" t="s">
        <v>4620</v>
      </c>
      <c r="D2418" s="11" t="s">
        <v>254</v>
      </c>
      <c r="E2418" s="19" t="s">
        <v>4870</v>
      </c>
      <c r="F2418" s="10">
        <v>42036</v>
      </c>
      <c r="G2418" s="10">
        <v>44958</v>
      </c>
      <c r="H2418" s="11">
        <v>9</v>
      </c>
      <c r="I2418" s="20" t="s">
        <v>253</v>
      </c>
      <c r="J2418" s="11" t="s">
        <v>255</v>
      </c>
      <c r="K2418" s="11" t="s">
        <v>5259</v>
      </c>
      <c r="L2418" s="11">
        <v>2</v>
      </c>
    </row>
    <row r="2419" spans="1:12">
      <c r="A2419" s="11" t="s">
        <v>4621</v>
      </c>
      <c r="D2419" s="11" t="s">
        <v>254</v>
      </c>
      <c r="E2419" s="19" t="s">
        <v>4871</v>
      </c>
      <c r="F2419" s="10">
        <v>42036</v>
      </c>
      <c r="G2419" s="10">
        <v>44958</v>
      </c>
      <c r="H2419" s="11">
        <v>9</v>
      </c>
      <c r="I2419" s="20" t="s">
        <v>253</v>
      </c>
      <c r="J2419" s="11" t="s">
        <v>255</v>
      </c>
      <c r="K2419" s="11" t="s">
        <v>5259</v>
      </c>
      <c r="L2419" s="11">
        <v>2</v>
      </c>
    </row>
    <row r="2420" spans="1:12">
      <c r="A2420" s="11" t="s">
        <v>4622</v>
      </c>
      <c r="D2420" s="11" t="s">
        <v>254</v>
      </c>
      <c r="E2420" s="19" t="s">
        <v>4872</v>
      </c>
      <c r="F2420" s="10">
        <v>42036</v>
      </c>
      <c r="G2420" s="10">
        <v>44958</v>
      </c>
      <c r="H2420" s="11">
        <v>9</v>
      </c>
      <c r="I2420" s="20" t="s">
        <v>253</v>
      </c>
      <c r="J2420" s="11" t="s">
        <v>255</v>
      </c>
      <c r="K2420" s="11" t="s">
        <v>5259</v>
      </c>
      <c r="L2420" s="11">
        <v>2</v>
      </c>
    </row>
    <row r="2421" spans="1:12">
      <c r="A2421" s="11" t="s">
        <v>4623</v>
      </c>
      <c r="D2421" s="11" t="s">
        <v>254</v>
      </c>
      <c r="E2421" s="19" t="s">
        <v>4873</v>
      </c>
      <c r="F2421" s="10">
        <v>42036</v>
      </c>
      <c r="G2421" s="10">
        <v>44958</v>
      </c>
      <c r="H2421" s="11">
        <v>9</v>
      </c>
      <c r="I2421" s="20" t="s">
        <v>253</v>
      </c>
      <c r="J2421" s="11" t="s">
        <v>255</v>
      </c>
      <c r="K2421" s="11" t="s">
        <v>5259</v>
      </c>
      <c r="L2421" s="11">
        <v>2</v>
      </c>
    </row>
    <row r="2422" spans="1:12">
      <c r="A2422" s="11" t="s">
        <v>4624</v>
      </c>
      <c r="D2422" s="11" t="s">
        <v>254</v>
      </c>
      <c r="E2422" s="19" t="s">
        <v>4874</v>
      </c>
      <c r="F2422" s="10">
        <v>42036</v>
      </c>
      <c r="G2422" s="10">
        <v>44958</v>
      </c>
      <c r="H2422" s="11">
        <v>9</v>
      </c>
      <c r="I2422" s="20" t="s">
        <v>253</v>
      </c>
      <c r="J2422" s="11" t="s">
        <v>255</v>
      </c>
      <c r="K2422" s="11" t="s">
        <v>5259</v>
      </c>
      <c r="L2422" s="11">
        <v>2</v>
      </c>
    </row>
    <row r="2423" spans="1:12">
      <c r="A2423" s="11" t="s">
        <v>4625</v>
      </c>
      <c r="D2423" s="11" t="s">
        <v>254</v>
      </c>
      <c r="E2423" s="19" t="s">
        <v>4875</v>
      </c>
      <c r="F2423" s="10">
        <v>42036</v>
      </c>
      <c r="G2423" s="10">
        <v>44958</v>
      </c>
      <c r="H2423" s="11">
        <v>9</v>
      </c>
      <c r="I2423" s="20" t="s">
        <v>253</v>
      </c>
      <c r="J2423" s="11" t="s">
        <v>255</v>
      </c>
      <c r="K2423" s="11" t="s">
        <v>5259</v>
      </c>
      <c r="L2423" s="11">
        <v>2</v>
      </c>
    </row>
    <row r="2424" spans="1:12">
      <c r="A2424" s="11" t="s">
        <v>4626</v>
      </c>
      <c r="D2424" s="11" t="s">
        <v>254</v>
      </c>
      <c r="E2424" s="19" t="s">
        <v>4876</v>
      </c>
      <c r="F2424" s="10">
        <v>42036</v>
      </c>
      <c r="G2424" s="10">
        <v>44958</v>
      </c>
      <c r="H2424" s="11">
        <v>9</v>
      </c>
      <c r="I2424" s="20" t="s">
        <v>253</v>
      </c>
      <c r="J2424" s="11" t="s">
        <v>255</v>
      </c>
      <c r="K2424" s="11" t="s">
        <v>5259</v>
      </c>
      <c r="L2424" s="11">
        <v>2</v>
      </c>
    </row>
    <row r="2425" spans="1:12">
      <c r="A2425" s="11" t="s">
        <v>4627</v>
      </c>
      <c r="D2425" s="11" t="s">
        <v>254</v>
      </c>
      <c r="E2425" s="19" t="s">
        <v>4877</v>
      </c>
      <c r="F2425" s="10">
        <v>42036</v>
      </c>
      <c r="G2425" s="10">
        <v>44958</v>
      </c>
      <c r="H2425" s="11">
        <v>9</v>
      </c>
      <c r="I2425" s="20" t="s">
        <v>253</v>
      </c>
      <c r="J2425" s="11" t="s">
        <v>255</v>
      </c>
      <c r="K2425" s="11" t="s">
        <v>5259</v>
      </c>
      <c r="L2425" s="11">
        <v>2</v>
      </c>
    </row>
    <row r="2426" spans="1:12">
      <c r="A2426" s="11" t="s">
        <v>4628</v>
      </c>
      <c r="D2426" s="11" t="s">
        <v>254</v>
      </c>
      <c r="E2426" s="19" t="s">
        <v>4878</v>
      </c>
      <c r="F2426" s="10">
        <v>42036</v>
      </c>
      <c r="G2426" s="10">
        <v>44958</v>
      </c>
      <c r="H2426" s="11">
        <v>9</v>
      </c>
      <c r="I2426" s="20" t="s">
        <v>253</v>
      </c>
      <c r="J2426" s="11" t="s">
        <v>255</v>
      </c>
      <c r="K2426" s="11" t="s">
        <v>5259</v>
      </c>
      <c r="L2426" s="11">
        <v>2</v>
      </c>
    </row>
    <row r="2427" spans="1:12">
      <c r="A2427" s="11" t="s">
        <v>4629</v>
      </c>
      <c r="D2427" s="11" t="s">
        <v>254</v>
      </c>
      <c r="E2427" s="19" t="s">
        <v>4879</v>
      </c>
      <c r="F2427" s="10">
        <v>42036</v>
      </c>
      <c r="G2427" s="10">
        <v>44958</v>
      </c>
      <c r="H2427" s="11">
        <v>9</v>
      </c>
      <c r="I2427" s="20" t="s">
        <v>253</v>
      </c>
      <c r="J2427" s="11" t="s">
        <v>255</v>
      </c>
      <c r="K2427" s="11" t="s">
        <v>5259</v>
      </c>
      <c r="L2427" s="11">
        <v>2</v>
      </c>
    </row>
    <row r="2428" spans="1:12">
      <c r="A2428" s="11" t="s">
        <v>4630</v>
      </c>
      <c r="D2428" s="11" t="s">
        <v>254</v>
      </c>
      <c r="E2428" s="19" t="s">
        <v>4880</v>
      </c>
      <c r="F2428" s="10">
        <v>42036</v>
      </c>
      <c r="G2428" s="10">
        <v>44958</v>
      </c>
      <c r="H2428" s="11">
        <v>9</v>
      </c>
      <c r="I2428" s="20" t="s">
        <v>253</v>
      </c>
      <c r="J2428" s="11" t="s">
        <v>255</v>
      </c>
      <c r="K2428" s="11" t="s">
        <v>5259</v>
      </c>
      <c r="L2428" s="11">
        <v>2</v>
      </c>
    </row>
    <row r="2429" spans="1:12">
      <c r="A2429" s="11" t="s">
        <v>4631</v>
      </c>
      <c r="D2429" s="11" t="s">
        <v>254</v>
      </c>
      <c r="E2429" s="19" t="s">
        <v>4881</v>
      </c>
      <c r="F2429" s="10">
        <v>42036</v>
      </c>
      <c r="G2429" s="10">
        <v>44958</v>
      </c>
      <c r="H2429" s="11">
        <v>9</v>
      </c>
      <c r="I2429" s="20" t="s">
        <v>253</v>
      </c>
      <c r="J2429" s="11" t="s">
        <v>255</v>
      </c>
      <c r="K2429" s="11" t="s">
        <v>5259</v>
      </c>
      <c r="L2429" s="11">
        <v>2</v>
      </c>
    </row>
    <row r="2430" spans="1:12">
      <c r="A2430" s="11" t="s">
        <v>4632</v>
      </c>
      <c r="D2430" s="11" t="s">
        <v>254</v>
      </c>
      <c r="E2430" s="19" t="s">
        <v>4882</v>
      </c>
      <c r="F2430" s="10">
        <v>42036</v>
      </c>
      <c r="G2430" s="10">
        <v>44958</v>
      </c>
      <c r="H2430" s="11">
        <v>9</v>
      </c>
      <c r="I2430" s="20" t="s">
        <v>253</v>
      </c>
      <c r="J2430" s="11" t="s">
        <v>255</v>
      </c>
      <c r="K2430" s="11" t="s">
        <v>5259</v>
      </c>
      <c r="L2430" s="11">
        <v>2</v>
      </c>
    </row>
    <row r="2431" spans="1:12">
      <c r="A2431" s="11" t="s">
        <v>4633</v>
      </c>
      <c r="D2431" s="11" t="s">
        <v>254</v>
      </c>
      <c r="E2431" s="19" t="s">
        <v>4883</v>
      </c>
      <c r="F2431" s="10">
        <v>42036</v>
      </c>
      <c r="G2431" s="10">
        <v>44958</v>
      </c>
      <c r="H2431" s="11">
        <v>9</v>
      </c>
      <c r="I2431" s="20" t="s">
        <v>253</v>
      </c>
      <c r="J2431" s="11" t="s">
        <v>255</v>
      </c>
      <c r="K2431" s="11" t="s">
        <v>5259</v>
      </c>
      <c r="L2431" s="11">
        <v>2</v>
      </c>
    </row>
    <row r="2432" spans="1:12">
      <c r="A2432" s="11" t="s">
        <v>4634</v>
      </c>
      <c r="D2432" s="11" t="s">
        <v>254</v>
      </c>
      <c r="E2432" s="19" t="s">
        <v>4884</v>
      </c>
      <c r="F2432" s="10">
        <v>42036</v>
      </c>
      <c r="G2432" s="10">
        <v>44958</v>
      </c>
      <c r="H2432" s="11">
        <v>9</v>
      </c>
      <c r="I2432" s="20" t="s">
        <v>253</v>
      </c>
      <c r="J2432" s="11" t="s">
        <v>255</v>
      </c>
      <c r="K2432" s="11" t="s">
        <v>5259</v>
      </c>
      <c r="L2432" s="11">
        <v>2</v>
      </c>
    </row>
    <row r="2433" spans="1:12">
      <c r="A2433" s="11" t="s">
        <v>4635</v>
      </c>
      <c r="D2433" s="11" t="s">
        <v>254</v>
      </c>
      <c r="E2433" s="19" t="s">
        <v>4885</v>
      </c>
      <c r="F2433" s="10">
        <v>42036</v>
      </c>
      <c r="G2433" s="10">
        <v>44958</v>
      </c>
      <c r="H2433" s="11">
        <v>9</v>
      </c>
      <c r="I2433" s="20" t="s">
        <v>253</v>
      </c>
      <c r="J2433" s="11" t="s">
        <v>255</v>
      </c>
      <c r="K2433" s="11" t="s">
        <v>5259</v>
      </c>
      <c r="L2433" s="11">
        <v>2</v>
      </c>
    </row>
    <row r="2434" spans="1:12">
      <c r="A2434" s="11" t="s">
        <v>4636</v>
      </c>
      <c r="D2434" s="11" t="s">
        <v>254</v>
      </c>
      <c r="E2434" s="19" t="s">
        <v>4886</v>
      </c>
      <c r="F2434" s="10">
        <v>42036</v>
      </c>
      <c r="G2434" s="10">
        <v>44958</v>
      </c>
      <c r="H2434" s="11">
        <v>9</v>
      </c>
      <c r="I2434" s="20" t="s">
        <v>253</v>
      </c>
      <c r="J2434" s="11" t="s">
        <v>255</v>
      </c>
      <c r="K2434" s="11" t="s">
        <v>5259</v>
      </c>
      <c r="L2434" s="11">
        <v>2</v>
      </c>
    </row>
    <row r="2435" spans="1:12">
      <c r="A2435" s="11" t="s">
        <v>4637</v>
      </c>
      <c r="D2435" s="11" t="s">
        <v>254</v>
      </c>
      <c r="E2435" s="19" t="s">
        <v>4887</v>
      </c>
      <c r="F2435" s="10">
        <v>42036</v>
      </c>
      <c r="G2435" s="10">
        <v>44958</v>
      </c>
      <c r="H2435" s="11">
        <v>9</v>
      </c>
      <c r="I2435" s="20" t="s">
        <v>253</v>
      </c>
      <c r="J2435" s="11" t="s">
        <v>255</v>
      </c>
      <c r="K2435" s="11" t="s">
        <v>5259</v>
      </c>
      <c r="L2435" s="11">
        <v>2</v>
      </c>
    </row>
    <row r="2436" spans="1:12">
      <c r="A2436" s="11" t="s">
        <v>4638</v>
      </c>
      <c r="D2436" s="11" t="s">
        <v>254</v>
      </c>
      <c r="E2436" s="19" t="s">
        <v>4888</v>
      </c>
      <c r="F2436" s="10">
        <v>42036</v>
      </c>
      <c r="G2436" s="10">
        <v>44958</v>
      </c>
      <c r="H2436" s="11">
        <v>9</v>
      </c>
      <c r="I2436" s="20" t="s">
        <v>253</v>
      </c>
      <c r="J2436" s="11" t="s">
        <v>255</v>
      </c>
      <c r="K2436" s="11" t="s">
        <v>5259</v>
      </c>
      <c r="L2436" s="11">
        <v>2</v>
      </c>
    </row>
    <row r="2437" spans="1:12">
      <c r="A2437" s="11" t="s">
        <v>4639</v>
      </c>
      <c r="D2437" s="11" t="s">
        <v>254</v>
      </c>
      <c r="E2437" s="19" t="s">
        <v>4889</v>
      </c>
      <c r="F2437" s="10">
        <v>42036</v>
      </c>
      <c r="G2437" s="10">
        <v>44958</v>
      </c>
      <c r="H2437" s="11">
        <v>9</v>
      </c>
      <c r="I2437" s="20" t="s">
        <v>253</v>
      </c>
      <c r="J2437" s="11" t="s">
        <v>255</v>
      </c>
      <c r="K2437" s="11" t="s">
        <v>5259</v>
      </c>
      <c r="L2437" s="11">
        <v>2</v>
      </c>
    </row>
    <row r="2438" spans="1:12">
      <c r="A2438" s="11" t="s">
        <v>4640</v>
      </c>
      <c r="D2438" s="11" t="s">
        <v>254</v>
      </c>
      <c r="E2438" s="19" t="s">
        <v>4890</v>
      </c>
      <c r="F2438" s="10">
        <v>42036</v>
      </c>
      <c r="G2438" s="10">
        <v>44958</v>
      </c>
      <c r="H2438" s="11">
        <v>9</v>
      </c>
      <c r="I2438" s="20" t="s">
        <v>253</v>
      </c>
      <c r="J2438" s="11" t="s">
        <v>255</v>
      </c>
      <c r="K2438" s="11" t="s">
        <v>5259</v>
      </c>
      <c r="L2438" s="11">
        <v>2</v>
      </c>
    </row>
    <row r="2439" spans="1:12">
      <c r="A2439" s="11" t="s">
        <v>4641</v>
      </c>
      <c r="D2439" s="11" t="s">
        <v>254</v>
      </c>
      <c r="E2439" s="19" t="s">
        <v>4891</v>
      </c>
      <c r="F2439" s="10">
        <v>42036</v>
      </c>
      <c r="G2439" s="10">
        <v>44958</v>
      </c>
      <c r="H2439" s="11">
        <v>9</v>
      </c>
      <c r="I2439" s="20" t="s">
        <v>253</v>
      </c>
      <c r="J2439" s="11" t="s">
        <v>255</v>
      </c>
      <c r="K2439" s="11" t="s">
        <v>5259</v>
      </c>
      <c r="L2439" s="11">
        <v>2</v>
      </c>
    </row>
    <row r="2440" spans="1:12">
      <c r="A2440" s="11" t="s">
        <v>4642</v>
      </c>
      <c r="D2440" s="11" t="s">
        <v>254</v>
      </c>
      <c r="E2440" s="19" t="s">
        <v>4892</v>
      </c>
      <c r="F2440" s="10">
        <v>42036</v>
      </c>
      <c r="G2440" s="10">
        <v>44958</v>
      </c>
      <c r="H2440" s="11">
        <v>9</v>
      </c>
      <c r="I2440" s="20" t="s">
        <v>253</v>
      </c>
      <c r="J2440" s="11" t="s">
        <v>255</v>
      </c>
      <c r="K2440" s="11" t="s">
        <v>5259</v>
      </c>
      <c r="L2440" s="11">
        <v>2</v>
      </c>
    </row>
    <row r="2441" spans="1:12">
      <c r="A2441" s="11" t="s">
        <v>4643</v>
      </c>
      <c r="D2441" s="11" t="s">
        <v>254</v>
      </c>
      <c r="E2441" s="19" t="s">
        <v>4893</v>
      </c>
      <c r="F2441" s="10">
        <v>42036</v>
      </c>
      <c r="G2441" s="10">
        <v>44958</v>
      </c>
      <c r="H2441" s="11">
        <v>9</v>
      </c>
      <c r="I2441" s="20" t="s">
        <v>253</v>
      </c>
      <c r="J2441" s="11" t="s">
        <v>255</v>
      </c>
      <c r="K2441" s="11" t="s">
        <v>5259</v>
      </c>
      <c r="L2441" s="11">
        <v>2</v>
      </c>
    </row>
    <row r="2442" spans="1:12">
      <c r="A2442" s="11" t="s">
        <v>4644</v>
      </c>
      <c r="D2442" s="11" t="s">
        <v>254</v>
      </c>
      <c r="E2442" s="19" t="s">
        <v>4894</v>
      </c>
      <c r="F2442" s="10">
        <v>42036</v>
      </c>
      <c r="G2442" s="10">
        <v>44958</v>
      </c>
      <c r="H2442" s="11">
        <v>9</v>
      </c>
      <c r="I2442" s="20" t="s">
        <v>253</v>
      </c>
      <c r="J2442" s="11" t="s">
        <v>255</v>
      </c>
      <c r="K2442" s="11" t="s">
        <v>5259</v>
      </c>
      <c r="L2442" s="11">
        <v>2</v>
      </c>
    </row>
    <row r="2443" spans="1:12">
      <c r="A2443" s="11" t="s">
        <v>4645</v>
      </c>
      <c r="D2443" s="11" t="s">
        <v>254</v>
      </c>
      <c r="E2443" s="19" t="s">
        <v>4895</v>
      </c>
      <c r="F2443" s="10">
        <v>42036</v>
      </c>
      <c r="G2443" s="10">
        <v>44958</v>
      </c>
      <c r="H2443" s="11">
        <v>9</v>
      </c>
      <c r="I2443" s="20" t="s">
        <v>253</v>
      </c>
      <c r="J2443" s="11" t="s">
        <v>255</v>
      </c>
      <c r="K2443" s="11" t="s">
        <v>5259</v>
      </c>
      <c r="L2443" s="11">
        <v>2</v>
      </c>
    </row>
    <row r="2444" spans="1:12">
      <c r="A2444" s="11" t="s">
        <v>4646</v>
      </c>
      <c r="D2444" s="11" t="s">
        <v>254</v>
      </c>
      <c r="E2444" s="19" t="s">
        <v>4896</v>
      </c>
      <c r="F2444" s="10">
        <v>42036</v>
      </c>
      <c r="G2444" s="10">
        <v>44958</v>
      </c>
      <c r="H2444" s="11">
        <v>9</v>
      </c>
      <c r="I2444" s="20" t="s">
        <v>253</v>
      </c>
      <c r="J2444" s="11" t="s">
        <v>255</v>
      </c>
      <c r="K2444" s="11" t="s">
        <v>5259</v>
      </c>
      <c r="L2444" s="11">
        <v>2</v>
      </c>
    </row>
    <row r="2445" spans="1:12">
      <c r="A2445" s="11" t="s">
        <v>4647</v>
      </c>
      <c r="D2445" s="11" t="s">
        <v>254</v>
      </c>
      <c r="E2445" s="19" t="s">
        <v>4897</v>
      </c>
      <c r="F2445" s="10">
        <v>42036</v>
      </c>
      <c r="G2445" s="10">
        <v>44958</v>
      </c>
      <c r="H2445" s="11">
        <v>9</v>
      </c>
      <c r="I2445" s="20" t="s">
        <v>253</v>
      </c>
      <c r="J2445" s="11" t="s">
        <v>255</v>
      </c>
      <c r="K2445" s="11" t="s">
        <v>5259</v>
      </c>
      <c r="L2445" s="11">
        <v>2</v>
      </c>
    </row>
    <row r="2446" spans="1:12">
      <c r="A2446" s="11" t="s">
        <v>4648</v>
      </c>
      <c r="D2446" s="11" t="s">
        <v>254</v>
      </c>
      <c r="E2446" s="19" t="s">
        <v>4898</v>
      </c>
      <c r="F2446" s="10">
        <v>42036</v>
      </c>
      <c r="G2446" s="10">
        <v>44958</v>
      </c>
      <c r="H2446" s="11">
        <v>9</v>
      </c>
      <c r="I2446" s="20" t="s">
        <v>253</v>
      </c>
      <c r="J2446" s="11" t="s">
        <v>255</v>
      </c>
      <c r="K2446" s="11" t="s">
        <v>5259</v>
      </c>
      <c r="L2446" s="11">
        <v>2</v>
      </c>
    </row>
    <row r="2447" spans="1:12">
      <c r="A2447" s="11" t="s">
        <v>4649</v>
      </c>
      <c r="D2447" s="11" t="s">
        <v>254</v>
      </c>
      <c r="E2447" s="19" t="s">
        <v>4899</v>
      </c>
      <c r="F2447" s="10">
        <v>42036</v>
      </c>
      <c r="G2447" s="10">
        <v>44958</v>
      </c>
      <c r="H2447" s="11">
        <v>9</v>
      </c>
      <c r="I2447" s="20" t="s">
        <v>253</v>
      </c>
      <c r="J2447" s="11" t="s">
        <v>255</v>
      </c>
      <c r="K2447" s="11" t="s">
        <v>5259</v>
      </c>
      <c r="L2447" s="11">
        <v>2</v>
      </c>
    </row>
    <row r="2448" spans="1:12">
      <c r="A2448" s="11" t="s">
        <v>4650</v>
      </c>
      <c r="D2448" s="11" t="s">
        <v>254</v>
      </c>
      <c r="E2448" s="19" t="s">
        <v>4900</v>
      </c>
      <c r="F2448" s="10">
        <v>42036</v>
      </c>
      <c r="G2448" s="10">
        <v>44958</v>
      </c>
      <c r="H2448" s="11">
        <v>9</v>
      </c>
      <c r="I2448" s="20" t="s">
        <v>253</v>
      </c>
      <c r="J2448" s="11" t="s">
        <v>255</v>
      </c>
      <c r="K2448" s="11" t="s">
        <v>5259</v>
      </c>
      <c r="L2448" s="11">
        <v>2</v>
      </c>
    </row>
    <row r="2449" spans="1:12">
      <c r="A2449" s="11" t="s">
        <v>4651</v>
      </c>
      <c r="D2449" s="11" t="s">
        <v>254</v>
      </c>
      <c r="E2449" s="19" t="s">
        <v>4901</v>
      </c>
      <c r="F2449" s="10">
        <v>42036</v>
      </c>
      <c r="G2449" s="10">
        <v>44958</v>
      </c>
      <c r="H2449" s="11">
        <v>9</v>
      </c>
      <c r="I2449" s="20" t="s">
        <v>253</v>
      </c>
      <c r="J2449" s="11" t="s">
        <v>255</v>
      </c>
      <c r="K2449" s="11" t="s">
        <v>5259</v>
      </c>
      <c r="L2449" s="11">
        <v>2</v>
      </c>
    </row>
    <row r="2450" spans="1:12">
      <c r="A2450" s="11" t="s">
        <v>4652</v>
      </c>
      <c r="D2450" s="11" t="s">
        <v>254</v>
      </c>
      <c r="E2450" s="19" t="s">
        <v>4902</v>
      </c>
      <c r="F2450" s="10">
        <v>42036</v>
      </c>
      <c r="G2450" s="10">
        <v>44958</v>
      </c>
      <c r="H2450" s="11">
        <v>9</v>
      </c>
      <c r="I2450" s="20" t="s">
        <v>253</v>
      </c>
      <c r="J2450" s="11" t="s">
        <v>255</v>
      </c>
      <c r="K2450" s="11" t="s">
        <v>5259</v>
      </c>
      <c r="L2450" s="11">
        <v>2</v>
      </c>
    </row>
    <row r="2451" spans="1:12">
      <c r="A2451" s="11" t="s">
        <v>4653</v>
      </c>
      <c r="D2451" s="11" t="s">
        <v>254</v>
      </c>
      <c r="E2451" s="19" t="s">
        <v>4903</v>
      </c>
      <c r="F2451" s="10">
        <v>42036</v>
      </c>
      <c r="G2451" s="10">
        <v>44958</v>
      </c>
      <c r="H2451" s="11">
        <v>9</v>
      </c>
      <c r="I2451" s="20" t="s">
        <v>253</v>
      </c>
      <c r="J2451" s="11" t="s">
        <v>255</v>
      </c>
      <c r="K2451" s="11" t="s">
        <v>5259</v>
      </c>
      <c r="L2451" s="11">
        <v>2</v>
      </c>
    </row>
    <row r="2452" spans="1:12">
      <c r="A2452" s="11" t="s">
        <v>4654</v>
      </c>
      <c r="D2452" s="11" t="s">
        <v>254</v>
      </c>
      <c r="E2452" s="19" t="s">
        <v>4904</v>
      </c>
      <c r="F2452" s="10">
        <v>42036</v>
      </c>
      <c r="G2452" s="10">
        <v>44958</v>
      </c>
      <c r="H2452" s="11">
        <v>9</v>
      </c>
      <c r="I2452" s="20" t="s">
        <v>253</v>
      </c>
      <c r="J2452" s="11" t="s">
        <v>255</v>
      </c>
      <c r="K2452" s="11" t="s">
        <v>5259</v>
      </c>
      <c r="L2452" s="11">
        <v>2</v>
      </c>
    </row>
    <row r="2453" spans="1:12">
      <c r="A2453" s="11" t="s">
        <v>4655</v>
      </c>
      <c r="D2453" s="11" t="s">
        <v>254</v>
      </c>
      <c r="E2453" s="19" t="s">
        <v>4905</v>
      </c>
      <c r="F2453" s="10">
        <v>42036</v>
      </c>
      <c r="G2453" s="10">
        <v>44958</v>
      </c>
      <c r="H2453" s="11">
        <v>9</v>
      </c>
      <c r="I2453" s="20" t="s">
        <v>253</v>
      </c>
      <c r="J2453" s="11" t="s">
        <v>255</v>
      </c>
      <c r="K2453" s="11" t="s">
        <v>5259</v>
      </c>
      <c r="L2453" s="11">
        <v>2</v>
      </c>
    </row>
    <row r="2454" spans="1:12">
      <c r="A2454" s="11" t="s">
        <v>4656</v>
      </c>
      <c r="D2454" s="11" t="s">
        <v>254</v>
      </c>
      <c r="E2454" s="19" t="s">
        <v>4906</v>
      </c>
      <c r="F2454" s="10">
        <v>42036</v>
      </c>
      <c r="G2454" s="10">
        <v>44958</v>
      </c>
      <c r="H2454" s="11">
        <v>9</v>
      </c>
      <c r="I2454" s="20" t="s">
        <v>253</v>
      </c>
      <c r="J2454" s="11" t="s">
        <v>255</v>
      </c>
      <c r="K2454" s="11" t="s">
        <v>5259</v>
      </c>
      <c r="L2454" s="11">
        <v>2</v>
      </c>
    </row>
    <row r="2455" spans="1:12">
      <c r="A2455" s="11" t="s">
        <v>4657</v>
      </c>
      <c r="D2455" s="11" t="s">
        <v>254</v>
      </c>
      <c r="E2455" s="19" t="s">
        <v>4907</v>
      </c>
      <c r="F2455" s="10">
        <v>42036</v>
      </c>
      <c r="G2455" s="10">
        <v>44958</v>
      </c>
      <c r="H2455" s="11">
        <v>9</v>
      </c>
      <c r="I2455" s="20" t="s">
        <v>253</v>
      </c>
      <c r="J2455" s="11" t="s">
        <v>255</v>
      </c>
      <c r="K2455" s="11" t="s">
        <v>5259</v>
      </c>
      <c r="L2455" s="11">
        <v>2</v>
      </c>
    </row>
    <row r="2456" spans="1:12">
      <c r="A2456" s="11" t="s">
        <v>4658</v>
      </c>
      <c r="D2456" s="11" t="s">
        <v>254</v>
      </c>
      <c r="E2456" s="19" t="s">
        <v>4908</v>
      </c>
      <c r="F2456" s="10">
        <v>42036</v>
      </c>
      <c r="G2456" s="10">
        <v>44958</v>
      </c>
      <c r="H2456" s="11">
        <v>9</v>
      </c>
      <c r="I2456" s="20" t="s">
        <v>253</v>
      </c>
      <c r="J2456" s="11" t="s">
        <v>255</v>
      </c>
      <c r="K2456" s="11" t="s">
        <v>5259</v>
      </c>
      <c r="L2456" s="11">
        <v>2</v>
      </c>
    </row>
    <row r="2457" spans="1:12">
      <c r="A2457" s="11" t="s">
        <v>4659</v>
      </c>
      <c r="D2457" s="11" t="s">
        <v>254</v>
      </c>
      <c r="E2457" s="19" t="s">
        <v>4909</v>
      </c>
      <c r="F2457" s="10">
        <v>42036</v>
      </c>
      <c r="G2457" s="10">
        <v>44958</v>
      </c>
      <c r="H2457" s="11">
        <v>9</v>
      </c>
      <c r="I2457" s="20" t="s">
        <v>253</v>
      </c>
      <c r="J2457" s="11" t="s">
        <v>255</v>
      </c>
      <c r="K2457" s="11" t="s">
        <v>5259</v>
      </c>
      <c r="L2457" s="11">
        <v>2</v>
      </c>
    </row>
    <row r="2458" spans="1:12">
      <c r="A2458" s="11" t="s">
        <v>4660</v>
      </c>
      <c r="D2458" s="11" t="s">
        <v>254</v>
      </c>
      <c r="E2458" s="19" t="s">
        <v>4910</v>
      </c>
      <c r="F2458" s="10">
        <v>42036</v>
      </c>
      <c r="G2458" s="10">
        <v>44958</v>
      </c>
      <c r="H2458" s="11">
        <v>9</v>
      </c>
      <c r="I2458" s="20" t="s">
        <v>253</v>
      </c>
      <c r="J2458" s="11" t="s">
        <v>255</v>
      </c>
      <c r="K2458" s="11" t="s">
        <v>5259</v>
      </c>
      <c r="L2458" s="11">
        <v>2</v>
      </c>
    </row>
    <row r="2459" spans="1:12">
      <c r="A2459" s="11" t="s">
        <v>4661</v>
      </c>
      <c r="D2459" s="11" t="s">
        <v>254</v>
      </c>
      <c r="E2459" s="19" t="s">
        <v>4911</v>
      </c>
      <c r="F2459" s="10">
        <v>42036</v>
      </c>
      <c r="G2459" s="10">
        <v>44958</v>
      </c>
      <c r="H2459" s="11">
        <v>9</v>
      </c>
      <c r="I2459" s="20" t="s">
        <v>253</v>
      </c>
      <c r="J2459" s="11" t="s">
        <v>255</v>
      </c>
      <c r="K2459" s="11" t="s">
        <v>5259</v>
      </c>
      <c r="L2459" s="11">
        <v>2</v>
      </c>
    </row>
    <row r="2460" spans="1:12">
      <c r="A2460" s="11" t="s">
        <v>4662</v>
      </c>
      <c r="D2460" s="11" t="s">
        <v>254</v>
      </c>
      <c r="E2460" s="19" t="s">
        <v>4912</v>
      </c>
      <c r="F2460" s="10">
        <v>42036</v>
      </c>
      <c r="G2460" s="10">
        <v>44958</v>
      </c>
      <c r="H2460" s="11">
        <v>9</v>
      </c>
      <c r="I2460" s="20" t="s">
        <v>253</v>
      </c>
      <c r="J2460" s="11" t="s">
        <v>255</v>
      </c>
      <c r="K2460" s="11" t="s">
        <v>5259</v>
      </c>
      <c r="L2460" s="11">
        <v>2</v>
      </c>
    </row>
    <row r="2461" spans="1:12">
      <c r="A2461" s="11" t="s">
        <v>4663</v>
      </c>
      <c r="D2461" s="11" t="s">
        <v>254</v>
      </c>
      <c r="E2461" s="19" t="s">
        <v>4913</v>
      </c>
      <c r="F2461" s="10">
        <v>42036</v>
      </c>
      <c r="G2461" s="10">
        <v>44958</v>
      </c>
      <c r="H2461" s="11">
        <v>9</v>
      </c>
      <c r="I2461" s="20" t="s">
        <v>253</v>
      </c>
      <c r="J2461" s="11" t="s">
        <v>255</v>
      </c>
      <c r="K2461" s="11" t="s">
        <v>5259</v>
      </c>
      <c r="L2461" s="11">
        <v>2</v>
      </c>
    </row>
    <row r="2462" spans="1:12">
      <c r="A2462" s="11" t="s">
        <v>4664</v>
      </c>
      <c r="D2462" s="11" t="s">
        <v>254</v>
      </c>
      <c r="E2462" s="19" t="s">
        <v>4914</v>
      </c>
      <c r="F2462" s="10">
        <v>42036</v>
      </c>
      <c r="G2462" s="10">
        <v>44958</v>
      </c>
      <c r="H2462" s="11">
        <v>9</v>
      </c>
      <c r="I2462" s="20" t="s">
        <v>253</v>
      </c>
      <c r="J2462" s="11" t="s">
        <v>255</v>
      </c>
      <c r="K2462" s="11" t="s">
        <v>5259</v>
      </c>
      <c r="L2462" s="11">
        <v>2</v>
      </c>
    </row>
    <row r="2463" spans="1:12">
      <c r="A2463" s="11" t="s">
        <v>4665</v>
      </c>
      <c r="D2463" s="11" t="s">
        <v>254</v>
      </c>
      <c r="E2463" s="19" t="s">
        <v>4915</v>
      </c>
      <c r="F2463" s="10">
        <v>42036</v>
      </c>
      <c r="G2463" s="10">
        <v>44958</v>
      </c>
      <c r="H2463" s="11">
        <v>9</v>
      </c>
      <c r="I2463" s="20" t="s">
        <v>253</v>
      </c>
      <c r="J2463" s="11" t="s">
        <v>255</v>
      </c>
      <c r="K2463" s="11" t="s">
        <v>5259</v>
      </c>
      <c r="L2463" s="11">
        <v>2</v>
      </c>
    </row>
    <row r="2464" spans="1:12">
      <c r="A2464" s="11" t="s">
        <v>4666</v>
      </c>
      <c r="D2464" s="11" t="s">
        <v>254</v>
      </c>
      <c r="E2464" s="19" t="s">
        <v>4916</v>
      </c>
      <c r="F2464" s="10">
        <v>42036</v>
      </c>
      <c r="G2464" s="10">
        <v>44958</v>
      </c>
      <c r="H2464" s="11">
        <v>9</v>
      </c>
      <c r="I2464" s="20" t="s">
        <v>253</v>
      </c>
      <c r="J2464" s="11" t="s">
        <v>255</v>
      </c>
      <c r="K2464" s="11" t="s">
        <v>5259</v>
      </c>
      <c r="L2464" s="11">
        <v>2</v>
      </c>
    </row>
    <row r="2465" spans="1:12">
      <c r="A2465" s="11" t="s">
        <v>4667</v>
      </c>
      <c r="D2465" s="11" t="s">
        <v>254</v>
      </c>
      <c r="E2465" s="19" t="s">
        <v>4917</v>
      </c>
      <c r="F2465" s="10">
        <v>42036</v>
      </c>
      <c r="G2465" s="10">
        <v>44958</v>
      </c>
      <c r="H2465" s="11">
        <v>9</v>
      </c>
      <c r="I2465" s="20" t="s">
        <v>253</v>
      </c>
      <c r="J2465" s="11" t="s">
        <v>255</v>
      </c>
      <c r="K2465" s="11" t="s">
        <v>5259</v>
      </c>
      <c r="L2465" s="11">
        <v>2</v>
      </c>
    </row>
    <row r="2466" spans="1:12">
      <c r="A2466" s="11" t="s">
        <v>4668</v>
      </c>
      <c r="D2466" s="11" t="s">
        <v>254</v>
      </c>
      <c r="E2466" s="19" t="s">
        <v>4918</v>
      </c>
      <c r="F2466" s="10">
        <v>42036</v>
      </c>
      <c r="G2466" s="10">
        <v>44958</v>
      </c>
      <c r="H2466" s="11">
        <v>9</v>
      </c>
      <c r="I2466" s="20" t="s">
        <v>253</v>
      </c>
      <c r="J2466" s="11" t="s">
        <v>255</v>
      </c>
      <c r="K2466" s="11" t="s">
        <v>5259</v>
      </c>
      <c r="L2466" s="11">
        <v>2</v>
      </c>
    </row>
    <row r="2467" spans="1:12">
      <c r="A2467" s="11" t="s">
        <v>4669</v>
      </c>
      <c r="D2467" s="11" t="s">
        <v>254</v>
      </c>
      <c r="E2467" s="19" t="s">
        <v>4919</v>
      </c>
      <c r="F2467" s="10">
        <v>42036</v>
      </c>
      <c r="G2467" s="10">
        <v>44958</v>
      </c>
      <c r="H2467" s="11">
        <v>9</v>
      </c>
      <c r="I2467" s="20" t="s">
        <v>253</v>
      </c>
      <c r="J2467" s="11" t="s">
        <v>255</v>
      </c>
      <c r="K2467" s="11" t="s">
        <v>5259</v>
      </c>
      <c r="L2467" s="11">
        <v>2</v>
      </c>
    </row>
    <row r="2468" spans="1:12">
      <c r="A2468" s="11" t="s">
        <v>4670</v>
      </c>
      <c r="D2468" s="11" t="s">
        <v>254</v>
      </c>
      <c r="E2468" s="19" t="s">
        <v>4920</v>
      </c>
      <c r="F2468" s="10">
        <v>42036</v>
      </c>
      <c r="G2468" s="10">
        <v>44958</v>
      </c>
      <c r="H2468" s="11">
        <v>9</v>
      </c>
      <c r="I2468" s="20" t="s">
        <v>253</v>
      </c>
      <c r="J2468" s="11" t="s">
        <v>255</v>
      </c>
      <c r="K2468" s="11" t="s">
        <v>5259</v>
      </c>
      <c r="L2468" s="11">
        <v>2</v>
      </c>
    </row>
    <row r="2469" spans="1:12">
      <c r="A2469" s="11" t="s">
        <v>4671</v>
      </c>
      <c r="D2469" s="11" t="s">
        <v>254</v>
      </c>
      <c r="E2469" s="19" t="s">
        <v>4921</v>
      </c>
      <c r="F2469" s="10">
        <v>42036</v>
      </c>
      <c r="G2469" s="10">
        <v>44958</v>
      </c>
      <c r="H2469" s="11">
        <v>9</v>
      </c>
      <c r="I2469" s="20" t="s">
        <v>253</v>
      </c>
      <c r="J2469" s="11" t="s">
        <v>255</v>
      </c>
      <c r="K2469" s="11" t="s">
        <v>5259</v>
      </c>
      <c r="L2469" s="11">
        <v>2</v>
      </c>
    </row>
    <row r="2470" spans="1:12">
      <c r="A2470" s="11" t="s">
        <v>4672</v>
      </c>
      <c r="D2470" s="11" t="s">
        <v>254</v>
      </c>
      <c r="E2470" s="19" t="s">
        <v>4922</v>
      </c>
      <c r="F2470" s="10">
        <v>42036</v>
      </c>
      <c r="G2470" s="10">
        <v>44958</v>
      </c>
      <c r="H2470" s="11">
        <v>9</v>
      </c>
      <c r="I2470" s="20" t="s">
        <v>253</v>
      </c>
      <c r="J2470" s="11" t="s">
        <v>255</v>
      </c>
      <c r="K2470" s="11" t="s">
        <v>5259</v>
      </c>
      <c r="L2470" s="11">
        <v>2</v>
      </c>
    </row>
    <row r="2471" spans="1:12">
      <c r="A2471" s="11" t="s">
        <v>4673</v>
      </c>
      <c r="D2471" s="11" t="s">
        <v>254</v>
      </c>
      <c r="E2471" s="19" t="s">
        <v>4923</v>
      </c>
      <c r="F2471" s="10">
        <v>42036</v>
      </c>
      <c r="G2471" s="10">
        <v>44958</v>
      </c>
      <c r="H2471" s="11">
        <v>9</v>
      </c>
      <c r="I2471" s="20" t="s">
        <v>253</v>
      </c>
      <c r="J2471" s="11" t="s">
        <v>255</v>
      </c>
      <c r="K2471" s="11" t="s">
        <v>5259</v>
      </c>
      <c r="L2471" s="11">
        <v>2</v>
      </c>
    </row>
    <row r="2472" spans="1:12">
      <c r="A2472" s="11" t="s">
        <v>4674</v>
      </c>
      <c r="D2472" s="11" t="s">
        <v>254</v>
      </c>
      <c r="E2472" s="19" t="s">
        <v>4924</v>
      </c>
      <c r="F2472" s="10">
        <v>42036</v>
      </c>
      <c r="G2472" s="10">
        <v>44958</v>
      </c>
      <c r="H2472" s="11">
        <v>9</v>
      </c>
      <c r="I2472" s="20" t="s">
        <v>253</v>
      </c>
      <c r="J2472" s="11" t="s">
        <v>255</v>
      </c>
      <c r="K2472" s="11" t="s">
        <v>5259</v>
      </c>
      <c r="L2472" s="11">
        <v>2</v>
      </c>
    </row>
    <row r="2473" spans="1:12">
      <c r="A2473" s="11" t="s">
        <v>4675</v>
      </c>
      <c r="D2473" s="11" t="s">
        <v>254</v>
      </c>
      <c r="E2473" s="19" t="s">
        <v>4925</v>
      </c>
      <c r="F2473" s="10">
        <v>42036</v>
      </c>
      <c r="G2473" s="10">
        <v>44958</v>
      </c>
      <c r="H2473" s="11">
        <v>9</v>
      </c>
      <c r="I2473" s="20" t="s">
        <v>253</v>
      </c>
      <c r="J2473" s="11" t="s">
        <v>255</v>
      </c>
      <c r="K2473" s="11" t="s">
        <v>5259</v>
      </c>
      <c r="L2473" s="11">
        <v>2</v>
      </c>
    </row>
    <row r="2474" spans="1:12">
      <c r="A2474" s="11" t="s">
        <v>4676</v>
      </c>
      <c r="D2474" s="11" t="s">
        <v>254</v>
      </c>
      <c r="E2474" s="19" t="s">
        <v>4926</v>
      </c>
      <c r="F2474" s="10">
        <v>42036</v>
      </c>
      <c r="G2474" s="10">
        <v>44958</v>
      </c>
      <c r="H2474" s="11">
        <v>9</v>
      </c>
      <c r="I2474" s="20" t="s">
        <v>253</v>
      </c>
      <c r="J2474" s="11" t="s">
        <v>255</v>
      </c>
      <c r="K2474" s="11" t="s">
        <v>5259</v>
      </c>
      <c r="L2474" s="11">
        <v>2</v>
      </c>
    </row>
    <row r="2475" spans="1:12">
      <c r="A2475" s="11" t="s">
        <v>4677</v>
      </c>
      <c r="D2475" s="11" t="s">
        <v>254</v>
      </c>
      <c r="E2475" s="19" t="s">
        <v>4927</v>
      </c>
      <c r="F2475" s="10">
        <v>42036</v>
      </c>
      <c r="G2475" s="10">
        <v>44958</v>
      </c>
      <c r="H2475" s="11">
        <v>9</v>
      </c>
      <c r="I2475" s="20" t="s">
        <v>253</v>
      </c>
      <c r="J2475" s="11" t="s">
        <v>255</v>
      </c>
      <c r="K2475" s="11" t="s">
        <v>5259</v>
      </c>
      <c r="L2475" s="11">
        <v>2</v>
      </c>
    </row>
    <row r="2476" spans="1:12">
      <c r="A2476" s="11" t="s">
        <v>4678</v>
      </c>
      <c r="D2476" s="11" t="s">
        <v>254</v>
      </c>
      <c r="E2476" s="19" t="s">
        <v>4928</v>
      </c>
      <c r="F2476" s="10">
        <v>42036</v>
      </c>
      <c r="G2476" s="10">
        <v>44958</v>
      </c>
      <c r="H2476" s="11">
        <v>9</v>
      </c>
      <c r="I2476" s="20" t="s">
        <v>253</v>
      </c>
      <c r="J2476" s="11" t="s">
        <v>255</v>
      </c>
      <c r="K2476" s="11" t="s">
        <v>5259</v>
      </c>
      <c r="L2476" s="11">
        <v>2</v>
      </c>
    </row>
    <row r="2477" spans="1:12">
      <c r="A2477" s="11" t="s">
        <v>4679</v>
      </c>
      <c r="D2477" s="11" t="s">
        <v>254</v>
      </c>
      <c r="E2477" s="19" t="s">
        <v>4929</v>
      </c>
      <c r="F2477" s="10">
        <v>42036</v>
      </c>
      <c r="G2477" s="10">
        <v>44958</v>
      </c>
      <c r="H2477" s="11">
        <v>9</v>
      </c>
      <c r="I2477" s="20" t="s">
        <v>253</v>
      </c>
      <c r="J2477" s="11" t="s">
        <v>255</v>
      </c>
      <c r="K2477" s="11" t="s">
        <v>5259</v>
      </c>
      <c r="L2477" s="11">
        <v>2</v>
      </c>
    </row>
    <row r="2478" spans="1:12">
      <c r="A2478" s="11" t="s">
        <v>4680</v>
      </c>
      <c r="D2478" s="11" t="s">
        <v>254</v>
      </c>
      <c r="E2478" s="19" t="s">
        <v>4930</v>
      </c>
      <c r="F2478" s="10">
        <v>42036</v>
      </c>
      <c r="G2478" s="10">
        <v>44958</v>
      </c>
      <c r="H2478" s="11">
        <v>9</v>
      </c>
      <c r="I2478" s="20" t="s">
        <v>253</v>
      </c>
      <c r="J2478" s="11" t="s">
        <v>255</v>
      </c>
      <c r="K2478" s="11" t="s">
        <v>5259</v>
      </c>
      <c r="L2478" s="11">
        <v>2</v>
      </c>
    </row>
    <row r="2479" spans="1:12">
      <c r="A2479" s="11" t="s">
        <v>4681</v>
      </c>
      <c r="D2479" s="11" t="s">
        <v>254</v>
      </c>
      <c r="E2479" s="19" t="s">
        <v>4931</v>
      </c>
      <c r="F2479" s="10">
        <v>42036</v>
      </c>
      <c r="G2479" s="10">
        <v>44958</v>
      </c>
      <c r="H2479" s="11">
        <v>9</v>
      </c>
      <c r="I2479" s="20" t="s">
        <v>253</v>
      </c>
      <c r="J2479" s="11" t="s">
        <v>255</v>
      </c>
      <c r="K2479" s="11" t="s">
        <v>5259</v>
      </c>
      <c r="L2479" s="11">
        <v>2</v>
      </c>
    </row>
    <row r="2480" spans="1:12">
      <c r="A2480" s="11" t="s">
        <v>4682</v>
      </c>
      <c r="D2480" s="11" t="s">
        <v>254</v>
      </c>
      <c r="E2480" s="19" t="s">
        <v>4932</v>
      </c>
      <c r="F2480" s="10">
        <v>42036</v>
      </c>
      <c r="G2480" s="10">
        <v>44958</v>
      </c>
      <c r="H2480" s="11">
        <v>9</v>
      </c>
      <c r="I2480" s="20" t="s">
        <v>253</v>
      </c>
      <c r="J2480" s="11" t="s">
        <v>255</v>
      </c>
      <c r="K2480" s="11" t="s">
        <v>5259</v>
      </c>
      <c r="L2480" s="11">
        <v>2</v>
      </c>
    </row>
    <row r="2481" spans="1:12">
      <c r="A2481" s="11" t="s">
        <v>4683</v>
      </c>
      <c r="D2481" s="11" t="s">
        <v>254</v>
      </c>
      <c r="E2481" s="19" t="s">
        <v>4933</v>
      </c>
      <c r="F2481" s="10">
        <v>42036</v>
      </c>
      <c r="G2481" s="10">
        <v>44958</v>
      </c>
      <c r="H2481" s="11">
        <v>9</v>
      </c>
      <c r="I2481" s="20" t="s">
        <v>253</v>
      </c>
      <c r="J2481" s="11" t="s">
        <v>255</v>
      </c>
      <c r="K2481" s="11" t="s">
        <v>5259</v>
      </c>
      <c r="L2481" s="11">
        <v>2</v>
      </c>
    </row>
    <row r="2482" spans="1:12">
      <c r="A2482" s="11" t="s">
        <v>4684</v>
      </c>
      <c r="D2482" s="11" t="s">
        <v>254</v>
      </c>
      <c r="E2482" s="19" t="s">
        <v>4934</v>
      </c>
      <c r="F2482" s="10">
        <v>42036</v>
      </c>
      <c r="G2482" s="10">
        <v>44958</v>
      </c>
      <c r="H2482" s="11">
        <v>9</v>
      </c>
      <c r="I2482" s="20" t="s">
        <v>253</v>
      </c>
      <c r="J2482" s="11" t="s">
        <v>255</v>
      </c>
      <c r="K2482" s="11" t="s">
        <v>5259</v>
      </c>
      <c r="L2482" s="11">
        <v>2</v>
      </c>
    </row>
    <row r="2483" spans="1:12">
      <c r="A2483" s="11" t="s">
        <v>4685</v>
      </c>
      <c r="D2483" s="11" t="s">
        <v>254</v>
      </c>
      <c r="E2483" s="19" t="s">
        <v>4935</v>
      </c>
      <c r="F2483" s="10">
        <v>42036</v>
      </c>
      <c r="G2483" s="10">
        <v>44958</v>
      </c>
      <c r="H2483" s="11">
        <v>9</v>
      </c>
      <c r="I2483" s="20" t="s">
        <v>253</v>
      </c>
      <c r="J2483" s="11" t="s">
        <v>255</v>
      </c>
      <c r="K2483" s="11" t="s">
        <v>5259</v>
      </c>
      <c r="L2483" s="11">
        <v>2</v>
      </c>
    </row>
    <row r="2484" spans="1:12">
      <c r="A2484" s="11" t="s">
        <v>4686</v>
      </c>
      <c r="D2484" s="11" t="s">
        <v>254</v>
      </c>
      <c r="E2484" s="19" t="s">
        <v>4936</v>
      </c>
      <c r="F2484" s="10">
        <v>42036</v>
      </c>
      <c r="G2484" s="10">
        <v>44958</v>
      </c>
      <c r="H2484" s="11">
        <v>9</v>
      </c>
      <c r="I2484" s="20" t="s">
        <v>253</v>
      </c>
      <c r="J2484" s="11" t="s">
        <v>255</v>
      </c>
      <c r="K2484" s="11" t="s">
        <v>5259</v>
      </c>
      <c r="L2484" s="11">
        <v>2</v>
      </c>
    </row>
    <row r="2485" spans="1:12">
      <c r="A2485" s="11" t="s">
        <v>4687</v>
      </c>
      <c r="D2485" s="11" t="s">
        <v>254</v>
      </c>
      <c r="E2485" s="19" t="s">
        <v>4937</v>
      </c>
      <c r="F2485" s="10">
        <v>42036</v>
      </c>
      <c r="G2485" s="10">
        <v>44958</v>
      </c>
      <c r="H2485" s="11">
        <v>9</v>
      </c>
      <c r="I2485" s="20" t="s">
        <v>253</v>
      </c>
      <c r="J2485" s="11" t="s">
        <v>255</v>
      </c>
      <c r="K2485" s="11" t="s">
        <v>5259</v>
      </c>
      <c r="L2485" s="11">
        <v>2</v>
      </c>
    </row>
    <row r="2486" spans="1:12">
      <c r="A2486" s="11" t="s">
        <v>4688</v>
      </c>
      <c r="D2486" s="11" t="s">
        <v>254</v>
      </c>
      <c r="E2486" s="19" t="s">
        <v>4938</v>
      </c>
      <c r="F2486" s="10">
        <v>42036</v>
      </c>
      <c r="G2486" s="10">
        <v>44958</v>
      </c>
      <c r="H2486" s="11">
        <v>9</v>
      </c>
      <c r="I2486" s="20" t="s">
        <v>253</v>
      </c>
      <c r="J2486" s="11" t="s">
        <v>255</v>
      </c>
      <c r="K2486" s="11" t="s">
        <v>5259</v>
      </c>
      <c r="L2486" s="11">
        <v>2</v>
      </c>
    </row>
    <row r="2487" spans="1:12">
      <c r="A2487" s="11" t="s">
        <v>4689</v>
      </c>
      <c r="D2487" s="11" t="s">
        <v>254</v>
      </c>
      <c r="E2487" s="19" t="s">
        <v>4939</v>
      </c>
      <c r="F2487" s="10">
        <v>42036</v>
      </c>
      <c r="G2487" s="10">
        <v>44958</v>
      </c>
      <c r="H2487" s="11">
        <v>9</v>
      </c>
      <c r="I2487" s="20" t="s">
        <v>253</v>
      </c>
      <c r="J2487" s="11" t="s">
        <v>255</v>
      </c>
      <c r="K2487" s="11" t="s">
        <v>5259</v>
      </c>
      <c r="L2487" s="11">
        <v>2</v>
      </c>
    </row>
    <row r="2488" spans="1:12">
      <c r="A2488" s="11" t="s">
        <v>4690</v>
      </c>
      <c r="D2488" s="11" t="s">
        <v>254</v>
      </c>
      <c r="E2488" s="19" t="s">
        <v>4940</v>
      </c>
      <c r="F2488" s="10">
        <v>42036</v>
      </c>
      <c r="G2488" s="10">
        <v>44958</v>
      </c>
      <c r="H2488" s="11">
        <v>9</v>
      </c>
      <c r="I2488" s="20" t="s">
        <v>253</v>
      </c>
      <c r="J2488" s="11" t="s">
        <v>255</v>
      </c>
      <c r="K2488" s="11" t="s">
        <v>5259</v>
      </c>
      <c r="L2488" s="11">
        <v>2</v>
      </c>
    </row>
    <row r="2489" spans="1:12">
      <c r="A2489" s="11" t="s">
        <v>4691</v>
      </c>
      <c r="D2489" s="11" t="s">
        <v>254</v>
      </c>
      <c r="E2489" s="19" t="s">
        <v>4941</v>
      </c>
      <c r="F2489" s="10">
        <v>42036</v>
      </c>
      <c r="G2489" s="10">
        <v>44958</v>
      </c>
      <c r="H2489" s="11">
        <v>9</v>
      </c>
      <c r="I2489" s="20" t="s">
        <v>253</v>
      </c>
      <c r="J2489" s="11" t="s">
        <v>255</v>
      </c>
      <c r="K2489" s="11" t="s">
        <v>5259</v>
      </c>
      <c r="L2489" s="11">
        <v>2</v>
      </c>
    </row>
    <row r="2490" spans="1:12">
      <c r="A2490" s="11" t="s">
        <v>4692</v>
      </c>
      <c r="D2490" s="11" t="s">
        <v>254</v>
      </c>
      <c r="E2490" s="19" t="s">
        <v>4942</v>
      </c>
      <c r="F2490" s="10">
        <v>42036</v>
      </c>
      <c r="G2490" s="10">
        <v>44958</v>
      </c>
      <c r="H2490" s="11">
        <v>9</v>
      </c>
      <c r="I2490" s="20" t="s">
        <v>253</v>
      </c>
      <c r="J2490" s="11" t="s">
        <v>255</v>
      </c>
      <c r="K2490" s="11" t="s">
        <v>5259</v>
      </c>
      <c r="L2490" s="11">
        <v>2</v>
      </c>
    </row>
    <row r="2491" spans="1:12">
      <c r="A2491" s="11" t="s">
        <v>4693</v>
      </c>
      <c r="D2491" s="11" t="s">
        <v>254</v>
      </c>
      <c r="E2491" s="19" t="s">
        <v>4943</v>
      </c>
      <c r="F2491" s="10">
        <v>42036</v>
      </c>
      <c r="G2491" s="10">
        <v>44958</v>
      </c>
      <c r="H2491" s="11">
        <v>9</v>
      </c>
      <c r="I2491" s="20" t="s">
        <v>253</v>
      </c>
      <c r="J2491" s="11" t="s">
        <v>255</v>
      </c>
      <c r="K2491" s="11" t="s">
        <v>5259</v>
      </c>
      <c r="L2491" s="11">
        <v>2</v>
      </c>
    </row>
    <row r="2492" spans="1:12">
      <c r="A2492" s="11" t="s">
        <v>4694</v>
      </c>
      <c r="D2492" s="11" t="s">
        <v>254</v>
      </c>
      <c r="E2492" s="19" t="s">
        <v>4944</v>
      </c>
      <c r="F2492" s="10">
        <v>42036</v>
      </c>
      <c r="G2492" s="10">
        <v>44958</v>
      </c>
      <c r="H2492" s="11">
        <v>9</v>
      </c>
      <c r="I2492" s="20" t="s">
        <v>253</v>
      </c>
      <c r="J2492" s="11" t="s">
        <v>255</v>
      </c>
      <c r="K2492" s="11" t="s">
        <v>5259</v>
      </c>
      <c r="L2492" s="11">
        <v>2</v>
      </c>
    </row>
    <row r="2493" spans="1:12">
      <c r="A2493" s="11" t="s">
        <v>4695</v>
      </c>
      <c r="D2493" s="11" t="s">
        <v>254</v>
      </c>
      <c r="E2493" s="19" t="s">
        <v>4945</v>
      </c>
      <c r="F2493" s="10">
        <v>42036</v>
      </c>
      <c r="G2493" s="10">
        <v>44958</v>
      </c>
      <c r="H2493" s="11">
        <v>9</v>
      </c>
      <c r="I2493" s="20" t="s">
        <v>253</v>
      </c>
      <c r="J2493" s="11" t="s">
        <v>255</v>
      </c>
      <c r="K2493" s="11" t="s">
        <v>5259</v>
      </c>
      <c r="L2493" s="11">
        <v>2</v>
      </c>
    </row>
    <row r="2494" spans="1:12">
      <c r="A2494" s="11" t="s">
        <v>4696</v>
      </c>
      <c r="D2494" s="11" t="s">
        <v>254</v>
      </c>
      <c r="E2494" s="19" t="s">
        <v>4946</v>
      </c>
      <c r="F2494" s="10">
        <v>42036</v>
      </c>
      <c r="G2494" s="10">
        <v>44958</v>
      </c>
      <c r="H2494" s="11">
        <v>9</v>
      </c>
      <c r="I2494" s="20" t="s">
        <v>253</v>
      </c>
      <c r="J2494" s="11" t="s">
        <v>255</v>
      </c>
      <c r="K2494" s="11" t="s">
        <v>5259</v>
      </c>
      <c r="L2494" s="11">
        <v>2</v>
      </c>
    </row>
    <row r="2495" spans="1:12">
      <c r="A2495" s="11" t="s">
        <v>4697</v>
      </c>
      <c r="D2495" s="11" t="s">
        <v>254</v>
      </c>
      <c r="E2495" s="19" t="s">
        <v>4947</v>
      </c>
      <c r="F2495" s="10">
        <v>42036</v>
      </c>
      <c r="G2495" s="10">
        <v>44958</v>
      </c>
      <c r="H2495" s="11">
        <v>9</v>
      </c>
      <c r="I2495" s="20" t="s">
        <v>253</v>
      </c>
      <c r="J2495" s="11" t="s">
        <v>255</v>
      </c>
      <c r="K2495" s="11" t="s">
        <v>5259</v>
      </c>
      <c r="L2495" s="11">
        <v>2</v>
      </c>
    </row>
    <row r="2496" spans="1:12">
      <c r="A2496" s="11" t="s">
        <v>4698</v>
      </c>
      <c r="D2496" s="11" t="s">
        <v>254</v>
      </c>
      <c r="E2496" s="19" t="s">
        <v>4948</v>
      </c>
      <c r="F2496" s="10">
        <v>42036</v>
      </c>
      <c r="G2496" s="10">
        <v>44958</v>
      </c>
      <c r="H2496" s="11">
        <v>9</v>
      </c>
      <c r="I2496" s="20" t="s">
        <v>253</v>
      </c>
      <c r="J2496" s="11" t="s">
        <v>255</v>
      </c>
      <c r="K2496" s="11" t="s">
        <v>5259</v>
      </c>
      <c r="L2496" s="11">
        <v>2</v>
      </c>
    </row>
    <row r="2497" spans="1:12">
      <c r="A2497" s="11" t="s">
        <v>4699</v>
      </c>
      <c r="D2497" s="11" t="s">
        <v>254</v>
      </c>
      <c r="E2497" s="19" t="s">
        <v>4949</v>
      </c>
      <c r="F2497" s="10">
        <v>42036</v>
      </c>
      <c r="G2497" s="10">
        <v>44958</v>
      </c>
      <c r="H2497" s="11">
        <v>9</v>
      </c>
      <c r="I2497" s="20" t="s">
        <v>253</v>
      </c>
      <c r="J2497" s="11" t="s">
        <v>255</v>
      </c>
      <c r="K2497" s="11" t="s">
        <v>5259</v>
      </c>
      <c r="L2497" s="11">
        <v>2</v>
      </c>
    </row>
    <row r="2498" spans="1:12">
      <c r="A2498" s="11" t="s">
        <v>4700</v>
      </c>
      <c r="D2498" s="11" t="s">
        <v>254</v>
      </c>
      <c r="E2498" s="19" t="s">
        <v>4950</v>
      </c>
      <c r="F2498" s="10">
        <v>42036</v>
      </c>
      <c r="G2498" s="10">
        <v>44958</v>
      </c>
      <c r="H2498" s="11">
        <v>9</v>
      </c>
      <c r="I2498" s="20" t="s">
        <v>253</v>
      </c>
      <c r="J2498" s="11" t="s">
        <v>255</v>
      </c>
      <c r="K2498" s="11" t="s">
        <v>5259</v>
      </c>
      <c r="L2498" s="11">
        <v>2</v>
      </c>
    </row>
    <row r="2499" spans="1:12">
      <c r="A2499" s="11" t="s">
        <v>4701</v>
      </c>
      <c r="D2499" s="11" t="s">
        <v>254</v>
      </c>
      <c r="E2499" s="19" t="s">
        <v>4951</v>
      </c>
      <c r="F2499" s="10">
        <v>42036</v>
      </c>
      <c r="G2499" s="10">
        <v>44958</v>
      </c>
      <c r="H2499" s="11">
        <v>9</v>
      </c>
      <c r="I2499" s="20" t="s">
        <v>253</v>
      </c>
      <c r="J2499" s="11" t="s">
        <v>255</v>
      </c>
      <c r="K2499" s="11" t="s">
        <v>5259</v>
      </c>
      <c r="L2499" s="11">
        <v>2</v>
      </c>
    </row>
    <row r="2500" spans="1:12">
      <c r="A2500" s="11" t="s">
        <v>4702</v>
      </c>
      <c r="D2500" s="11" t="s">
        <v>254</v>
      </c>
      <c r="E2500" s="19" t="s">
        <v>4952</v>
      </c>
      <c r="F2500" s="10">
        <v>42036</v>
      </c>
      <c r="G2500" s="10">
        <v>44958</v>
      </c>
      <c r="H2500" s="11">
        <v>9</v>
      </c>
      <c r="I2500" s="20" t="s">
        <v>253</v>
      </c>
      <c r="J2500" s="11" t="s">
        <v>255</v>
      </c>
      <c r="K2500" s="11" t="s">
        <v>5259</v>
      </c>
      <c r="L2500" s="11">
        <v>2</v>
      </c>
    </row>
    <row r="2501" spans="1:12">
      <c r="A2501" s="11" t="s">
        <v>4703</v>
      </c>
      <c r="D2501" s="11" t="s">
        <v>254</v>
      </c>
      <c r="E2501" s="19" t="s">
        <v>4953</v>
      </c>
      <c r="F2501" s="10">
        <v>42036</v>
      </c>
      <c r="G2501" s="10">
        <v>44958</v>
      </c>
      <c r="H2501" s="11">
        <v>9</v>
      </c>
      <c r="I2501" s="20" t="s">
        <v>253</v>
      </c>
      <c r="J2501" s="11" t="s">
        <v>255</v>
      </c>
      <c r="K2501" s="11" t="s">
        <v>5259</v>
      </c>
      <c r="L2501" s="11">
        <v>2</v>
      </c>
    </row>
    <row r="2502" spans="1:12">
      <c r="A2502" s="11" t="s">
        <v>4704</v>
      </c>
      <c r="D2502" s="11" t="s">
        <v>254</v>
      </c>
      <c r="E2502" s="19" t="s">
        <v>4954</v>
      </c>
      <c r="F2502" s="10">
        <v>42036</v>
      </c>
      <c r="G2502" s="10">
        <v>44958</v>
      </c>
      <c r="H2502" s="11">
        <v>9</v>
      </c>
      <c r="I2502" s="20" t="s">
        <v>253</v>
      </c>
      <c r="J2502" s="11" t="s">
        <v>255</v>
      </c>
      <c r="K2502" s="11" t="s">
        <v>5259</v>
      </c>
      <c r="L2502" s="11">
        <v>2</v>
      </c>
    </row>
    <row r="2503" spans="1:12">
      <c r="A2503" s="11" t="s">
        <v>4705</v>
      </c>
      <c r="D2503" s="11" t="s">
        <v>254</v>
      </c>
      <c r="E2503" s="19" t="s">
        <v>4955</v>
      </c>
      <c r="F2503" s="10">
        <v>42036</v>
      </c>
      <c r="G2503" s="10">
        <v>44958</v>
      </c>
      <c r="H2503" s="11">
        <v>9</v>
      </c>
      <c r="I2503" s="20" t="s">
        <v>253</v>
      </c>
      <c r="J2503" s="11" t="s">
        <v>255</v>
      </c>
      <c r="K2503" s="11" t="s">
        <v>5259</v>
      </c>
      <c r="L2503" s="11">
        <v>2</v>
      </c>
    </row>
    <row r="2504" spans="1:12">
      <c r="A2504" s="11" t="s">
        <v>4706</v>
      </c>
      <c r="D2504" s="11" t="s">
        <v>254</v>
      </c>
      <c r="E2504" s="19" t="s">
        <v>4956</v>
      </c>
      <c r="F2504" s="10">
        <v>42036</v>
      </c>
      <c r="G2504" s="10">
        <v>44958</v>
      </c>
      <c r="H2504" s="11">
        <v>9</v>
      </c>
      <c r="I2504" s="20" t="s">
        <v>253</v>
      </c>
      <c r="J2504" s="11" t="s">
        <v>255</v>
      </c>
      <c r="K2504" s="11" t="s">
        <v>5259</v>
      </c>
      <c r="L2504" s="11">
        <v>2</v>
      </c>
    </row>
    <row r="2505" spans="1:12">
      <c r="A2505" s="11" t="s">
        <v>4707</v>
      </c>
      <c r="D2505" s="11" t="s">
        <v>254</v>
      </c>
      <c r="E2505" s="19" t="s">
        <v>4957</v>
      </c>
      <c r="F2505" s="10">
        <v>42036</v>
      </c>
      <c r="G2505" s="10">
        <v>44958</v>
      </c>
      <c r="H2505" s="11">
        <v>9</v>
      </c>
      <c r="I2505" s="20" t="s">
        <v>253</v>
      </c>
      <c r="J2505" s="11" t="s">
        <v>255</v>
      </c>
      <c r="K2505" s="11" t="s">
        <v>5259</v>
      </c>
      <c r="L2505" s="11">
        <v>2</v>
      </c>
    </row>
    <row r="2506" spans="1:12">
      <c r="A2506" s="11" t="s">
        <v>4708</v>
      </c>
      <c r="D2506" s="11" t="s">
        <v>254</v>
      </c>
      <c r="E2506" s="19" t="s">
        <v>4958</v>
      </c>
      <c r="F2506" s="10">
        <v>42036</v>
      </c>
      <c r="G2506" s="10">
        <v>44958</v>
      </c>
      <c r="H2506" s="11">
        <v>9</v>
      </c>
      <c r="I2506" s="20" t="s">
        <v>253</v>
      </c>
      <c r="J2506" s="11" t="s">
        <v>255</v>
      </c>
      <c r="K2506" s="11" t="s">
        <v>5259</v>
      </c>
      <c r="L2506" s="11">
        <v>2</v>
      </c>
    </row>
    <row r="2507" spans="1:12">
      <c r="A2507" s="11" t="s">
        <v>4709</v>
      </c>
      <c r="D2507" s="11" t="s">
        <v>254</v>
      </c>
      <c r="E2507" s="19" t="s">
        <v>4959</v>
      </c>
      <c r="F2507" s="10">
        <v>42036</v>
      </c>
      <c r="G2507" s="10">
        <v>44958</v>
      </c>
      <c r="H2507" s="11">
        <v>9</v>
      </c>
      <c r="I2507" s="20" t="s">
        <v>253</v>
      </c>
      <c r="J2507" s="11" t="s">
        <v>255</v>
      </c>
      <c r="K2507" s="11" t="s">
        <v>5259</v>
      </c>
      <c r="L2507" s="11">
        <v>2</v>
      </c>
    </row>
    <row r="2508" spans="1:12">
      <c r="A2508" s="11" t="s">
        <v>4710</v>
      </c>
      <c r="D2508" s="11" t="s">
        <v>254</v>
      </c>
      <c r="E2508" s="19" t="s">
        <v>4960</v>
      </c>
      <c r="F2508" s="10">
        <v>42036</v>
      </c>
      <c r="G2508" s="10">
        <v>44958</v>
      </c>
      <c r="H2508" s="11">
        <v>9</v>
      </c>
      <c r="I2508" s="20" t="s">
        <v>253</v>
      </c>
      <c r="J2508" s="11" t="s">
        <v>255</v>
      </c>
      <c r="K2508" s="11" t="s">
        <v>5259</v>
      </c>
      <c r="L2508" s="11">
        <v>2</v>
      </c>
    </row>
    <row r="2509" spans="1:12">
      <c r="A2509" s="11" t="s">
        <v>4711</v>
      </c>
      <c r="D2509" s="11" t="s">
        <v>254</v>
      </c>
      <c r="E2509" s="19" t="s">
        <v>4961</v>
      </c>
      <c r="F2509" s="10">
        <v>42036</v>
      </c>
      <c r="G2509" s="10">
        <v>44958</v>
      </c>
      <c r="H2509" s="11">
        <v>9</v>
      </c>
      <c r="I2509" s="20" t="s">
        <v>253</v>
      </c>
      <c r="J2509" s="11" t="s">
        <v>255</v>
      </c>
      <c r="K2509" s="11" t="s">
        <v>5259</v>
      </c>
      <c r="L2509" s="11">
        <v>2</v>
      </c>
    </row>
    <row r="2510" spans="1:12">
      <c r="A2510" s="11" t="s">
        <v>4712</v>
      </c>
      <c r="D2510" s="11" t="s">
        <v>254</v>
      </c>
      <c r="E2510" s="19" t="s">
        <v>4962</v>
      </c>
      <c r="F2510" s="10">
        <v>42036</v>
      </c>
      <c r="G2510" s="10">
        <v>44958</v>
      </c>
      <c r="H2510" s="11">
        <v>9</v>
      </c>
      <c r="I2510" s="20" t="s">
        <v>253</v>
      </c>
      <c r="J2510" s="11" t="s">
        <v>255</v>
      </c>
      <c r="K2510" s="11" t="s">
        <v>5259</v>
      </c>
      <c r="L2510" s="11">
        <v>2</v>
      </c>
    </row>
    <row r="2511" spans="1:12">
      <c r="A2511" s="11" t="s">
        <v>4713</v>
      </c>
      <c r="D2511" s="11" t="s">
        <v>254</v>
      </c>
      <c r="E2511" s="19" t="s">
        <v>4963</v>
      </c>
      <c r="F2511" s="10">
        <v>42036</v>
      </c>
      <c r="G2511" s="10">
        <v>44958</v>
      </c>
      <c r="H2511" s="11">
        <v>9</v>
      </c>
      <c r="I2511" s="20" t="s">
        <v>253</v>
      </c>
      <c r="J2511" s="11" t="s">
        <v>255</v>
      </c>
      <c r="K2511" s="11" t="s">
        <v>5259</v>
      </c>
      <c r="L2511" s="11">
        <v>2</v>
      </c>
    </row>
    <row r="2512" spans="1:12">
      <c r="A2512" s="11" t="s">
        <v>4964</v>
      </c>
      <c r="D2512" s="11" t="s">
        <v>254</v>
      </c>
      <c r="E2512" s="19" t="s">
        <v>5104</v>
      </c>
      <c r="F2512" s="10">
        <v>42036</v>
      </c>
      <c r="G2512" s="10">
        <v>44958</v>
      </c>
      <c r="H2512" s="11">
        <v>9</v>
      </c>
      <c r="I2512" s="20" t="s">
        <v>253</v>
      </c>
      <c r="J2512" s="11" t="s">
        <v>255</v>
      </c>
      <c r="K2512" s="11" t="s">
        <v>5259</v>
      </c>
      <c r="L2512" s="11">
        <v>2</v>
      </c>
    </row>
    <row r="2513" spans="1:12">
      <c r="A2513" s="11" t="s">
        <v>4965</v>
      </c>
      <c r="D2513" s="11" t="s">
        <v>254</v>
      </c>
      <c r="E2513" s="19" t="s">
        <v>5105</v>
      </c>
      <c r="F2513" s="10">
        <v>42036</v>
      </c>
      <c r="G2513" s="10">
        <v>44958</v>
      </c>
      <c r="H2513" s="11">
        <v>9</v>
      </c>
      <c r="I2513" s="20" t="s">
        <v>253</v>
      </c>
      <c r="J2513" s="11" t="s">
        <v>255</v>
      </c>
      <c r="K2513" s="11" t="s">
        <v>5259</v>
      </c>
      <c r="L2513" s="11">
        <v>2</v>
      </c>
    </row>
    <row r="2514" spans="1:12">
      <c r="A2514" s="11" t="s">
        <v>4966</v>
      </c>
      <c r="D2514" s="11" t="s">
        <v>254</v>
      </c>
      <c r="E2514" s="19" t="s">
        <v>5106</v>
      </c>
      <c r="F2514" s="10">
        <v>42036</v>
      </c>
      <c r="G2514" s="10">
        <v>44958</v>
      </c>
      <c r="H2514" s="11">
        <v>9</v>
      </c>
      <c r="I2514" s="20" t="s">
        <v>253</v>
      </c>
      <c r="J2514" s="11" t="s">
        <v>255</v>
      </c>
      <c r="K2514" s="11" t="s">
        <v>5259</v>
      </c>
      <c r="L2514" s="11">
        <v>2</v>
      </c>
    </row>
    <row r="2515" spans="1:12">
      <c r="A2515" s="11" t="s">
        <v>4967</v>
      </c>
      <c r="D2515" s="11" t="s">
        <v>254</v>
      </c>
      <c r="E2515" s="19" t="s">
        <v>5107</v>
      </c>
      <c r="F2515" s="10">
        <v>42036</v>
      </c>
      <c r="G2515" s="10">
        <v>44958</v>
      </c>
      <c r="H2515" s="11">
        <v>9</v>
      </c>
      <c r="I2515" s="20" t="s">
        <v>253</v>
      </c>
      <c r="J2515" s="11" t="s">
        <v>255</v>
      </c>
      <c r="K2515" s="11" t="s">
        <v>5259</v>
      </c>
      <c r="L2515" s="11">
        <v>2</v>
      </c>
    </row>
    <row r="2516" spans="1:12">
      <c r="A2516" s="11" t="s">
        <v>4968</v>
      </c>
      <c r="D2516" s="11" t="s">
        <v>254</v>
      </c>
      <c r="E2516" s="19" t="s">
        <v>5108</v>
      </c>
      <c r="F2516" s="10">
        <v>42036</v>
      </c>
      <c r="G2516" s="10">
        <v>44958</v>
      </c>
      <c r="H2516" s="11">
        <v>9</v>
      </c>
      <c r="I2516" s="20" t="s">
        <v>253</v>
      </c>
      <c r="J2516" s="11" t="s">
        <v>255</v>
      </c>
      <c r="K2516" s="11" t="s">
        <v>5259</v>
      </c>
      <c r="L2516" s="11">
        <v>2</v>
      </c>
    </row>
    <row r="2517" spans="1:12">
      <c r="A2517" s="11" t="s">
        <v>4969</v>
      </c>
      <c r="D2517" s="11" t="s">
        <v>254</v>
      </c>
      <c r="E2517" s="19" t="s">
        <v>5109</v>
      </c>
      <c r="F2517" s="10">
        <v>42036</v>
      </c>
      <c r="G2517" s="10">
        <v>44958</v>
      </c>
      <c r="H2517" s="11">
        <v>9</v>
      </c>
      <c r="I2517" s="20" t="s">
        <v>253</v>
      </c>
      <c r="J2517" s="11" t="s">
        <v>255</v>
      </c>
      <c r="K2517" s="11" t="s">
        <v>5259</v>
      </c>
      <c r="L2517" s="11">
        <v>2</v>
      </c>
    </row>
    <row r="2518" spans="1:12">
      <c r="A2518" s="11" t="s">
        <v>4970</v>
      </c>
      <c r="D2518" s="11" t="s">
        <v>254</v>
      </c>
      <c r="E2518" s="19" t="s">
        <v>5110</v>
      </c>
      <c r="F2518" s="10">
        <v>42036</v>
      </c>
      <c r="G2518" s="10">
        <v>44958</v>
      </c>
      <c r="H2518" s="11">
        <v>9</v>
      </c>
      <c r="I2518" s="20" t="s">
        <v>253</v>
      </c>
      <c r="J2518" s="11" t="s">
        <v>255</v>
      </c>
      <c r="K2518" s="11" t="s">
        <v>5259</v>
      </c>
      <c r="L2518" s="11">
        <v>2</v>
      </c>
    </row>
    <row r="2519" spans="1:12">
      <c r="A2519" s="11" t="s">
        <v>4971</v>
      </c>
      <c r="D2519" s="11" t="s">
        <v>254</v>
      </c>
      <c r="E2519" s="19" t="s">
        <v>5111</v>
      </c>
      <c r="F2519" s="10">
        <v>42036</v>
      </c>
      <c r="G2519" s="10">
        <v>44958</v>
      </c>
      <c r="H2519" s="11">
        <v>9</v>
      </c>
      <c r="I2519" s="20" t="s">
        <v>253</v>
      </c>
      <c r="J2519" s="11" t="s">
        <v>255</v>
      </c>
      <c r="K2519" s="11" t="s">
        <v>5259</v>
      </c>
      <c r="L2519" s="11">
        <v>2</v>
      </c>
    </row>
    <row r="2520" spans="1:12">
      <c r="A2520" s="11" t="s">
        <v>4972</v>
      </c>
      <c r="D2520" s="11" t="s">
        <v>254</v>
      </c>
      <c r="E2520" s="19" t="s">
        <v>5112</v>
      </c>
      <c r="F2520" s="10">
        <v>42036</v>
      </c>
      <c r="G2520" s="10">
        <v>44958</v>
      </c>
      <c r="H2520" s="11">
        <v>9</v>
      </c>
      <c r="I2520" s="20" t="s">
        <v>253</v>
      </c>
      <c r="J2520" s="11" t="s">
        <v>255</v>
      </c>
      <c r="K2520" s="11" t="s">
        <v>5259</v>
      </c>
      <c r="L2520" s="11">
        <v>2</v>
      </c>
    </row>
    <row r="2521" spans="1:12">
      <c r="A2521" s="11" t="s">
        <v>4973</v>
      </c>
      <c r="D2521" s="11" t="s">
        <v>254</v>
      </c>
      <c r="E2521" s="19" t="s">
        <v>5113</v>
      </c>
      <c r="F2521" s="10">
        <v>42036</v>
      </c>
      <c r="G2521" s="10">
        <v>44958</v>
      </c>
      <c r="H2521" s="11">
        <v>9</v>
      </c>
      <c r="I2521" s="20" t="s">
        <v>253</v>
      </c>
      <c r="J2521" s="11" t="s">
        <v>255</v>
      </c>
      <c r="K2521" s="11" t="s">
        <v>5259</v>
      </c>
      <c r="L2521" s="11">
        <v>2</v>
      </c>
    </row>
    <row r="2522" spans="1:12">
      <c r="A2522" s="11" t="s">
        <v>4974</v>
      </c>
      <c r="D2522" s="11" t="s">
        <v>254</v>
      </c>
      <c r="E2522" s="19" t="s">
        <v>5114</v>
      </c>
      <c r="F2522" s="10">
        <v>42036</v>
      </c>
      <c r="G2522" s="10">
        <v>44958</v>
      </c>
      <c r="H2522" s="11">
        <v>9</v>
      </c>
      <c r="I2522" s="20" t="s">
        <v>253</v>
      </c>
      <c r="J2522" s="11" t="s">
        <v>255</v>
      </c>
      <c r="K2522" s="11" t="s">
        <v>5259</v>
      </c>
      <c r="L2522" s="11">
        <v>2</v>
      </c>
    </row>
    <row r="2523" spans="1:12">
      <c r="A2523" s="11" t="s">
        <v>4975</v>
      </c>
      <c r="D2523" s="11" t="s">
        <v>254</v>
      </c>
      <c r="E2523" s="19" t="s">
        <v>5115</v>
      </c>
      <c r="F2523" s="10">
        <v>42036</v>
      </c>
      <c r="G2523" s="10">
        <v>44958</v>
      </c>
      <c r="H2523" s="11">
        <v>9</v>
      </c>
      <c r="I2523" s="20" t="s">
        <v>253</v>
      </c>
      <c r="J2523" s="11" t="s">
        <v>255</v>
      </c>
      <c r="K2523" s="11" t="s">
        <v>5259</v>
      </c>
      <c r="L2523" s="11">
        <v>2</v>
      </c>
    </row>
    <row r="2524" spans="1:12">
      <c r="A2524" s="11" t="s">
        <v>4976</v>
      </c>
      <c r="D2524" s="11" t="s">
        <v>254</v>
      </c>
      <c r="E2524" s="19" t="s">
        <v>5116</v>
      </c>
      <c r="F2524" s="10">
        <v>42036</v>
      </c>
      <c r="G2524" s="10">
        <v>44958</v>
      </c>
      <c r="H2524" s="11">
        <v>9</v>
      </c>
      <c r="I2524" s="20" t="s">
        <v>253</v>
      </c>
      <c r="J2524" s="11" t="s">
        <v>255</v>
      </c>
      <c r="K2524" s="11" t="s">
        <v>5259</v>
      </c>
      <c r="L2524" s="11">
        <v>2</v>
      </c>
    </row>
    <row r="2525" spans="1:12">
      <c r="A2525" s="11" t="s">
        <v>4977</v>
      </c>
      <c r="D2525" s="11" t="s">
        <v>254</v>
      </c>
      <c r="E2525" s="19" t="s">
        <v>5117</v>
      </c>
      <c r="F2525" s="10">
        <v>42036</v>
      </c>
      <c r="G2525" s="10">
        <v>44958</v>
      </c>
      <c r="H2525" s="11">
        <v>9</v>
      </c>
      <c r="I2525" s="20" t="s">
        <v>253</v>
      </c>
      <c r="J2525" s="11" t="s">
        <v>255</v>
      </c>
      <c r="K2525" s="11" t="s">
        <v>5259</v>
      </c>
      <c r="L2525" s="11">
        <v>2</v>
      </c>
    </row>
    <row r="2526" spans="1:12">
      <c r="A2526" s="11" t="s">
        <v>4978</v>
      </c>
      <c r="D2526" s="11" t="s">
        <v>254</v>
      </c>
      <c r="E2526" s="19" t="s">
        <v>5118</v>
      </c>
      <c r="F2526" s="10">
        <v>42036</v>
      </c>
      <c r="G2526" s="10">
        <v>44958</v>
      </c>
      <c r="H2526" s="11">
        <v>9</v>
      </c>
      <c r="I2526" s="20" t="s">
        <v>253</v>
      </c>
      <c r="J2526" s="11" t="s">
        <v>255</v>
      </c>
      <c r="K2526" s="11" t="s">
        <v>5259</v>
      </c>
      <c r="L2526" s="11">
        <v>2</v>
      </c>
    </row>
    <row r="2527" spans="1:12">
      <c r="A2527" s="11" t="s">
        <v>4979</v>
      </c>
      <c r="D2527" s="11" t="s">
        <v>254</v>
      </c>
      <c r="E2527" s="19" t="s">
        <v>5119</v>
      </c>
      <c r="F2527" s="10">
        <v>42036</v>
      </c>
      <c r="G2527" s="10">
        <v>44958</v>
      </c>
      <c r="H2527" s="11">
        <v>9</v>
      </c>
      <c r="I2527" s="20" t="s">
        <v>253</v>
      </c>
      <c r="J2527" s="11" t="s">
        <v>255</v>
      </c>
      <c r="K2527" s="11" t="s">
        <v>5259</v>
      </c>
      <c r="L2527" s="11">
        <v>2</v>
      </c>
    </row>
    <row r="2528" spans="1:12">
      <c r="A2528" s="11" t="s">
        <v>4980</v>
      </c>
      <c r="D2528" s="11" t="s">
        <v>254</v>
      </c>
      <c r="E2528" s="19" t="s">
        <v>5120</v>
      </c>
      <c r="F2528" s="10">
        <v>42036</v>
      </c>
      <c r="G2528" s="10">
        <v>44958</v>
      </c>
      <c r="H2528" s="11">
        <v>9</v>
      </c>
      <c r="I2528" s="20" t="s">
        <v>253</v>
      </c>
      <c r="J2528" s="11" t="s">
        <v>255</v>
      </c>
      <c r="K2528" s="11" t="s">
        <v>5259</v>
      </c>
      <c r="L2528" s="11">
        <v>2</v>
      </c>
    </row>
    <row r="2529" spans="1:12">
      <c r="A2529" s="11" t="s">
        <v>4981</v>
      </c>
      <c r="D2529" s="11" t="s">
        <v>254</v>
      </c>
      <c r="E2529" s="19" t="s">
        <v>5121</v>
      </c>
      <c r="F2529" s="10">
        <v>42036</v>
      </c>
      <c r="G2529" s="10">
        <v>44958</v>
      </c>
      <c r="H2529" s="11">
        <v>9</v>
      </c>
      <c r="I2529" s="20" t="s">
        <v>253</v>
      </c>
      <c r="J2529" s="11" t="s">
        <v>255</v>
      </c>
      <c r="K2529" s="11" t="s">
        <v>5259</v>
      </c>
      <c r="L2529" s="11">
        <v>2</v>
      </c>
    </row>
    <row r="2530" spans="1:12">
      <c r="A2530" s="11" t="s">
        <v>4982</v>
      </c>
      <c r="D2530" s="11" t="s">
        <v>254</v>
      </c>
      <c r="E2530" s="19" t="s">
        <v>5122</v>
      </c>
      <c r="F2530" s="10">
        <v>42036</v>
      </c>
      <c r="G2530" s="10">
        <v>44958</v>
      </c>
      <c r="H2530" s="11">
        <v>9</v>
      </c>
      <c r="I2530" s="20" t="s">
        <v>253</v>
      </c>
      <c r="J2530" s="11" t="s">
        <v>255</v>
      </c>
      <c r="K2530" s="11" t="s">
        <v>5259</v>
      </c>
      <c r="L2530" s="11">
        <v>2</v>
      </c>
    </row>
    <row r="2531" spans="1:12">
      <c r="A2531" s="11" t="s">
        <v>4983</v>
      </c>
      <c r="D2531" s="11" t="s">
        <v>254</v>
      </c>
      <c r="E2531" s="19" t="s">
        <v>5123</v>
      </c>
      <c r="F2531" s="10">
        <v>42036</v>
      </c>
      <c r="G2531" s="10">
        <v>44958</v>
      </c>
      <c r="H2531" s="11">
        <v>9</v>
      </c>
      <c r="I2531" s="20" t="s">
        <v>253</v>
      </c>
      <c r="J2531" s="11" t="s">
        <v>255</v>
      </c>
      <c r="K2531" s="11" t="s">
        <v>5259</v>
      </c>
      <c r="L2531" s="11">
        <v>2</v>
      </c>
    </row>
    <row r="2532" spans="1:12">
      <c r="A2532" s="11" t="s">
        <v>4984</v>
      </c>
      <c r="D2532" s="11" t="s">
        <v>254</v>
      </c>
      <c r="E2532" s="19" t="s">
        <v>5124</v>
      </c>
      <c r="F2532" s="10">
        <v>42036</v>
      </c>
      <c r="G2532" s="10">
        <v>44958</v>
      </c>
      <c r="H2532" s="11">
        <v>9</v>
      </c>
      <c r="I2532" s="20" t="s">
        <v>253</v>
      </c>
      <c r="J2532" s="11" t="s">
        <v>255</v>
      </c>
      <c r="K2532" s="11" t="s">
        <v>5259</v>
      </c>
      <c r="L2532" s="11">
        <v>2</v>
      </c>
    </row>
    <row r="2533" spans="1:12">
      <c r="A2533" s="11" t="s">
        <v>4985</v>
      </c>
      <c r="D2533" s="11" t="s">
        <v>254</v>
      </c>
      <c r="E2533" s="19" t="s">
        <v>5125</v>
      </c>
      <c r="F2533" s="10">
        <v>42036</v>
      </c>
      <c r="G2533" s="10">
        <v>44958</v>
      </c>
      <c r="H2533" s="11">
        <v>9</v>
      </c>
      <c r="I2533" s="20" t="s">
        <v>253</v>
      </c>
      <c r="J2533" s="11" t="s">
        <v>255</v>
      </c>
      <c r="K2533" s="11" t="s">
        <v>5259</v>
      </c>
      <c r="L2533" s="11">
        <v>2</v>
      </c>
    </row>
    <row r="2534" spans="1:12">
      <c r="A2534" s="11" t="s">
        <v>4986</v>
      </c>
      <c r="D2534" s="11" t="s">
        <v>254</v>
      </c>
      <c r="E2534" s="19" t="s">
        <v>5126</v>
      </c>
      <c r="F2534" s="10">
        <v>42036</v>
      </c>
      <c r="G2534" s="10">
        <v>44958</v>
      </c>
      <c r="H2534" s="11">
        <v>9</v>
      </c>
      <c r="I2534" s="20" t="s">
        <v>253</v>
      </c>
      <c r="J2534" s="11" t="s">
        <v>255</v>
      </c>
      <c r="K2534" s="11" t="s">
        <v>5259</v>
      </c>
      <c r="L2534" s="11">
        <v>2</v>
      </c>
    </row>
    <row r="2535" spans="1:12">
      <c r="A2535" s="11" t="s">
        <v>4987</v>
      </c>
      <c r="D2535" s="11" t="s">
        <v>254</v>
      </c>
      <c r="E2535" s="19" t="s">
        <v>5127</v>
      </c>
      <c r="F2535" s="10">
        <v>42036</v>
      </c>
      <c r="G2535" s="10">
        <v>44958</v>
      </c>
      <c r="H2535" s="11">
        <v>9</v>
      </c>
      <c r="I2535" s="20" t="s">
        <v>253</v>
      </c>
      <c r="J2535" s="11" t="s">
        <v>255</v>
      </c>
      <c r="K2535" s="11" t="s">
        <v>5259</v>
      </c>
      <c r="L2535" s="11">
        <v>2</v>
      </c>
    </row>
    <row r="2536" spans="1:12">
      <c r="A2536" s="11" t="s">
        <v>4988</v>
      </c>
      <c r="D2536" s="11" t="s">
        <v>254</v>
      </c>
      <c r="E2536" s="19" t="s">
        <v>5128</v>
      </c>
      <c r="F2536" s="10">
        <v>42036</v>
      </c>
      <c r="G2536" s="10">
        <v>44958</v>
      </c>
      <c r="H2536" s="11">
        <v>9</v>
      </c>
      <c r="I2536" s="20" t="s">
        <v>253</v>
      </c>
      <c r="J2536" s="11" t="s">
        <v>255</v>
      </c>
      <c r="K2536" s="11" t="s">
        <v>5259</v>
      </c>
      <c r="L2536" s="11">
        <v>2</v>
      </c>
    </row>
    <row r="2537" spans="1:12">
      <c r="A2537" s="11" t="s">
        <v>4989</v>
      </c>
      <c r="D2537" s="11" t="s">
        <v>254</v>
      </c>
      <c r="E2537" s="19" t="s">
        <v>5129</v>
      </c>
      <c r="F2537" s="10">
        <v>42036</v>
      </c>
      <c r="G2537" s="10">
        <v>44958</v>
      </c>
      <c r="H2537" s="11">
        <v>9</v>
      </c>
      <c r="I2537" s="20" t="s">
        <v>253</v>
      </c>
      <c r="J2537" s="11" t="s">
        <v>255</v>
      </c>
      <c r="K2537" s="11" t="s">
        <v>5259</v>
      </c>
      <c r="L2537" s="11">
        <v>2</v>
      </c>
    </row>
    <row r="2538" spans="1:12">
      <c r="A2538" s="11" t="s">
        <v>4990</v>
      </c>
      <c r="D2538" s="11" t="s">
        <v>254</v>
      </c>
      <c r="E2538" s="19" t="s">
        <v>5130</v>
      </c>
      <c r="F2538" s="10">
        <v>42036</v>
      </c>
      <c r="G2538" s="10">
        <v>44958</v>
      </c>
      <c r="H2538" s="11">
        <v>9</v>
      </c>
      <c r="I2538" s="20" t="s">
        <v>253</v>
      </c>
      <c r="J2538" s="11" t="s">
        <v>255</v>
      </c>
      <c r="K2538" s="11" t="s">
        <v>5259</v>
      </c>
      <c r="L2538" s="11">
        <v>2</v>
      </c>
    </row>
    <row r="2539" spans="1:12">
      <c r="A2539" s="11" t="s">
        <v>4991</v>
      </c>
      <c r="D2539" s="11" t="s">
        <v>254</v>
      </c>
      <c r="E2539" s="19" t="s">
        <v>5131</v>
      </c>
      <c r="F2539" s="10">
        <v>42036</v>
      </c>
      <c r="G2539" s="10">
        <v>44958</v>
      </c>
      <c r="H2539" s="11">
        <v>9</v>
      </c>
      <c r="I2539" s="20" t="s">
        <v>253</v>
      </c>
      <c r="J2539" s="11" t="s">
        <v>255</v>
      </c>
      <c r="K2539" s="11" t="s">
        <v>5259</v>
      </c>
      <c r="L2539" s="11">
        <v>2</v>
      </c>
    </row>
    <row r="2540" spans="1:12">
      <c r="A2540" s="11" t="s">
        <v>4992</v>
      </c>
      <c r="D2540" s="11" t="s">
        <v>254</v>
      </c>
      <c r="E2540" s="19" t="s">
        <v>5132</v>
      </c>
      <c r="F2540" s="10">
        <v>42036</v>
      </c>
      <c r="G2540" s="10">
        <v>44958</v>
      </c>
      <c r="H2540" s="11">
        <v>9</v>
      </c>
      <c r="I2540" s="20" t="s">
        <v>253</v>
      </c>
      <c r="J2540" s="11" t="s">
        <v>255</v>
      </c>
      <c r="K2540" s="11" t="s">
        <v>5259</v>
      </c>
      <c r="L2540" s="11">
        <v>2</v>
      </c>
    </row>
    <row r="2541" spans="1:12">
      <c r="A2541" s="11" t="s">
        <v>4993</v>
      </c>
      <c r="D2541" s="11" t="s">
        <v>254</v>
      </c>
      <c r="E2541" s="19" t="s">
        <v>5133</v>
      </c>
      <c r="F2541" s="10">
        <v>42036</v>
      </c>
      <c r="G2541" s="10">
        <v>44958</v>
      </c>
      <c r="H2541" s="11">
        <v>9</v>
      </c>
      <c r="I2541" s="20" t="s">
        <v>253</v>
      </c>
      <c r="J2541" s="11" t="s">
        <v>255</v>
      </c>
      <c r="K2541" s="11" t="s">
        <v>5259</v>
      </c>
      <c r="L2541" s="11">
        <v>2</v>
      </c>
    </row>
    <row r="2542" spans="1:12">
      <c r="A2542" s="11" t="s">
        <v>4994</v>
      </c>
      <c r="D2542" s="11" t="s">
        <v>254</v>
      </c>
      <c r="E2542" s="19" t="s">
        <v>5134</v>
      </c>
      <c r="F2542" s="10">
        <v>42036</v>
      </c>
      <c r="G2542" s="10">
        <v>44958</v>
      </c>
      <c r="H2542" s="11">
        <v>9</v>
      </c>
      <c r="I2542" s="20" t="s">
        <v>253</v>
      </c>
      <c r="J2542" s="11" t="s">
        <v>255</v>
      </c>
      <c r="K2542" s="11" t="s">
        <v>5259</v>
      </c>
      <c r="L2542" s="11">
        <v>2</v>
      </c>
    </row>
    <row r="2543" spans="1:12">
      <c r="A2543" s="11" t="s">
        <v>4995</v>
      </c>
      <c r="D2543" s="11" t="s">
        <v>254</v>
      </c>
      <c r="E2543" s="19" t="s">
        <v>5135</v>
      </c>
      <c r="F2543" s="10">
        <v>42036</v>
      </c>
      <c r="G2543" s="10">
        <v>44958</v>
      </c>
      <c r="H2543" s="11">
        <v>9</v>
      </c>
      <c r="I2543" s="20" t="s">
        <v>253</v>
      </c>
      <c r="J2543" s="11" t="s">
        <v>255</v>
      </c>
      <c r="K2543" s="11" t="s">
        <v>5259</v>
      </c>
      <c r="L2543" s="11">
        <v>2</v>
      </c>
    </row>
    <row r="2544" spans="1:12">
      <c r="A2544" s="11" t="s">
        <v>4996</v>
      </c>
      <c r="D2544" s="11" t="s">
        <v>254</v>
      </c>
      <c r="E2544" s="19" t="s">
        <v>5136</v>
      </c>
      <c r="F2544" s="10">
        <v>42036</v>
      </c>
      <c r="G2544" s="10">
        <v>44958</v>
      </c>
      <c r="H2544" s="11">
        <v>9</v>
      </c>
      <c r="I2544" s="20" t="s">
        <v>253</v>
      </c>
      <c r="J2544" s="11" t="s">
        <v>255</v>
      </c>
      <c r="K2544" s="11" t="s">
        <v>5259</v>
      </c>
      <c r="L2544" s="11">
        <v>2</v>
      </c>
    </row>
    <row r="2545" spans="1:12">
      <c r="A2545" s="11" t="s">
        <v>4997</v>
      </c>
      <c r="D2545" s="11" t="s">
        <v>254</v>
      </c>
      <c r="E2545" s="19" t="s">
        <v>5137</v>
      </c>
      <c r="F2545" s="10">
        <v>42036</v>
      </c>
      <c r="G2545" s="10">
        <v>44958</v>
      </c>
      <c r="H2545" s="11">
        <v>9</v>
      </c>
      <c r="I2545" s="20" t="s">
        <v>253</v>
      </c>
      <c r="J2545" s="11" t="s">
        <v>255</v>
      </c>
      <c r="K2545" s="11" t="s">
        <v>5259</v>
      </c>
      <c r="L2545" s="11">
        <v>2</v>
      </c>
    </row>
    <row r="2546" spans="1:12">
      <c r="A2546" s="11" t="s">
        <v>4998</v>
      </c>
      <c r="D2546" s="11" t="s">
        <v>254</v>
      </c>
      <c r="E2546" s="19" t="s">
        <v>5138</v>
      </c>
      <c r="F2546" s="10">
        <v>42036</v>
      </c>
      <c r="G2546" s="10">
        <v>44958</v>
      </c>
      <c r="H2546" s="11">
        <v>9</v>
      </c>
      <c r="I2546" s="20" t="s">
        <v>253</v>
      </c>
      <c r="J2546" s="11" t="s">
        <v>255</v>
      </c>
      <c r="K2546" s="11" t="s">
        <v>5259</v>
      </c>
      <c r="L2546" s="11">
        <v>2</v>
      </c>
    </row>
    <row r="2547" spans="1:12">
      <c r="A2547" s="11" t="s">
        <v>4999</v>
      </c>
      <c r="D2547" s="11" t="s">
        <v>254</v>
      </c>
      <c r="E2547" s="19" t="s">
        <v>5139</v>
      </c>
      <c r="F2547" s="10">
        <v>42036</v>
      </c>
      <c r="G2547" s="10">
        <v>44958</v>
      </c>
      <c r="H2547" s="11">
        <v>9</v>
      </c>
      <c r="I2547" s="20" t="s">
        <v>253</v>
      </c>
      <c r="J2547" s="11" t="s">
        <v>255</v>
      </c>
      <c r="K2547" s="11" t="s">
        <v>5259</v>
      </c>
      <c r="L2547" s="11">
        <v>2</v>
      </c>
    </row>
    <row r="2548" spans="1:12">
      <c r="A2548" s="11" t="s">
        <v>5000</v>
      </c>
      <c r="D2548" s="11" t="s">
        <v>254</v>
      </c>
      <c r="E2548" s="19" t="s">
        <v>5140</v>
      </c>
      <c r="F2548" s="10">
        <v>42036</v>
      </c>
      <c r="G2548" s="10">
        <v>44958</v>
      </c>
      <c r="H2548" s="11">
        <v>9</v>
      </c>
      <c r="I2548" s="20" t="s">
        <v>253</v>
      </c>
      <c r="J2548" s="11" t="s">
        <v>255</v>
      </c>
      <c r="K2548" s="11" t="s">
        <v>5259</v>
      </c>
      <c r="L2548" s="11">
        <v>2</v>
      </c>
    </row>
    <row r="2549" spans="1:12">
      <c r="A2549" s="11" t="s">
        <v>5001</v>
      </c>
      <c r="D2549" s="11" t="s">
        <v>254</v>
      </c>
      <c r="E2549" s="19" t="s">
        <v>5141</v>
      </c>
      <c r="F2549" s="10">
        <v>42036</v>
      </c>
      <c r="G2549" s="10">
        <v>44958</v>
      </c>
      <c r="H2549" s="11">
        <v>9</v>
      </c>
      <c r="I2549" s="20" t="s">
        <v>253</v>
      </c>
      <c r="J2549" s="11" t="s">
        <v>255</v>
      </c>
      <c r="K2549" s="11" t="s">
        <v>5259</v>
      </c>
      <c r="L2549" s="11">
        <v>2</v>
      </c>
    </row>
    <row r="2550" spans="1:12">
      <c r="A2550" s="11" t="s">
        <v>5002</v>
      </c>
      <c r="D2550" s="11" t="s">
        <v>254</v>
      </c>
      <c r="E2550" s="19" t="s">
        <v>5142</v>
      </c>
      <c r="F2550" s="10">
        <v>42036</v>
      </c>
      <c r="G2550" s="10">
        <v>44958</v>
      </c>
      <c r="H2550" s="11">
        <v>9</v>
      </c>
      <c r="I2550" s="20" t="s">
        <v>253</v>
      </c>
      <c r="J2550" s="11" t="s">
        <v>255</v>
      </c>
      <c r="K2550" s="11" t="s">
        <v>5259</v>
      </c>
      <c r="L2550" s="11">
        <v>2</v>
      </c>
    </row>
    <row r="2551" spans="1:12">
      <c r="A2551" s="11" t="s">
        <v>5003</v>
      </c>
      <c r="D2551" s="11" t="s">
        <v>254</v>
      </c>
      <c r="E2551" s="19" t="s">
        <v>5143</v>
      </c>
      <c r="F2551" s="10">
        <v>42036</v>
      </c>
      <c r="G2551" s="10">
        <v>44958</v>
      </c>
      <c r="H2551" s="11">
        <v>9</v>
      </c>
      <c r="I2551" s="20" t="s">
        <v>253</v>
      </c>
      <c r="J2551" s="11" t="s">
        <v>255</v>
      </c>
      <c r="K2551" s="11" t="s">
        <v>5259</v>
      </c>
      <c r="L2551" s="11">
        <v>2</v>
      </c>
    </row>
    <row r="2552" spans="1:12">
      <c r="A2552" s="11" t="s">
        <v>5004</v>
      </c>
      <c r="D2552" s="11" t="s">
        <v>254</v>
      </c>
      <c r="E2552" s="19" t="s">
        <v>5144</v>
      </c>
      <c r="F2552" s="10">
        <v>42036</v>
      </c>
      <c r="G2552" s="10">
        <v>44958</v>
      </c>
      <c r="H2552" s="11">
        <v>9</v>
      </c>
      <c r="I2552" s="20" t="s">
        <v>253</v>
      </c>
      <c r="J2552" s="11" t="s">
        <v>255</v>
      </c>
      <c r="K2552" s="11" t="s">
        <v>5259</v>
      </c>
      <c r="L2552" s="11">
        <v>2</v>
      </c>
    </row>
    <row r="2553" spans="1:12">
      <c r="A2553" s="11" t="s">
        <v>5005</v>
      </c>
      <c r="D2553" s="11" t="s">
        <v>254</v>
      </c>
      <c r="E2553" s="19" t="s">
        <v>5145</v>
      </c>
      <c r="F2553" s="10">
        <v>42036</v>
      </c>
      <c r="G2553" s="10">
        <v>44958</v>
      </c>
      <c r="H2553" s="11">
        <v>9</v>
      </c>
      <c r="I2553" s="20" t="s">
        <v>253</v>
      </c>
      <c r="J2553" s="11" t="s">
        <v>255</v>
      </c>
      <c r="K2553" s="11" t="s">
        <v>5259</v>
      </c>
      <c r="L2553" s="11">
        <v>2</v>
      </c>
    </row>
    <row r="2554" spans="1:12">
      <c r="A2554" s="11" t="s">
        <v>5006</v>
      </c>
      <c r="D2554" s="11" t="s">
        <v>254</v>
      </c>
      <c r="E2554" s="19" t="s">
        <v>5146</v>
      </c>
      <c r="F2554" s="10">
        <v>42036</v>
      </c>
      <c r="G2554" s="10">
        <v>44958</v>
      </c>
      <c r="H2554" s="11">
        <v>9</v>
      </c>
      <c r="I2554" s="20" t="s">
        <v>253</v>
      </c>
      <c r="J2554" s="11" t="s">
        <v>255</v>
      </c>
      <c r="K2554" s="11" t="s">
        <v>5259</v>
      </c>
      <c r="L2554" s="11">
        <v>2</v>
      </c>
    </row>
    <row r="2555" spans="1:12">
      <c r="A2555" s="11" t="s">
        <v>5007</v>
      </c>
      <c r="D2555" s="11" t="s">
        <v>254</v>
      </c>
      <c r="E2555" s="19" t="s">
        <v>5147</v>
      </c>
      <c r="F2555" s="10">
        <v>42036</v>
      </c>
      <c r="G2555" s="10">
        <v>44958</v>
      </c>
      <c r="H2555" s="11">
        <v>9</v>
      </c>
      <c r="I2555" s="20" t="s">
        <v>253</v>
      </c>
      <c r="J2555" s="11" t="s">
        <v>255</v>
      </c>
      <c r="K2555" s="11" t="s">
        <v>5259</v>
      </c>
      <c r="L2555" s="11">
        <v>2</v>
      </c>
    </row>
    <row r="2556" spans="1:12">
      <c r="A2556" s="11" t="s">
        <v>5008</v>
      </c>
      <c r="D2556" s="11" t="s">
        <v>254</v>
      </c>
      <c r="E2556" s="19" t="s">
        <v>5148</v>
      </c>
      <c r="F2556" s="10">
        <v>42036</v>
      </c>
      <c r="G2556" s="10">
        <v>44958</v>
      </c>
      <c r="H2556" s="11">
        <v>9</v>
      </c>
      <c r="I2556" s="20" t="s">
        <v>253</v>
      </c>
      <c r="J2556" s="11" t="s">
        <v>255</v>
      </c>
      <c r="K2556" s="11" t="s">
        <v>5259</v>
      </c>
      <c r="L2556" s="11">
        <v>2</v>
      </c>
    </row>
    <row r="2557" spans="1:12">
      <c r="A2557" s="11" t="s">
        <v>5009</v>
      </c>
      <c r="D2557" s="11" t="s">
        <v>254</v>
      </c>
      <c r="E2557" s="19" t="s">
        <v>5149</v>
      </c>
      <c r="F2557" s="10">
        <v>42036</v>
      </c>
      <c r="G2557" s="10">
        <v>44958</v>
      </c>
      <c r="H2557" s="11">
        <v>9</v>
      </c>
      <c r="I2557" s="20" t="s">
        <v>253</v>
      </c>
      <c r="J2557" s="11" t="s">
        <v>255</v>
      </c>
      <c r="K2557" s="11" t="s">
        <v>5259</v>
      </c>
      <c r="L2557" s="11">
        <v>2</v>
      </c>
    </row>
    <row r="2558" spans="1:12">
      <c r="A2558" s="11" t="s">
        <v>5010</v>
      </c>
      <c r="D2558" s="11" t="s">
        <v>254</v>
      </c>
      <c r="E2558" s="19" t="s">
        <v>5150</v>
      </c>
      <c r="F2558" s="10">
        <v>42036</v>
      </c>
      <c r="G2558" s="10">
        <v>44958</v>
      </c>
      <c r="H2558" s="11">
        <v>9</v>
      </c>
      <c r="I2558" s="20" t="s">
        <v>253</v>
      </c>
      <c r="J2558" s="11" t="s">
        <v>255</v>
      </c>
      <c r="K2558" s="11" t="s">
        <v>5259</v>
      </c>
      <c r="L2558" s="11">
        <v>2</v>
      </c>
    </row>
    <row r="2559" spans="1:12">
      <c r="A2559" s="11" t="s">
        <v>5011</v>
      </c>
      <c r="D2559" s="11" t="s">
        <v>254</v>
      </c>
      <c r="E2559" s="19" t="s">
        <v>5151</v>
      </c>
      <c r="F2559" s="10">
        <v>42036</v>
      </c>
      <c r="G2559" s="10">
        <v>44958</v>
      </c>
      <c r="H2559" s="11">
        <v>9</v>
      </c>
      <c r="I2559" s="20" t="s">
        <v>253</v>
      </c>
      <c r="J2559" s="11" t="s">
        <v>255</v>
      </c>
      <c r="K2559" s="11" t="s">
        <v>5259</v>
      </c>
      <c r="L2559" s="11">
        <v>2</v>
      </c>
    </row>
    <row r="2560" spans="1:12">
      <c r="A2560" s="11" t="s">
        <v>5012</v>
      </c>
      <c r="D2560" s="11" t="s">
        <v>254</v>
      </c>
      <c r="E2560" s="19" t="s">
        <v>5152</v>
      </c>
      <c r="F2560" s="10">
        <v>42036</v>
      </c>
      <c r="G2560" s="10">
        <v>44958</v>
      </c>
      <c r="H2560" s="11">
        <v>9</v>
      </c>
      <c r="I2560" s="20" t="s">
        <v>253</v>
      </c>
      <c r="J2560" s="11" t="s">
        <v>255</v>
      </c>
      <c r="K2560" s="11" t="s">
        <v>5259</v>
      </c>
      <c r="L2560" s="11">
        <v>2</v>
      </c>
    </row>
    <row r="2561" spans="1:12">
      <c r="A2561" s="11" t="s">
        <v>5013</v>
      </c>
      <c r="D2561" s="11" t="s">
        <v>254</v>
      </c>
      <c r="E2561" s="19" t="s">
        <v>5153</v>
      </c>
      <c r="F2561" s="10">
        <v>42036</v>
      </c>
      <c r="G2561" s="10">
        <v>44958</v>
      </c>
      <c r="H2561" s="11">
        <v>9</v>
      </c>
      <c r="I2561" s="20" t="s">
        <v>253</v>
      </c>
      <c r="J2561" s="11" t="s">
        <v>255</v>
      </c>
      <c r="K2561" s="11" t="s">
        <v>5259</v>
      </c>
      <c r="L2561" s="11">
        <v>2</v>
      </c>
    </row>
    <row r="2562" spans="1:12">
      <c r="A2562" s="11" t="s">
        <v>5402</v>
      </c>
      <c r="D2562" s="11" t="s">
        <v>254</v>
      </c>
      <c r="E2562" s="19" t="s">
        <v>5154</v>
      </c>
      <c r="F2562" s="10">
        <v>42036</v>
      </c>
      <c r="G2562" s="10">
        <v>44958</v>
      </c>
      <c r="H2562" s="11">
        <v>9</v>
      </c>
      <c r="I2562" s="20" t="s">
        <v>253</v>
      </c>
      <c r="J2562" s="11" t="s">
        <v>255</v>
      </c>
      <c r="K2562" s="11" t="s">
        <v>5259</v>
      </c>
      <c r="L2562" s="11">
        <v>2</v>
      </c>
    </row>
    <row r="2563" spans="1:12">
      <c r="A2563" s="11" t="s">
        <v>5403</v>
      </c>
      <c r="D2563" s="11" t="s">
        <v>254</v>
      </c>
      <c r="E2563" s="19" t="s">
        <v>5155</v>
      </c>
      <c r="F2563" s="10">
        <v>42036</v>
      </c>
      <c r="G2563" s="10">
        <v>44958</v>
      </c>
      <c r="H2563" s="11">
        <v>9</v>
      </c>
      <c r="I2563" s="20" t="s">
        <v>253</v>
      </c>
      <c r="J2563" s="11" t="s">
        <v>255</v>
      </c>
      <c r="K2563" s="11" t="s">
        <v>5259</v>
      </c>
      <c r="L2563" s="11">
        <v>2</v>
      </c>
    </row>
    <row r="2564" spans="1:12">
      <c r="A2564" s="11" t="s">
        <v>5404</v>
      </c>
      <c r="D2564" s="11" t="s">
        <v>254</v>
      </c>
      <c r="E2564" s="19" t="s">
        <v>5156</v>
      </c>
      <c r="F2564" s="10">
        <v>42036</v>
      </c>
      <c r="G2564" s="10">
        <v>44958</v>
      </c>
      <c r="H2564" s="11">
        <v>9</v>
      </c>
      <c r="I2564" s="20" t="s">
        <v>253</v>
      </c>
      <c r="J2564" s="11" t="s">
        <v>255</v>
      </c>
      <c r="K2564" s="11" t="s">
        <v>5259</v>
      </c>
      <c r="L2564" s="11">
        <v>2</v>
      </c>
    </row>
    <row r="2565" spans="1:12">
      <c r="A2565" s="11" t="s">
        <v>5405</v>
      </c>
      <c r="D2565" s="11" t="s">
        <v>254</v>
      </c>
      <c r="E2565" s="19" t="s">
        <v>5157</v>
      </c>
      <c r="F2565" s="10">
        <v>42036</v>
      </c>
      <c r="G2565" s="10">
        <v>44958</v>
      </c>
      <c r="H2565" s="11">
        <v>9</v>
      </c>
      <c r="I2565" s="20" t="s">
        <v>253</v>
      </c>
      <c r="J2565" s="11" t="s">
        <v>255</v>
      </c>
      <c r="K2565" s="11" t="s">
        <v>5259</v>
      </c>
      <c r="L2565" s="11">
        <v>2</v>
      </c>
    </row>
    <row r="2566" spans="1:12">
      <c r="A2566" s="11" t="s">
        <v>5406</v>
      </c>
      <c r="D2566" s="11" t="s">
        <v>254</v>
      </c>
      <c r="E2566" s="19" t="s">
        <v>5158</v>
      </c>
      <c r="F2566" s="10">
        <v>42036</v>
      </c>
      <c r="G2566" s="10">
        <v>44958</v>
      </c>
      <c r="H2566" s="11">
        <v>9</v>
      </c>
      <c r="I2566" s="20" t="s">
        <v>253</v>
      </c>
      <c r="J2566" s="11" t="s">
        <v>255</v>
      </c>
      <c r="K2566" s="11" t="s">
        <v>5259</v>
      </c>
      <c r="L2566" s="11">
        <v>2</v>
      </c>
    </row>
    <row r="2567" spans="1:12">
      <c r="A2567" s="11" t="s">
        <v>5407</v>
      </c>
      <c r="D2567" s="11" t="s">
        <v>254</v>
      </c>
      <c r="E2567" s="19" t="s">
        <v>5159</v>
      </c>
      <c r="F2567" s="10">
        <v>42036</v>
      </c>
      <c r="G2567" s="10">
        <v>44958</v>
      </c>
      <c r="H2567" s="11">
        <v>9</v>
      </c>
      <c r="I2567" s="20" t="s">
        <v>253</v>
      </c>
      <c r="J2567" s="11" t="s">
        <v>255</v>
      </c>
      <c r="K2567" s="11" t="s">
        <v>5259</v>
      </c>
      <c r="L2567" s="11">
        <v>2</v>
      </c>
    </row>
    <row r="2568" spans="1:12">
      <c r="A2568" s="11" t="s">
        <v>5014</v>
      </c>
      <c r="D2568" s="11" t="s">
        <v>254</v>
      </c>
      <c r="E2568" s="19" t="s">
        <v>5160</v>
      </c>
      <c r="F2568" s="10">
        <v>42036</v>
      </c>
      <c r="G2568" s="10">
        <v>44958</v>
      </c>
      <c r="H2568" s="11">
        <v>9</v>
      </c>
      <c r="I2568" s="20" t="s">
        <v>253</v>
      </c>
      <c r="J2568" s="11" t="s">
        <v>255</v>
      </c>
      <c r="K2568" s="11" t="s">
        <v>5259</v>
      </c>
      <c r="L2568" s="11">
        <v>2</v>
      </c>
    </row>
    <row r="2569" spans="1:12">
      <c r="A2569" s="11" t="s">
        <v>5015</v>
      </c>
      <c r="D2569" s="11" t="s">
        <v>254</v>
      </c>
      <c r="E2569" s="19" t="s">
        <v>5161</v>
      </c>
      <c r="F2569" s="10">
        <v>42036</v>
      </c>
      <c r="G2569" s="10">
        <v>44958</v>
      </c>
      <c r="H2569" s="11">
        <v>9</v>
      </c>
      <c r="I2569" s="20" t="s">
        <v>253</v>
      </c>
      <c r="J2569" s="11" t="s">
        <v>255</v>
      </c>
      <c r="K2569" s="11" t="s">
        <v>5259</v>
      </c>
      <c r="L2569" s="11">
        <v>2</v>
      </c>
    </row>
    <row r="2570" spans="1:12">
      <c r="A2570" s="11" t="s">
        <v>5016</v>
      </c>
      <c r="D2570" s="11" t="s">
        <v>254</v>
      </c>
      <c r="E2570" s="19" t="s">
        <v>5162</v>
      </c>
      <c r="F2570" s="10">
        <v>42036</v>
      </c>
      <c r="G2570" s="10">
        <v>44958</v>
      </c>
      <c r="H2570" s="11">
        <v>9</v>
      </c>
      <c r="I2570" s="20" t="s">
        <v>253</v>
      </c>
      <c r="J2570" s="11" t="s">
        <v>255</v>
      </c>
      <c r="K2570" s="11" t="s">
        <v>5259</v>
      </c>
      <c r="L2570" s="11">
        <v>2</v>
      </c>
    </row>
    <row r="2571" spans="1:12">
      <c r="A2571" s="11" t="s">
        <v>5017</v>
      </c>
      <c r="D2571" s="11" t="s">
        <v>254</v>
      </c>
      <c r="E2571" s="19" t="s">
        <v>5163</v>
      </c>
      <c r="F2571" s="10">
        <v>42036</v>
      </c>
      <c r="G2571" s="10">
        <v>44958</v>
      </c>
      <c r="H2571" s="11">
        <v>9</v>
      </c>
      <c r="I2571" s="20" t="s">
        <v>253</v>
      </c>
      <c r="J2571" s="11" t="s">
        <v>255</v>
      </c>
      <c r="K2571" s="11" t="s">
        <v>5259</v>
      </c>
      <c r="L2571" s="11">
        <v>2</v>
      </c>
    </row>
    <row r="2572" spans="1:12">
      <c r="A2572" s="11" t="s">
        <v>5018</v>
      </c>
      <c r="D2572" s="11" t="s">
        <v>254</v>
      </c>
      <c r="E2572" s="19" t="s">
        <v>5164</v>
      </c>
      <c r="F2572" s="10">
        <v>42036</v>
      </c>
      <c r="G2572" s="10">
        <v>44958</v>
      </c>
      <c r="H2572" s="11">
        <v>9</v>
      </c>
      <c r="I2572" s="20" t="s">
        <v>253</v>
      </c>
      <c r="J2572" s="11" t="s">
        <v>255</v>
      </c>
      <c r="K2572" s="11" t="s">
        <v>5259</v>
      </c>
      <c r="L2572" s="11">
        <v>2</v>
      </c>
    </row>
    <row r="2573" spans="1:12">
      <c r="A2573" s="11" t="s">
        <v>5019</v>
      </c>
      <c r="D2573" s="11" t="s">
        <v>254</v>
      </c>
      <c r="E2573" s="19" t="s">
        <v>5165</v>
      </c>
      <c r="F2573" s="10">
        <v>42036</v>
      </c>
      <c r="G2573" s="10">
        <v>44958</v>
      </c>
      <c r="H2573" s="11">
        <v>9</v>
      </c>
      <c r="I2573" s="20" t="s">
        <v>253</v>
      </c>
      <c r="J2573" s="11" t="s">
        <v>255</v>
      </c>
      <c r="K2573" s="11" t="s">
        <v>5259</v>
      </c>
      <c r="L2573" s="11">
        <v>2</v>
      </c>
    </row>
    <row r="2574" spans="1:12">
      <c r="A2574" s="11" t="s">
        <v>5020</v>
      </c>
      <c r="D2574" s="11" t="s">
        <v>254</v>
      </c>
      <c r="E2574" s="19" t="s">
        <v>5166</v>
      </c>
      <c r="F2574" s="10">
        <v>42036</v>
      </c>
      <c r="G2574" s="10">
        <v>44958</v>
      </c>
      <c r="H2574" s="11">
        <v>9</v>
      </c>
      <c r="I2574" s="20" t="s">
        <v>253</v>
      </c>
      <c r="J2574" s="11" t="s">
        <v>255</v>
      </c>
      <c r="K2574" s="11" t="s">
        <v>5259</v>
      </c>
      <c r="L2574" s="11">
        <v>2</v>
      </c>
    </row>
    <row r="2575" spans="1:12">
      <c r="A2575" s="11" t="s">
        <v>5021</v>
      </c>
      <c r="D2575" s="11" t="s">
        <v>254</v>
      </c>
      <c r="E2575" s="19" t="s">
        <v>5167</v>
      </c>
      <c r="F2575" s="10">
        <v>42036</v>
      </c>
      <c r="G2575" s="10">
        <v>44958</v>
      </c>
      <c r="H2575" s="11">
        <v>9</v>
      </c>
      <c r="I2575" s="20" t="s">
        <v>253</v>
      </c>
      <c r="J2575" s="11" t="s">
        <v>255</v>
      </c>
      <c r="K2575" s="11" t="s">
        <v>5259</v>
      </c>
      <c r="L2575" s="11">
        <v>2</v>
      </c>
    </row>
    <row r="2576" spans="1:12">
      <c r="A2576" s="11" t="s">
        <v>5022</v>
      </c>
      <c r="D2576" s="11" t="s">
        <v>254</v>
      </c>
      <c r="E2576" s="19" t="s">
        <v>5168</v>
      </c>
      <c r="F2576" s="10">
        <v>42036</v>
      </c>
      <c r="G2576" s="10">
        <v>44958</v>
      </c>
      <c r="H2576" s="11">
        <v>9</v>
      </c>
      <c r="I2576" s="20" t="s">
        <v>253</v>
      </c>
      <c r="J2576" s="11" t="s">
        <v>255</v>
      </c>
      <c r="K2576" s="11" t="s">
        <v>5259</v>
      </c>
      <c r="L2576" s="11">
        <v>2</v>
      </c>
    </row>
    <row r="2577" spans="1:12">
      <c r="A2577" s="11" t="s">
        <v>5023</v>
      </c>
      <c r="D2577" s="11" t="s">
        <v>254</v>
      </c>
      <c r="E2577" s="19" t="s">
        <v>5169</v>
      </c>
      <c r="F2577" s="10">
        <v>42036</v>
      </c>
      <c r="G2577" s="10">
        <v>44958</v>
      </c>
      <c r="H2577" s="11">
        <v>9</v>
      </c>
      <c r="I2577" s="20" t="s">
        <v>253</v>
      </c>
      <c r="J2577" s="11" t="s">
        <v>255</v>
      </c>
      <c r="K2577" s="11" t="s">
        <v>5259</v>
      </c>
      <c r="L2577" s="11">
        <v>2</v>
      </c>
    </row>
    <row r="2578" spans="1:12">
      <c r="A2578" s="11" t="s">
        <v>5024</v>
      </c>
      <c r="D2578" s="11" t="s">
        <v>254</v>
      </c>
      <c r="E2578" s="19" t="s">
        <v>5170</v>
      </c>
      <c r="F2578" s="10">
        <v>42036</v>
      </c>
      <c r="G2578" s="10">
        <v>44958</v>
      </c>
      <c r="H2578" s="11">
        <v>9</v>
      </c>
      <c r="I2578" s="20" t="s">
        <v>253</v>
      </c>
      <c r="J2578" s="11" t="s">
        <v>255</v>
      </c>
      <c r="K2578" s="11" t="s">
        <v>5259</v>
      </c>
      <c r="L2578" s="11">
        <v>2</v>
      </c>
    </row>
    <row r="2579" spans="1:12">
      <c r="A2579" s="11" t="s">
        <v>5025</v>
      </c>
      <c r="D2579" s="11" t="s">
        <v>254</v>
      </c>
      <c r="E2579" s="19" t="s">
        <v>5171</v>
      </c>
      <c r="F2579" s="10">
        <v>42036</v>
      </c>
      <c r="G2579" s="10">
        <v>44958</v>
      </c>
      <c r="H2579" s="11">
        <v>9</v>
      </c>
      <c r="I2579" s="20" t="s">
        <v>253</v>
      </c>
      <c r="J2579" s="11" t="s">
        <v>255</v>
      </c>
      <c r="K2579" s="11" t="s">
        <v>5259</v>
      </c>
      <c r="L2579" s="11">
        <v>2</v>
      </c>
    </row>
    <row r="2580" spans="1:12">
      <c r="A2580" s="11" t="s">
        <v>5026</v>
      </c>
      <c r="D2580" s="11" t="s">
        <v>254</v>
      </c>
      <c r="E2580" s="19" t="s">
        <v>5172</v>
      </c>
      <c r="F2580" s="10">
        <v>42036</v>
      </c>
      <c r="G2580" s="10">
        <v>44958</v>
      </c>
      <c r="H2580" s="11">
        <v>9</v>
      </c>
      <c r="I2580" s="20" t="s">
        <v>253</v>
      </c>
      <c r="J2580" s="11" t="s">
        <v>255</v>
      </c>
      <c r="K2580" s="11" t="s">
        <v>5259</v>
      </c>
      <c r="L2580" s="11">
        <v>2</v>
      </c>
    </row>
    <row r="2581" spans="1:12">
      <c r="A2581" s="11" t="s">
        <v>5027</v>
      </c>
      <c r="D2581" s="11" t="s">
        <v>254</v>
      </c>
      <c r="E2581" s="19" t="s">
        <v>5173</v>
      </c>
      <c r="F2581" s="10">
        <v>42036</v>
      </c>
      <c r="G2581" s="10">
        <v>44958</v>
      </c>
      <c r="H2581" s="11">
        <v>9</v>
      </c>
      <c r="I2581" s="20" t="s">
        <v>253</v>
      </c>
      <c r="J2581" s="11" t="s">
        <v>255</v>
      </c>
      <c r="K2581" s="11" t="s">
        <v>5259</v>
      </c>
      <c r="L2581" s="11">
        <v>2</v>
      </c>
    </row>
    <row r="2582" spans="1:12">
      <c r="A2582" s="11" t="s">
        <v>5028</v>
      </c>
      <c r="D2582" s="11" t="s">
        <v>254</v>
      </c>
      <c r="E2582" s="19" t="s">
        <v>5174</v>
      </c>
      <c r="F2582" s="10">
        <v>42036</v>
      </c>
      <c r="G2582" s="10">
        <v>44958</v>
      </c>
      <c r="H2582" s="11">
        <v>9</v>
      </c>
      <c r="I2582" s="20" t="s">
        <v>253</v>
      </c>
      <c r="J2582" s="11" t="s">
        <v>255</v>
      </c>
      <c r="K2582" s="11" t="s">
        <v>5259</v>
      </c>
      <c r="L2582" s="11">
        <v>2</v>
      </c>
    </row>
    <row r="2583" spans="1:12">
      <c r="A2583" s="11" t="s">
        <v>5029</v>
      </c>
      <c r="D2583" s="11" t="s">
        <v>254</v>
      </c>
      <c r="E2583" s="19" t="s">
        <v>5175</v>
      </c>
      <c r="F2583" s="10">
        <v>42036</v>
      </c>
      <c r="G2583" s="10">
        <v>44958</v>
      </c>
      <c r="H2583" s="11">
        <v>9</v>
      </c>
      <c r="I2583" s="20" t="s">
        <v>253</v>
      </c>
      <c r="J2583" s="11" t="s">
        <v>255</v>
      </c>
      <c r="K2583" s="11" t="s">
        <v>5259</v>
      </c>
      <c r="L2583" s="11">
        <v>2</v>
      </c>
    </row>
    <row r="2584" spans="1:12">
      <c r="A2584" s="11" t="s">
        <v>5030</v>
      </c>
      <c r="D2584" s="11" t="s">
        <v>254</v>
      </c>
      <c r="E2584" s="19" t="s">
        <v>5176</v>
      </c>
      <c r="F2584" s="10">
        <v>42036</v>
      </c>
      <c r="G2584" s="10">
        <v>44958</v>
      </c>
      <c r="H2584" s="11">
        <v>9</v>
      </c>
      <c r="I2584" s="20" t="s">
        <v>253</v>
      </c>
      <c r="J2584" s="11" t="s">
        <v>255</v>
      </c>
      <c r="K2584" s="11" t="s">
        <v>5259</v>
      </c>
      <c r="L2584" s="11">
        <v>2</v>
      </c>
    </row>
    <row r="2585" spans="1:12">
      <c r="A2585" s="11" t="s">
        <v>5031</v>
      </c>
      <c r="D2585" s="11" t="s">
        <v>254</v>
      </c>
      <c r="E2585" s="19" t="s">
        <v>5177</v>
      </c>
      <c r="F2585" s="10">
        <v>42036</v>
      </c>
      <c r="G2585" s="10">
        <v>44958</v>
      </c>
      <c r="H2585" s="11">
        <v>9</v>
      </c>
      <c r="I2585" s="20" t="s">
        <v>253</v>
      </c>
      <c r="J2585" s="11" t="s">
        <v>255</v>
      </c>
      <c r="K2585" s="11" t="s">
        <v>5259</v>
      </c>
      <c r="L2585" s="11">
        <v>2</v>
      </c>
    </row>
    <row r="2586" spans="1:12">
      <c r="A2586" s="11" t="s">
        <v>5032</v>
      </c>
      <c r="D2586" s="11" t="s">
        <v>254</v>
      </c>
      <c r="E2586" s="19" t="s">
        <v>5178</v>
      </c>
      <c r="F2586" s="10">
        <v>42036</v>
      </c>
      <c r="G2586" s="10">
        <v>44958</v>
      </c>
      <c r="H2586" s="11">
        <v>9</v>
      </c>
      <c r="I2586" s="20" t="s">
        <v>253</v>
      </c>
      <c r="J2586" s="11" t="s">
        <v>255</v>
      </c>
      <c r="K2586" s="11" t="s">
        <v>5259</v>
      </c>
      <c r="L2586" s="11">
        <v>2</v>
      </c>
    </row>
    <row r="2587" spans="1:12">
      <c r="A2587" s="11" t="s">
        <v>5033</v>
      </c>
      <c r="D2587" s="11" t="s">
        <v>254</v>
      </c>
      <c r="E2587" s="19" t="s">
        <v>5179</v>
      </c>
      <c r="F2587" s="10">
        <v>42036</v>
      </c>
      <c r="G2587" s="10">
        <v>44958</v>
      </c>
      <c r="H2587" s="11">
        <v>9</v>
      </c>
      <c r="I2587" s="20" t="s">
        <v>253</v>
      </c>
      <c r="J2587" s="11" t="s">
        <v>255</v>
      </c>
      <c r="K2587" s="11" t="s">
        <v>5259</v>
      </c>
      <c r="L2587" s="11">
        <v>2</v>
      </c>
    </row>
    <row r="2588" spans="1:12">
      <c r="A2588" s="11" t="s">
        <v>5034</v>
      </c>
      <c r="D2588" s="11" t="s">
        <v>254</v>
      </c>
      <c r="E2588" s="19" t="s">
        <v>5180</v>
      </c>
      <c r="F2588" s="10">
        <v>42036</v>
      </c>
      <c r="G2588" s="10">
        <v>44958</v>
      </c>
      <c r="H2588" s="11">
        <v>9</v>
      </c>
      <c r="I2588" s="20" t="s">
        <v>253</v>
      </c>
      <c r="J2588" s="11" t="s">
        <v>255</v>
      </c>
      <c r="K2588" s="11" t="s">
        <v>5259</v>
      </c>
      <c r="L2588" s="11">
        <v>2</v>
      </c>
    </row>
    <row r="2589" spans="1:12">
      <c r="A2589" s="11" t="s">
        <v>5035</v>
      </c>
      <c r="D2589" s="11" t="s">
        <v>254</v>
      </c>
      <c r="E2589" s="19" t="s">
        <v>5181</v>
      </c>
      <c r="F2589" s="10">
        <v>42036</v>
      </c>
      <c r="G2589" s="10">
        <v>44958</v>
      </c>
      <c r="H2589" s="11">
        <v>9</v>
      </c>
      <c r="I2589" s="20" t="s">
        <v>253</v>
      </c>
      <c r="J2589" s="11" t="s">
        <v>255</v>
      </c>
      <c r="K2589" s="11" t="s">
        <v>5259</v>
      </c>
      <c r="L2589" s="11">
        <v>2</v>
      </c>
    </row>
    <row r="2590" spans="1:12">
      <c r="A2590" s="11" t="s">
        <v>5036</v>
      </c>
      <c r="D2590" s="11" t="s">
        <v>254</v>
      </c>
      <c r="E2590" s="19" t="s">
        <v>5182</v>
      </c>
      <c r="F2590" s="10">
        <v>42036</v>
      </c>
      <c r="G2590" s="10">
        <v>44958</v>
      </c>
      <c r="H2590" s="11">
        <v>9</v>
      </c>
      <c r="I2590" s="20" t="s">
        <v>253</v>
      </c>
      <c r="J2590" s="11" t="s">
        <v>255</v>
      </c>
      <c r="K2590" s="11" t="s">
        <v>5259</v>
      </c>
      <c r="L2590" s="11">
        <v>2</v>
      </c>
    </row>
    <row r="2591" spans="1:12">
      <c r="A2591" s="11" t="s">
        <v>5037</v>
      </c>
      <c r="D2591" s="11" t="s">
        <v>254</v>
      </c>
      <c r="E2591" s="19" t="s">
        <v>5183</v>
      </c>
      <c r="F2591" s="10">
        <v>42036</v>
      </c>
      <c r="G2591" s="10">
        <v>44958</v>
      </c>
      <c r="H2591" s="11">
        <v>9</v>
      </c>
      <c r="I2591" s="20" t="s">
        <v>253</v>
      </c>
      <c r="J2591" s="11" t="s">
        <v>255</v>
      </c>
      <c r="K2591" s="11" t="s">
        <v>5259</v>
      </c>
      <c r="L2591" s="11">
        <v>2</v>
      </c>
    </row>
    <row r="2592" spans="1:12">
      <c r="A2592" s="11" t="s">
        <v>5038</v>
      </c>
      <c r="D2592" s="11" t="s">
        <v>254</v>
      </c>
      <c r="E2592" s="19" t="s">
        <v>5184</v>
      </c>
      <c r="F2592" s="10">
        <v>42036</v>
      </c>
      <c r="G2592" s="10">
        <v>44958</v>
      </c>
      <c r="H2592" s="11">
        <v>9</v>
      </c>
      <c r="I2592" s="20" t="s">
        <v>253</v>
      </c>
      <c r="J2592" s="11" t="s">
        <v>255</v>
      </c>
      <c r="K2592" s="11" t="s">
        <v>5259</v>
      </c>
      <c r="L2592" s="11">
        <v>2</v>
      </c>
    </row>
    <row r="2593" spans="1:12">
      <c r="A2593" s="11" t="s">
        <v>5039</v>
      </c>
      <c r="D2593" s="11" t="s">
        <v>254</v>
      </c>
      <c r="E2593" s="19" t="s">
        <v>5185</v>
      </c>
      <c r="F2593" s="10">
        <v>42036</v>
      </c>
      <c r="G2593" s="10">
        <v>44958</v>
      </c>
      <c r="H2593" s="11">
        <v>9</v>
      </c>
      <c r="I2593" s="20" t="s">
        <v>253</v>
      </c>
      <c r="J2593" s="11" t="s">
        <v>255</v>
      </c>
      <c r="K2593" s="11" t="s">
        <v>5259</v>
      </c>
      <c r="L2593" s="11">
        <v>2</v>
      </c>
    </row>
    <row r="2594" spans="1:12">
      <c r="A2594" s="11" t="s">
        <v>5040</v>
      </c>
      <c r="D2594" s="11" t="s">
        <v>254</v>
      </c>
      <c r="E2594" s="19" t="s">
        <v>5186</v>
      </c>
      <c r="F2594" s="10">
        <v>42036</v>
      </c>
      <c r="G2594" s="10">
        <v>44958</v>
      </c>
      <c r="H2594" s="11">
        <v>9</v>
      </c>
      <c r="I2594" s="20" t="s">
        <v>253</v>
      </c>
      <c r="J2594" s="11" t="s">
        <v>255</v>
      </c>
      <c r="K2594" s="11" t="s">
        <v>5259</v>
      </c>
      <c r="L2594" s="11">
        <v>2</v>
      </c>
    </row>
    <row r="2595" spans="1:12">
      <c r="A2595" s="11" t="s">
        <v>5041</v>
      </c>
      <c r="D2595" s="11" t="s">
        <v>254</v>
      </c>
      <c r="E2595" s="19" t="s">
        <v>5187</v>
      </c>
      <c r="F2595" s="10">
        <v>42036</v>
      </c>
      <c r="G2595" s="10">
        <v>44958</v>
      </c>
      <c r="H2595" s="11">
        <v>9</v>
      </c>
      <c r="I2595" s="20" t="s">
        <v>253</v>
      </c>
      <c r="J2595" s="11" t="s">
        <v>255</v>
      </c>
      <c r="K2595" s="11" t="s">
        <v>5259</v>
      </c>
      <c r="L2595" s="11">
        <v>2</v>
      </c>
    </row>
    <row r="2596" spans="1:12">
      <c r="A2596" s="11" t="s">
        <v>5042</v>
      </c>
      <c r="D2596" s="11" t="s">
        <v>254</v>
      </c>
      <c r="E2596" s="19" t="s">
        <v>5188</v>
      </c>
      <c r="F2596" s="10">
        <v>42036</v>
      </c>
      <c r="G2596" s="10">
        <v>44958</v>
      </c>
      <c r="H2596" s="11">
        <v>9</v>
      </c>
      <c r="I2596" s="20" t="s">
        <v>253</v>
      </c>
      <c r="J2596" s="11" t="s">
        <v>255</v>
      </c>
      <c r="K2596" s="11" t="s">
        <v>5259</v>
      </c>
      <c r="L2596" s="11">
        <v>2</v>
      </c>
    </row>
    <row r="2597" spans="1:12">
      <c r="A2597" s="11" t="s">
        <v>5043</v>
      </c>
      <c r="D2597" s="11" t="s">
        <v>254</v>
      </c>
      <c r="E2597" s="19" t="s">
        <v>5189</v>
      </c>
      <c r="F2597" s="10">
        <v>42036</v>
      </c>
      <c r="G2597" s="10">
        <v>44958</v>
      </c>
      <c r="H2597" s="11">
        <v>9</v>
      </c>
      <c r="I2597" s="20" t="s">
        <v>253</v>
      </c>
      <c r="J2597" s="11" t="s">
        <v>255</v>
      </c>
      <c r="K2597" s="11" t="s">
        <v>5259</v>
      </c>
      <c r="L2597" s="11">
        <v>2</v>
      </c>
    </row>
    <row r="2598" spans="1:12">
      <c r="A2598" s="11" t="s">
        <v>5044</v>
      </c>
      <c r="D2598" s="11" t="s">
        <v>254</v>
      </c>
      <c r="E2598" s="19" t="s">
        <v>5190</v>
      </c>
      <c r="F2598" s="10">
        <v>42036</v>
      </c>
      <c r="G2598" s="10">
        <v>44958</v>
      </c>
      <c r="H2598" s="11">
        <v>9</v>
      </c>
      <c r="I2598" s="20" t="s">
        <v>253</v>
      </c>
      <c r="J2598" s="11" t="s">
        <v>255</v>
      </c>
      <c r="K2598" s="11" t="s">
        <v>5259</v>
      </c>
      <c r="L2598" s="11">
        <v>2</v>
      </c>
    </row>
    <row r="2599" spans="1:12">
      <c r="A2599" s="11" t="s">
        <v>5045</v>
      </c>
      <c r="D2599" s="11" t="s">
        <v>254</v>
      </c>
      <c r="E2599" s="19" t="s">
        <v>5191</v>
      </c>
      <c r="F2599" s="10">
        <v>42036</v>
      </c>
      <c r="G2599" s="10">
        <v>44958</v>
      </c>
      <c r="H2599" s="11">
        <v>9</v>
      </c>
      <c r="I2599" s="20" t="s">
        <v>253</v>
      </c>
      <c r="J2599" s="11" t="s">
        <v>255</v>
      </c>
      <c r="K2599" s="11" t="s">
        <v>5259</v>
      </c>
      <c r="L2599" s="11">
        <v>2</v>
      </c>
    </row>
    <row r="2600" spans="1:12">
      <c r="A2600" s="11" t="s">
        <v>5046</v>
      </c>
      <c r="D2600" s="11" t="s">
        <v>254</v>
      </c>
      <c r="E2600" s="19" t="s">
        <v>5192</v>
      </c>
      <c r="F2600" s="10">
        <v>42036</v>
      </c>
      <c r="G2600" s="10">
        <v>44958</v>
      </c>
      <c r="H2600" s="11">
        <v>9</v>
      </c>
      <c r="I2600" s="20" t="s">
        <v>253</v>
      </c>
      <c r="J2600" s="11" t="s">
        <v>255</v>
      </c>
      <c r="K2600" s="11" t="s">
        <v>5259</v>
      </c>
      <c r="L2600" s="11">
        <v>2</v>
      </c>
    </row>
    <row r="2601" spans="1:12">
      <c r="A2601" s="11" t="s">
        <v>5047</v>
      </c>
      <c r="D2601" s="11" t="s">
        <v>254</v>
      </c>
      <c r="E2601" s="19" t="s">
        <v>5193</v>
      </c>
      <c r="F2601" s="10">
        <v>42036</v>
      </c>
      <c r="G2601" s="10">
        <v>44958</v>
      </c>
      <c r="H2601" s="11">
        <v>9</v>
      </c>
      <c r="I2601" s="20" t="s">
        <v>253</v>
      </c>
      <c r="J2601" s="11" t="s">
        <v>255</v>
      </c>
      <c r="K2601" s="11" t="s">
        <v>5259</v>
      </c>
      <c r="L2601" s="11">
        <v>2</v>
      </c>
    </row>
    <row r="2602" spans="1:12">
      <c r="A2602" s="11" t="s">
        <v>5048</v>
      </c>
      <c r="D2602" s="11" t="s">
        <v>254</v>
      </c>
      <c r="E2602" s="19" t="s">
        <v>5194</v>
      </c>
      <c r="F2602" s="10">
        <v>42036</v>
      </c>
      <c r="G2602" s="10">
        <v>44958</v>
      </c>
      <c r="H2602" s="11">
        <v>9</v>
      </c>
      <c r="I2602" s="20" t="s">
        <v>253</v>
      </c>
      <c r="J2602" s="11" t="s">
        <v>255</v>
      </c>
      <c r="K2602" s="11" t="s">
        <v>5259</v>
      </c>
      <c r="L2602" s="11">
        <v>2</v>
      </c>
    </row>
    <row r="2603" spans="1:12">
      <c r="A2603" s="11" t="s">
        <v>5049</v>
      </c>
      <c r="D2603" s="11" t="s">
        <v>254</v>
      </c>
      <c r="E2603" s="19" t="s">
        <v>5195</v>
      </c>
      <c r="F2603" s="10">
        <v>42036</v>
      </c>
      <c r="G2603" s="10">
        <v>44958</v>
      </c>
      <c r="H2603" s="11">
        <v>9</v>
      </c>
      <c r="I2603" s="20" t="s">
        <v>253</v>
      </c>
      <c r="J2603" s="11" t="s">
        <v>255</v>
      </c>
      <c r="K2603" s="11" t="s">
        <v>5259</v>
      </c>
      <c r="L2603" s="11">
        <v>2</v>
      </c>
    </row>
    <row r="2604" spans="1:12">
      <c r="A2604" s="11" t="s">
        <v>5050</v>
      </c>
      <c r="D2604" s="11" t="s">
        <v>254</v>
      </c>
      <c r="E2604" s="19" t="s">
        <v>5196</v>
      </c>
      <c r="F2604" s="10">
        <v>42036</v>
      </c>
      <c r="G2604" s="10">
        <v>44958</v>
      </c>
      <c r="H2604" s="11">
        <v>9</v>
      </c>
      <c r="I2604" s="20" t="s">
        <v>253</v>
      </c>
      <c r="J2604" s="11" t="s">
        <v>255</v>
      </c>
      <c r="K2604" s="11" t="s">
        <v>5259</v>
      </c>
      <c r="L2604" s="11">
        <v>2</v>
      </c>
    </row>
    <row r="2605" spans="1:12">
      <c r="A2605" s="11" t="s">
        <v>5051</v>
      </c>
      <c r="D2605" s="11" t="s">
        <v>254</v>
      </c>
      <c r="E2605" s="19" t="s">
        <v>5197</v>
      </c>
      <c r="F2605" s="10">
        <v>42036</v>
      </c>
      <c r="G2605" s="10">
        <v>44958</v>
      </c>
      <c r="H2605" s="11">
        <v>9</v>
      </c>
      <c r="I2605" s="20" t="s">
        <v>253</v>
      </c>
      <c r="J2605" s="11" t="s">
        <v>255</v>
      </c>
      <c r="K2605" s="11" t="s">
        <v>5259</v>
      </c>
      <c r="L2605" s="11">
        <v>2</v>
      </c>
    </row>
    <row r="2606" spans="1:12">
      <c r="A2606" s="11" t="s">
        <v>5052</v>
      </c>
      <c r="D2606" s="11" t="s">
        <v>254</v>
      </c>
      <c r="E2606" s="19" t="s">
        <v>5198</v>
      </c>
      <c r="F2606" s="10">
        <v>42036</v>
      </c>
      <c r="G2606" s="10">
        <v>44958</v>
      </c>
      <c r="H2606" s="11">
        <v>9</v>
      </c>
      <c r="I2606" s="20" t="s">
        <v>253</v>
      </c>
      <c r="J2606" s="11" t="s">
        <v>255</v>
      </c>
      <c r="K2606" s="11" t="s">
        <v>5259</v>
      </c>
      <c r="L2606" s="11">
        <v>2</v>
      </c>
    </row>
    <row r="2607" spans="1:12">
      <c r="A2607" s="11" t="s">
        <v>5053</v>
      </c>
      <c r="D2607" s="11" t="s">
        <v>254</v>
      </c>
      <c r="E2607" s="19" t="s">
        <v>5199</v>
      </c>
      <c r="F2607" s="10">
        <v>42036</v>
      </c>
      <c r="G2607" s="10">
        <v>44958</v>
      </c>
      <c r="H2607" s="11">
        <v>9</v>
      </c>
      <c r="I2607" s="20" t="s">
        <v>253</v>
      </c>
      <c r="J2607" s="11" t="s">
        <v>255</v>
      </c>
      <c r="K2607" s="11" t="s">
        <v>5259</v>
      </c>
      <c r="L2607" s="11">
        <v>2</v>
      </c>
    </row>
    <row r="2608" spans="1:12">
      <c r="A2608" s="11" t="s">
        <v>5054</v>
      </c>
      <c r="D2608" s="11" t="s">
        <v>254</v>
      </c>
      <c r="E2608" s="19" t="s">
        <v>5200</v>
      </c>
      <c r="F2608" s="10">
        <v>42036</v>
      </c>
      <c r="G2608" s="10">
        <v>44958</v>
      </c>
      <c r="H2608" s="11">
        <v>9</v>
      </c>
      <c r="I2608" s="20" t="s">
        <v>253</v>
      </c>
      <c r="J2608" s="11" t="s">
        <v>255</v>
      </c>
      <c r="K2608" s="11" t="s">
        <v>5259</v>
      </c>
      <c r="L2608" s="11">
        <v>2</v>
      </c>
    </row>
    <row r="2609" spans="1:12">
      <c r="A2609" s="11" t="s">
        <v>5055</v>
      </c>
      <c r="D2609" s="11" t="s">
        <v>254</v>
      </c>
      <c r="E2609" s="19" t="s">
        <v>5201</v>
      </c>
      <c r="F2609" s="10">
        <v>42036</v>
      </c>
      <c r="G2609" s="10">
        <v>44958</v>
      </c>
      <c r="H2609" s="11">
        <v>9</v>
      </c>
      <c r="I2609" s="20" t="s">
        <v>253</v>
      </c>
      <c r="J2609" s="11" t="s">
        <v>255</v>
      </c>
      <c r="K2609" s="11" t="s">
        <v>5259</v>
      </c>
      <c r="L2609" s="11">
        <v>2</v>
      </c>
    </row>
    <row r="2610" spans="1:12">
      <c r="A2610" s="11" t="s">
        <v>5056</v>
      </c>
      <c r="D2610" s="11" t="s">
        <v>254</v>
      </c>
      <c r="E2610" s="19" t="s">
        <v>5202</v>
      </c>
      <c r="F2610" s="10">
        <v>42036</v>
      </c>
      <c r="G2610" s="10">
        <v>44958</v>
      </c>
      <c r="H2610" s="11">
        <v>9</v>
      </c>
      <c r="I2610" s="20" t="s">
        <v>253</v>
      </c>
      <c r="J2610" s="11" t="s">
        <v>255</v>
      </c>
      <c r="K2610" s="11" t="s">
        <v>5259</v>
      </c>
      <c r="L2610" s="11">
        <v>2</v>
      </c>
    </row>
    <row r="2611" spans="1:12">
      <c r="A2611" s="11" t="s">
        <v>5057</v>
      </c>
      <c r="D2611" s="11" t="s">
        <v>254</v>
      </c>
      <c r="E2611" s="19" t="s">
        <v>5203</v>
      </c>
      <c r="F2611" s="10">
        <v>42036</v>
      </c>
      <c r="G2611" s="10">
        <v>44958</v>
      </c>
      <c r="H2611" s="11">
        <v>9</v>
      </c>
      <c r="I2611" s="20" t="s">
        <v>253</v>
      </c>
      <c r="J2611" s="11" t="s">
        <v>255</v>
      </c>
      <c r="K2611" s="11" t="s">
        <v>5259</v>
      </c>
      <c r="L2611" s="11">
        <v>2</v>
      </c>
    </row>
    <row r="2612" spans="1:12">
      <c r="A2612" s="11" t="s">
        <v>5058</v>
      </c>
      <c r="D2612" s="11" t="s">
        <v>254</v>
      </c>
      <c r="E2612" s="19" t="s">
        <v>5204</v>
      </c>
      <c r="F2612" s="10">
        <v>42036</v>
      </c>
      <c r="G2612" s="10">
        <v>44958</v>
      </c>
      <c r="H2612" s="11">
        <v>9</v>
      </c>
      <c r="I2612" s="20" t="s">
        <v>253</v>
      </c>
      <c r="J2612" s="11" t="s">
        <v>255</v>
      </c>
      <c r="K2612" s="11" t="s">
        <v>5259</v>
      </c>
      <c r="L2612" s="11">
        <v>2</v>
      </c>
    </row>
    <row r="2613" spans="1:12">
      <c r="A2613" s="11" t="s">
        <v>5059</v>
      </c>
      <c r="D2613" s="11" t="s">
        <v>254</v>
      </c>
      <c r="E2613" s="19" t="s">
        <v>5205</v>
      </c>
      <c r="F2613" s="10">
        <v>42036</v>
      </c>
      <c r="G2613" s="10">
        <v>44958</v>
      </c>
      <c r="H2613" s="11">
        <v>9</v>
      </c>
      <c r="I2613" s="20" t="s">
        <v>253</v>
      </c>
      <c r="J2613" s="11" t="s">
        <v>255</v>
      </c>
      <c r="K2613" s="11" t="s">
        <v>5259</v>
      </c>
      <c r="L2613" s="11">
        <v>2</v>
      </c>
    </row>
    <row r="2614" spans="1:12">
      <c r="A2614" s="11" t="s">
        <v>5060</v>
      </c>
      <c r="D2614" s="11" t="s">
        <v>254</v>
      </c>
      <c r="E2614" s="19" t="s">
        <v>5206</v>
      </c>
      <c r="F2614" s="10">
        <v>42036</v>
      </c>
      <c r="G2614" s="10">
        <v>44958</v>
      </c>
      <c r="H2614" s="11">
        <v>9</v>
      </c>
      <c r="I2614" s="20" t="s">
        <v>253</v>
      </c>
      <c r="J2614" s="11" t="s">
        <v>255</v>
      </c>
      <c r="K2614" s="11" t="s">
        <v>5259</v>
      </c>
      <c r="L2614" s="11">
        <v>2</v>
      </c>
    </row>
    <row r="2615" spans="1:12">
      <c r="A2615" s="11" t="s">
        <v>5061</v>
      </c>
      <c r="D2615" s="11" t="s">
        <v>254</v>
      </c>
      <c r="E2615" s="19" t="s">
        <v>5207</v>
      </c>
      <c r="F2615" s="10">
        <v>42036</v>
      </c>
      <c r="G2615" s="10">
        <v>44958</v>
      </c>
      <c r="H2615" s="11">
        <v>9</v>
      </c>
      <c r="I2615" s="20" t="s">
        <v>253</v>
      </c>
      <c r="J2615" s="11" t="s">
        <v>255</v>
      </c>
      <c r="K2615" s="11" t="s">
        <v>5259</v>
      </c>
      <c r="L2615" s="11">
        <v>2</v>
      </c>
    </row>
    <row r="2616" spans="1:12">
      <c r="A2616" s="11" t="s">
        <v>5062</v>
      </c>
      <c r="D2616" s="11" t="s">
        <v>254</v>
      </c>
      <c r="E2616" s="19" t="s">
        <v>5208</v>
      </c>
      <c r="F2616" s="10">
        <v>42036</v>
      </c>
      <c r="G2616" s="10">
        <v>44958</v>
      </c>
      <c r="H2616" s="11">
        <v>9</v>
      </c>
      <c r="I2616" s="20" t="s">
        <v>253</v>
      </c>
      <c r="J2616" s="11" t="s">
        <v>255</v>
      </c>
      <c r="K2616" s="11" t="s">
        <v>5259</v>
      </c>
      <c r="L2616" s="11">
        <v>2</v>
      </c>
    </row>
    <row r="2617" spans="1:12">
      <c r="A2617" s="11" t="s">
        <v>5063</v>
      </c>
      <c r="D2617" s="11" t="s">
        <v>254</v>
      </c>
      <c r="E2617" s="19" t="s">
        <v>5209</v>
      </c>
      <c r="F2617" s="10">
        <v>42036</v>
      </c>
      <c r="G2617" s="10">
        <v>44958</v>
      </c>
      <c r="H2617" s="11">
        <v>9</v>
      </c>
      <c r="I2617" s="20" t="s">
        <v>253</v>
      </c>
      <c r="J2617" s="11" t="s">
        <v>255</v>
      </c>
      <c r="K2617" s="11" t="s">
        <v>5259</v>
      </c>
      <c r="L2617" s="11">
        <v>2</v>
      </c>
    </row>
    <row r="2618" spans="1:12">
      <c r="A2618" s="11" t="s">
        <v>5064</v>
      </c>
      <c r="D2618" s="11" t="s">
        <v>254</v>
      </c>
      <c r="E2618" s="19" t="s">
        <v>5210</v>
      </c>
      <c r="F2618" s="10">
        <v>42036</v>
      </c>
      <c r="G2618" s="10">
        <v>44958</v>
      </c>
      <c r="H2618" s="11">
        <v>9</v>
      </c>
      <c r="I2618" s="20" t="s">
        <v>253</v>
      </c>
      <c r="J2618" s="11" t="s">
        <v>255</v>
      </c>
      <c r="K2618" s="11" t="s">
        <v>5259</v>
      </c>
      <c r="L2618" s="11">
        <v>2</v>
      </c>
    </row>
    <row r="2619" spans="1:12">
      <c r="A2619" s="11" t="s">
        <v>5065</v>
      </c>
      <c r="D2619" s="11" t="s">
        <v>254</v>
      </c>
      <c r="E2619" s="19" t="s">
        <v>5211</v>
      </c>
      <c r="F2619" s="10">
        <v>42036</v>
      </c>
      <c r="G2619" s="10">
        <v>44958</v>
      </c>
      <c r="H2619" s="11">
        <v>9</v>
      </c>
      <c r="I2619" s="20" t="s">
        <v>253</v>
      </c>
      <c r="J2619" s="11" t="s">
        <v>255</v>
      </c>
      <c r="K2619" s="11" t="s">
        <v>5259</v>
      </c>
      <c r="L2619" s="11">
        <v>2</v>
      </c>
    </row>
    <row r="2620" spans="1:12">
      <c r="A2620" s="11" t="s">
        <v>5066</v>
      </c>
      <c r="D2620" s="11" t="s">
        <v>254</v>
      </c>
      <c r="E2620" s="19" t="s">
        <v>5212</v>
      </c>
      <c r="F2620" s="10">
        <v>42036</v>
      </c>
      <c r="G2620" s="10">
        <v>44958</v>
      </c>
      <c r="H2620" s="11">
        <v>9</v>
      </c>
      <c r="I2620" s="20" t="s">
        <v>253</v>
      </c>
      <c r="J2620" s="11" t="s">
        <v>255</v>
      </c>
      <c r="K2620" s="11" t="s">
        <v>5259</v>
      </c>
      <c r="L2620" s="11">
        <v>2</v>
      </c>
    </row>
    <row r="2621" spans="1:12">
      <c r="A2621" s="11" t="s">
        <v>5067</v>
      </c>
      <c r="D2621" s="11" t="s">
        <v>254</v>
      </c>
      <c r="E2621" s="19" t="s">
        <v>5213</v>
      </c>
      <c r="F2621" s="10">
        <v>42036</v>
      </c>
      <c r="G2621" s="10">
        <v>44958</v>
      </c>
      <c r="H2621" s="11">
        <v>9</v>
      </c>
      <c r="I2621" s="20" t="s">
        <v>253</v>
      </c>
      <c r="J2621" s="11" t="s">
        <v>255</v>
      </c>
      <c r="K2621" s="11" t="s">
        <v>5259</v>
      </c>
      <c r="L2621" s="11">
        <v>2</v>
      </c>
    </row>
    <row r="2622" spans="1:12">
      <c r="A2622" s="11" t="s">
        <v>5068</v>
      </c>
      <c r="D2622" s="11" t="s">
        <v>254</v>
      </c>
      <c r="E2622" s="19" t="s">
        <v>5214</v>
      </c>
      <c r="F2622" s="10">
        <v>42036</v>
      </c>
      <c r="G2622" s="10">
        <v>44958</v>
      </c>
      <c r="H2622" s="11">
        <v>9</v>
      </c>
      <c r="I2622" s="20" t="s">
        <v>253</v>
      </c>
      <c r="J2622" s="11" t="s">
        <v>255</v>
      </c>
      <c r="K2622" s="11" t="s">
        <v>5259</v>
      </c>
      <c r="L2622" s="11">
        <v>2</v>
      </c>
    </row>
    <row r="2623" spans="1:12">
      <c r="A2623" s="11" t="s">
        <v>5069</v>
      </c>
      <c r="D2623" s="11" t="s">
        <v>254</v>
      </c>
      <c r="E2623" s="19" t="s">
        <v>5215</v>
      </c>
      <c r="F2623" s="10">
        <v>42036</v>
      </c>
      <c r="G2623" s="10">
        <v>44958</v>
      </c>
      <c r="H2623" s="11">
        <v>9</v>
      </c>
      <c r="I2623" s="20" t="s">
        <v>253</v>
      </c>
      <c r="J2623" s="11" t="s">
        <v>255</v>
      </c>
      <c r="K2623" s="11" t="s">
        <v>5259</v>
      </c>
      <c r="L2623" s="11">
        <v>2</v>
      </c>
    </row>
    <row r="2624" spans="1:12">
      <c r="A2624" s="11" t="s">
        <v>5070</v>
      </c>
      <c r="D2624" s="11" t="s">
        <v>254</v>
      </c>
      <c r="E2624" s="19" t="s">
        <v>5216</v>
      </c>
      <c r="F2624" s="10">
        <v>42036</v>
      </c>
      <c r="G2624" s="10">
        <v>44958</v>
      </c>
      <c r="H2624" s="11">
        <v>9</v>
      </c>
      <c r="I2624" s="20" t="s">
        <v>253</v>
      </c>
      <c r="J2624" s="11" t="s">
        <v>255</v>
      </c>
      <c r="K2624" s="11" t="s">
        <v>5259</v>
      </c>
      <c r="L2624" s="11">
        <v>2</v>
      </c>
    </row>
    <row r="2625" spans="1:12">
      <c r="A2625" s="11" t="s">
        <v>5071</v>
      </c>
      <c r="D2625" s="11" t="s">
        <v>254</v>
      </c>
      <c r="E2625" s="19" t="s">
        <v>5217</v>
      </c>
      <c r="F2625" s="10">
        <v>42036</v>
      </c>
      <c r="G2625" s="10">
        <v>44958</v>
      </c>
      <c r="H2625" s="11">
        <v>9</v>
      </c>
      <c r="I2625" s="20" t="s">
        <v>253</v>
      </c>
      <c r="J2625" s="11" t="s">
        <v>255</v>
      </c>
      <c r="K2625" s="11" t="s">
        <v>5259</v>
      </c>
      <c r="L2625" s="11">
        <v>2</v>
      </c>
    </row>
    <row r="2626" spans="1:12">
      <c r="A2626" s="11" t="s">
        <v>5072</v>
      </c>
      <c r="D2626" s="11" t="s">
        <v>254</v>
      </c>
      <c r="E2626" s="19" t="s">
        <v>5218</v>
      </c>
      <c r="F2626" s="10">
        <v>42036</v>
      </c>
      <c r="G2626" s="10">
        <v>44958</v>
      </c>
      <c r="H2626" s="11">
        <v>9</v>
      </c>
      <c r="I2626" s="20" t="s">
        <v>253</v>
      </c>
      <c r="J2626" s="11" t="s">
        <v>255</v>
      </c>
      <c r="K2626" s="11" t="s">
        <v>5259</v>
      </c>
      <c r="L2626" s="11">
        <v>2</v>
      </c>
    </row>
    <row r="2627" spans="1:12">
      <c r="A2627" s="11" t="s">
        <v>5073</v>
      </c>
      <c r="D2627" s="11" t="s">
        <v>254</v>
      </c>
      <c r="E2627" s="19" t="s">
        <v>5219</v>
      </c>
      <c r="F2627" s="10">
        <v>42036</v>
      </c>
      <c r="G2627" s="10">
        <v>44958</v>
      </c>
      <c r="H2627" s="11">
        <v>9</v>
      </c>
      <c r="I2627" s="20" t="s">
        <v>253</v>
      </c>
      <c r="J2627" s="11" t="s">
        <v>255</v>
      </c>
      <c r="K2627" s="11" t="s">
        <v>5259</v>
      </c>
      <c r="L2627" s="11">
        <v>2</v>
      </c>
    </row>
    <row r="2628" spans="1:12">
      <c r="A2628" s="11" t="s">
        <v>5074</v>
      </c>
      <c r="D2628" s="11" t="s">
        <v>254</v>
      </c>
      <c r="E2628" s="19" t="s">
        <v>5220</v>
      </c>
      <c r="F2628" s="10">
        <v>42036</v>
      </c>
      <c r="G2628" s="10">
        <v>44958</v>
      </c>
      <c r="H2628" s="11">
        <v>9</v>
      </c>
      <c r="I2628" s="20" t="s">
        <v>253</v>
      </c>
      <c r="J2628" s="11" t="s">
        <v>255</v>
      </c>
      <c r="K2628" s="11" t="s">
        <v>5259</v>
      </c>
      <c r="L2628" s="11">
        <v>2</v>
      </c>
    </row>
    <row r="2629" spans="1:12">
      <c r="A2629" s="11" t="s">
        <v>5075</v>
      </c>
      <c r="D2629" s="11" t="s">
        <v>254</v>
      </c>
      <c r="E2629" s="19" t="s">
        <v>5221</v>
      </c>
      <c r="F2629" s="10">
        <v>42036</v>
      </c>
      <c r="G2629" s="10">
        <v>44958</v>
      </c>
      <c r="H2629" s="11">
        <v>9</v>
      </c>
      <c r="I2629" s="20" t="s">
        <v>253</v>
      </c>
      <c r="J2629" s="11" t="s">
        <v>255</v>
      </c>
      <c r="K2629" s="11" t="s">
        <v>5259</v>
      </c>
      <c r="L2629" s="11">
        <v>2</v>
      </c>
    </row>
    <row r="2630" spans="1:12">
      <c r="A2630" s="11" t="s">
        <v>5076</v>
      </c>
      <c r="D2630" s="11" t="s">
        <v>254</v>
      </c>
      <c r="E2630" s="19" t="s">
        <v>5222</v>
      </c>
      <c r="F2630" s="10">
        <v>42036</v>
      </c>
      <c r="G2630" s="10">
        <v>44958</v>
      </c>
      <c r="H2630" s="11">
        <v>9</v>
      </c>
      <c r="I2630" s="20" t="s">
        <v>253</v>
      </c>
      <c r="J2630" s="11" t="s">
        <v>255</v>
      </c>
      <c r="K2630" s="11" t="s">
        <v>5259</v>
      </c>
      <c r="L2630" s="11">
        <v>2</v>
      </c>
    </row>
    <row r="2631" spans="1:12">
      <c r="A2631" s="11" t="s">
        <v>5077</v>
      </c>
      <c r="D2631" s="11" t="s">
        <v>254</v>
      </c>
      <c r="E2631" s="19" t="s">
        <v>5223</v>
      </c>
      <c r="F2631" s="10">
        <v>42036</v>
      </c>
      <c r="G2631" s="10">
        <v>44958</v>
      </c>
      <c r="H2631" s="11">
        <v>9</v>
      </c>
      <c r="I2631" s="20" t="s">
        <v>253</v>
      </c>
      <c r="J2631" s="11" t="s">
        <v>255</v>
      </c>
      <c r="K2631" s="11" t="s">
        <v>5259</v>
      </c>
      <c r="L2631" s="11">
        <v>2</v>
      </c>
    </row>
    <row r="2632" spans="1:12">
      <c r="A2632" s="11" t="s">
        <v>5078</v>
      </c>
      <c r="D2632" s="11" t="s">
        <v>254</v>
      </c>
      <c r="E2632" s="19" t="s">
        <v>5224</v>
      </c>
      <c r="F2632" s="10">
        <v>42036</v>
      </c>
      <c r="G2632" s="10">
        <v>44958</v>
      </c>
      <c r="H2632" s="11">
        <v>9</v>
      </c>
      <c r="I2632" s="20" t="s">
        <v>253</v>
      </c>
      <c r="J2632" s="11" t="s">
        <v>255</v>
      </c>
      <c r="K2632" s="11" t="s">
        <v>5259</v>
      </c>
      <c r="L2632" s="11">
        <v>2</v>
      </c>
    </row>
    <row r="2633" spans="1:12">
      <c r="A2633" s="11" t="s">
        <v>5079</v>
      </c>
      <c r="D2633" s="11" t="s">
        <v>254</v>
      </c>
      <c r="E2633" s="19" t="s">
        <v>5225</v>
      </c>
      <c r="F2633" s="10">
        <v>42036</v>
      </c>
      <c r="G2633" s="10">
        <v>44958</v>
      </c>
      <c r="H2633" s="11">
        <v>9</v>
      </c>
      <c r="I2633" s="20" t="s">
        <v>253</v>
      </c>
      <c r="J2633" s="11" t="s">
        <v>255</v>
      </c>
      <c r="K2633" s="11" t="s">
        <v>5259</v>
      </c>
      <c r="L2633" s="11">
        <v>2</v>
      </c>
    </row>
    <row r="2634" spans="1:12">
      <c r="A2634" s="11" t="s">
        <v>5080</v>
      </c>
      <c r="D2634" s="11" t="s">
        <v>254</v>
      </c>
      <c r="E2634" s="19" t="s">
        <v>5226</v>
      </c>
      <c r="F2634" s="10">
        <v>42036</v>
      </c>
      <c r="G2634" s="10">
        <v>44958</v>
      </c>
      <c r="H2634" s="11">
        <v>9</v>
      </c>
      <c r="I2634" s="20" t="s">
        <v>253</v>
      </c>
      <c r="J2634" s="11" t="s">
        <v>255</v>
      </c>
      <c r="K2634" s="11" t="s">
        <v>5259</v>
      </c>
      <c r="L2634" s="11">
        <v>2</v>
      </c>
    </row>
    <row r="2635" spans="1:12">
      <c r="A2635" s="11" t="s">
        <v>5081</v>
      </c>
      <c r="D2635" s="11" t="s">
        <v>254</v>
      </c>
      <c r="E2635" s="19" t="s">
        <v>5227</v>
      </c>
      <c r="F2635" s="10">
        <v>42036</v>
      </c>
      <c r="G2635" s="10">
        <v>44958</v>
      </c>
      <c r="H2635" s="11">
        <v>9</v>
      </c>
      <c r="I2635" s="20" t="s">
        <v>253</v>
      </c>
      <c r="J2635" s="11" t="s">
        <v>255</v>
      </c>
      <c r="K2635" s="11" t="s">
        <v>5259</v>
      </c>
      <c r="L2635" s="11">
        <v>2</v>
      </c>
    </row>
    <row r="2636" spans="1:12">
      <c r="A2636" s="11" t="s">
        <v>5082</v>
      </c>
      <c r="D2636" s="11" t="s">
        <v>254</v>
      </c>
      <c r="E2636" s="19" t="s">
        <v>5228</v>
      </c>
      <c r="F2636" s="10">
        <v>42036</v>
      </c>
      <c r="G2636" s="10">
        <v>44958</v>
      </c>
      <c r="H2636" s="11">
        <v>9</v>
      </c>
      <c r="I2636" s="20" t="s">
        <v>253</v>
      </c>
      <c r="J2636" s="11" t="s">
        <v>255</v>
      </c>
      <c r="K2636" s="11" t="s">
        <v>5259</v>
      </c>
      <c r="L2636" s="11">
        <v>2</v>
      </c>
    </row>
    <row r="2637" spans="1:12">
      <c r="A2637" s="11" t="s">
        <v>5083</v>
      </c>
      <c r="D2637" s="11" t="s">
        <v>254</v>
      </c>
      <c r="E2637" s="19" t="s">
        <v>5229</v>
      </c>
      <c r="F2637" s="10">
        <v>42036</v>
      </c>
      <c r="G2637" s="10">
        <v>44958</v>
      </c>
      <c r="H2637" s="11">
        <v>9</v>
      </c>
      <c r="I2637" s="20" t="s">
        <v>253</v>
      </c>
      <c r="J2637" s="11" t="s">
        <v>255</v>
      </c>
      <c r="K2637" s="11" t="s">
        <v>5259</v>
      </c>
      <c r="L2637" s="11">
        <v>2</v>
      </c>
    </row>
    <row r="2638" spans="1:12">
      <c r="A2638" s="11" t="s">
        <v>5084</v>
      </c>
      <c r="D2638" s="11" t="s">
        <v>254</v>
      </c>
      <c r="E2638" s="19" t="s">
        <v>5230</v>
      </c>
      <c r="F2638" s="10">
        <v>42036</v>
      </c>
      <c r="G2638" s="10">
        <v>44958</v>
      </c>
      <c r="H2638" s="11">
        <v>9</v>
      </c>
      <c r="I2638" s="20" t="s">
        <v>253</v>
      </c>
      <c r="J2638" s="11" t="s">
        <v>255</v>
      </c>
      <c r="K2638" s="11" t="s">
        <v>5259</v>
      </c>
      <c r="L2638" s="11">
        <v>2</v>
      </c>
    </row>
    <row r="2639" spans="1:12">
      <c r="A2639" s="11" t="s">
        <v>5085</v>
      </c>
      <c r="D2639" s="11" t="s">
        <v>254</v>
      </c>
      <c r="E2639" s="19" t="s">
        <v>5231</v>
      </c>
      <c r="F2639" s="10">
        <v>42036</v>
      </c>
      <c r="G2639" s="10">
        <v>44958</v>
      </c>
      <c r="H2639" s="11">
        <v>9</v>
      </c>
      <c r="I2639" s="20" t="s">
        <v>253</v>
      </c>
      <c r="J2639" s="11" t="s">
        <v>255</v>
      </c>
      <c r="K2639" s="11" t="s">
        <v>5259</v>
      </c>
      <c r="L2639" s="11">
        <v>2</v>
      </c>
    </row>
    <row r="2640" spans="1:12">
      <c r="A2640" s="11" t="s">
        <v>5086</v>
      </c>
      <c r="D2640" s="11" t="s">
        <v>254</v>
      </c>
      <c r="E2640" s="19" t="s">
        <v>5232</v>
      </c>
      <c r="F2640" s="10">
        <v>42036</v>
      </c>
      <c r="G2640" s="10">
        <v>44958</v>
      </c>
      <c r="H2640" s="11">
        <v>9</v>
      </c>
      <c r="I2640" s="20" t="s">
        <v>253</v>
      </c>
      <c r="J2640" s="11" t="s">
        <v>255</v>
      </c>
      <c r="K2640" s="11" t="s">
        <v>5259</v>
      </c>
      <c r="L2640" s="11">
        <v>2</v>
      </c>
    </row>
    <row r="2641" spans="1:12">
      <c r="A2641" s="11" t="s">
        <v>5087</v>
      </c>
      <c r="D2641" s="11" t="s">
        <v>254</v>
      </c>
      <c r="E2641" s="19" t="s">
        <v>5233</v>
      </c>
      <c r="F2641" s="10">
        <v>42036</v>
      </c>
      <c r="G2641" s="10">
        <v>44958</v>
      </c>
      <c r="H2641" s="11">
        <v>9</v>
      </c>
      <c r="I2641" s="20" t="s">
        <v>253</v>
      </c>
      <c r="J2641" s="11" t="s">
        <v>255</v>
      </c>
      <c r="K2641" s="11" t="s">
        <v>5259</v>
      </c>
      <c r="L2641" s="11">
        <v>2</v>
      </c>
    </row>
    <row r="2642" spans="1:12">
      <c r="A2642" s="11" t="s">
        <v>5088</v>
      </c>
      <c r="D2642" s="11" t="s">
        <v>254</v>
      </c>
      <c r="E2642" s="19" t="s">
        <v>5234</v>
      </c>
      <c r="F2642" s="10">
        <v>42036</v>
      </c>
      <c r="G2642" s="10">
        <v>44958</v>
      </c>
      <c r="H2642" s="11">
        <v>9</v>
      </c>
      <c r="I2642" s="20" t="s">
        <v>253</v>
      </c>
      <c r="J2642" s="11" t="s">
        <v>255</v>
      </c>
      <c r="K2642" s="11" t="s">
        <v>5259</v>
      </c>
      <c r="L2642" s="11">
        <v>2</v>
      </c>
    </row>
    <row r="2643" spans="1:12">
      <c r="A2643" s="11" t="s">
        <v>5089</v>
      </c>
      <c r="D2643" s="11" t="s">
        <v>254</v>
      </c>
      <c r="E2643" s="19" t="s">
        <v>5235</v>
      </c>
      <c r="F2643" s="10">
        <v>42036</v>
      </c>
      <c r="G2643" s="10">
        <v>44958</v>
      </c>
      <c r="H2643" s="11">
        <v>9</v>
      </c>
      <c r="I2643" s="20" t="s">
        <v>253</v>
      </c>
      <c r="J2643" s="11" t="s">
        <v>255</v>
      </c>
      <c r="K2643" s="11" t="s">
        <v>5259</v>
      </c>
      <c r="L2643" s="11">
        <v>2</v>
      </c>
    </row>
    <row r="2644" spans="1:12">
      <c r="A2644" s="11" t="s">
        <v>5090</v>
      </c>
      <c r="D2644" s="11" t="s">
        <v>254</v>
      </c>
      <c r="E2644" s="19" t="s">
        <v>5236</v>
      </c>
      <c r="F2644" s="10">
        <v>42036</v>
      </c>
      <c r="G2644" s="10">
        <v>44958</v>
      </c>
      <c r="H2644" s="11">
        <v>9</v>
      </c>
      <c r="I2644" s="20" t="s">
        <v>253</v>
      </c>
      <c r="J2644" s="11" t="s">
        <v>255</v>
      </c>
      <c r="K2644" s="11" t="s">
        <v>5259</v>
      </c>
      <c r="L2644" s="11">
        <v>2</v>
      </c>
    </row>
    <row r="2645" spans="1:12">
      <c r="A2645" s="11" t="s">
        <v>5091</v>
      </c>
      <c r="D2645" s="11" t="s">
        <v>254</v>
      </c>
      <c r="E2645" s="19" t="s">
        <v>5237</v>
      </c>
      <c r="F2645" s="10">
        <v>42036</v>
      </c>
      <c r="G2645" s="10">
        <v>44958</v>
      </c>
      <c r="H2645" s="11">
        <v>9</v>
      </c>
      <c r="I2645" s="20" t="s">
        <v>253</v>
      </c>
      <c r="J2645" s="11" t="s">
        <v>255</v>
      </c>
      <c r="K2645" s="11" t="s">
        <v>5259</v>
      </c>
      <c r="L2645" s="11">
        <v>2</v>
      </c>
    </row>
    <row r="2646" spans="1:12">
      <c r="A2646" s="11" t="s">
        <v>5092</v>
      </c>
      <c r="D2646" s="11" t="s">
        <v>254</v>
      </c>
      <c r="E2646" s="19" t="s">
        <v>5238</v>
      </c>
      <c r="F2646" s="10">
        <v>42036</v>
      </c>
      <c r="G2646" s="10">
        <v>44958</v>
      </c>
      <c r="H2646" s="11">
        <v>9</v>
      </c>
      <c r="I2646" s="20" t="s">
        <v>253</v>
      </c>
      <c r="J2646" s="11" t="s">
        <v>255</v>
      </c>
      <c r="K2646" s="11" t="s">
        <v>5259</v>
      </c>
      <c r="L2646" s="11">
        <v>2</v>
      </c>
    </row>
    <row r="2647" spans="1:12">
      <c r="A2647" s="11" t="s">
        <v>5093</v>
      </c>
      <c r="D2647" s="11" t="s">
        <v>254</v>
      </c>
      <c r="E2647" s="19" t="s">
        <v>5239</v>
      </c>
      <c r="F2647" s="10">
        <v>42036</v>
      </c>
      <c r="G2647" s="10">
        <v>44958</v>
      </c>
      <c r="H2647" s="11">
        <v>9</v>
      </c>
      <c r="I2647" s="20" t="s">
        <v>253</v>
      </c>
      <c r="J2647" s="11" t="s">
        <v>255</v>
      </c>
      <c r="K2647" s="11" t="s">
        <v>5259</v>
      </c>
      <c r="L2647" s="11">
        <v>2</v>
      </c>
    </row>
    <row r="2648" spans="1:12">
      <c r="A2648" s="11" t="s">
        <v>5094</v>
      </c>
      <c r="D2648" s="11" t="s">
        <v>254</v>
      </c>
      <c r="E2648" s="19" t="s">
        <v>5240</v>
      </c>
      <c r="F2648" s="10">
        <v>42036</v>
      </c>
      <c r="G2648" s="10">
        <v>44958</v>
      </c>
      <c r="H2648" s="11">
        <v>9</v>
      </c>
      <c r="I2648" s="20" t="s">
        <v>253</v>
      </c>
      <c r="J2648" s="11" t="s">
        <v>255</v>
      </c>
      <c r="K2648" s="11" t="s">
        <v>5259</v>
      </c>
      <c r="L2648" s="11">
        <v>2</v>
      </c>
    </row>
    <row r="2649" spans="1:12">
      <c r="A2649" s="11" t="s">
        <v>5095</v>
      </c>
      <c r="D2649" s="11" t="s">
        <v>254</v>
      </c>
      <c r="E2649" s="19" t="s">
        <v>5241</v>
      </c>
      <c r="F2649" s="10">
        <v>42036</v>
      </c>
      <c r="G2649" s="10">
        <v>44958</v>
      </c>
      <c r="H2649" s="11">
        <v>9</v>
      </c>
      <c r="I2649" s="20" t="s">
        <v>253</v>
      </c>
      <c r="J2649" s="11" t="s">
        <v>255</v>
      </c>
      <c r="K2649" s="11" t="s">
        <v>5259</v>
      </c>
      <c r="L2649" s="11">
        <v>2</v>
      </c>
    </row>
    <row r="2650" spans="1:12">
      <c r="A2650" s="11" t="s">
        <v>5096</v>
      </c>
      <c r="D2650" s="11" t="s">
        <v>254</v>
      </c>
      <c r="E2650" s="19" t="s">
        <v>5242</v>
      </c>
      <c r="F2650" s="10">
        <v>42036</v>
      </c>
      <c r="G2650" s="10">
        <v>44958</v>
      </c>
      <c r="H2650" s="11">
        <v>9</v>
      </c>
      <c r="I2650" s="20" t="s">
        <v>253</v>
      </c>
      <c r="J2650" s="11" t="s">
        <v>255</v>
      </c>
      <c r="K2650" s="11" t="s">
        <v>5259</v>
      </c>
      <c r="L2650" s="11">
        <v>2</v>
      </c>
    </row>
    <row r="2651" spans="1:12">
      <c r="A2651" s="11" t="s">
        <v>5097</v>
      </c>
      <c r="D2651" s="11" t="s">
        <v>254</v>
      </c>
      <c r="E2651" s="19" t="s">
        <v>5243</v>
      </c>
      <c r="F2651" s="10">
        <v>42036</v>
      </c>
      <c r="G2651" s="10">
        <v>44958</v>
      </c>
      <c r="H2651" s="11">
        <v>9</v>
      </c>
      <c r="I2651" s="20" t="s">
        <v>253</v>
      </c>
      <c r="J2651" s="11" t="s">
        <v>255</v>
      </c>
      <c r="K2651" s="11" t="s">
        <v>5259</v>
      </c>
      <c r="L2651" s="11">
        <v>2</v>
      </c>
    </row>
    <row r="2652" spans="1:12">
      <c r="A2652" s="11" t="s">
        <v>5098</v>
      </c>
      <c r="D2652" s="11" t="s">
        <v>254</v>
      </c>
      <c r="E2652" s="19" t="s">
        <v>5244</v>
      </c>
      <c r="F2652" s="10">
        <v>42036</v>
      </c>
      <c r="G2652" s="10">
        <v>44958</v>
      </c>
      <c r="H2652" s="11">
        <v>9</v>
      </c>
      <c r="I2652" s="20" t="s">
        <v>253</v>
      </c>
      <c r="J2652" s="11" t="s">
        <v>255</v>
      </c>
      <c r="K2652" s="11" t="s">
        <v>5259</v>
      </c>
      <c r="L2652" s="11">
        <v>2</v>
      </c>
    </row>
    <row r="2653" spans="1:12">
      <c r="A2653" s="11" t="s">
        <v>5099</v>
      </c>
      <c r="D2653" s="11" t="s">
        <v>254</v>
      </c>
      <c r="E2653" s="19" t="s">
        <v>5245</v>
      </c>
      <c r="F2653" s="10">
        <v>42036</v>
      </c>
      <c r="G2653" s="10">
        <v>44958</v>
      </c>
      <c r="H2653" s="11">
        <v>9</v>
      </c>
      <c r="I2653" s="20" t="s">
        <v>253</v>
      </c>
      <c r="J2653" s="11" t="s">
        <v>255</v>
      </c>
      <c r="K2653" s="11" t="s">
        <v>5259</v>
      </c>
      <c r="L2653" s="11">
        <v>2</v>
      </c>
    </row>
    <row r="2654" spans="1:12">
      <c r="A2654" s="11" t="s">
        <v>5100</v>
      </c>
      <c r="D2654" s="11" t="s">
        <v>254</v>
      </c>
      <c r="E2654" s="19" t="s">
        <v>5246</v>
      </c>
      <c r="F2654" s="10">
        <v>42036</v>
      </c>
      <c r="G2654" s="10">
        <v>44958</v>
      </c>
      <c r="H2654" s="11">
        <v>9</v>
      </c>
      <c r="I2654" s="20" t="s">
        <v>253</v>
      </c>
      <c r="J2654" s="11" t="s">
        <v>255</v>
      </c>
      <c r="K2654" s="11" t="s">
        <v>5259</v>
      </c>
      <c r="L2654" s="11">
        <v>2</v>
      </c>
    </row>
    <row r="2655" spans="1:12">
      <c r="A2655" s="11" t="s">
        <v>5101</v>
      </c>
      <c r="D2655" s="11" t="s">
        <v>254</v>
      </c>
      <c r="E2655" s="19" t="s">
        <v>5247</v>
      </c>
      <c r="F2655" s="10">
        <v>42036</v>
      </c>
      <c r="G2655" s="10">
        <v>44958</v>
      </c>
      <c r="H2655" s="11">
        <v>9</v>
      </c>
      <c r="I2655" s="20" t="s">
        <v>253</v>
      </c>
      <c r="J2655" s="11" t="s">
        <v>255</v>
      </c>
      <c r="K2655" s="11" t="s">
        <v>5259</v>
      </c>
      <c r="L2655" s="11">
        <v>2</v>
      </c>
    </row>
    <row r="2656" spans="1:12">
      <c r="A2656" s="11" t="s">
        <v>5102</v>
      </c>
      <c r="D2656" s="11" t="s">
        <v>254</v>
      </c>
      <c r="E2656" s="19" t="s">
        <v>5248</v>
      </c>
      <c r="F2656" s="10">
        <v>42036</v>
      </c>
      <c r="G2656" s="10">
        <v>44958</v>
      </c>
      <c r="H2656" s="11">
        <v>9</v>
      </c>
      <c r="I2656" s="20" t="s">
        <v>253</v>
      </c>
      <c r="J2656" s="11" t="s">
        <v>255</v>
      </c>
      <c r="K2656" s="11" t="s">
        <v>5259</v>
      </c>
      <c r="L2656" s="11">
        <v>2</v>
      </c>
    </row>
    <row r="2657" spans="1:12">
      <c r="A2657" s="11" t="s">
        <v>5103</v>
      </c>
      <c r="D2657" s="11" t="s">
        <v>254</v>
      </c>
      <c r="E2657" s="19" t="s">
        <v>5249</v>
      </c>
      <c r="F2657" s="10">
        <v>42036</v>
      </c>
      <c r="G2657" s="10">
        <v>44958</v>
      </c>
      <c r="H2657" s="11">
        <v>9</v>
      </c>
      <c r="I2657" s="20" t="s">
        <v>253</v>
      </c>
      <c r="J2657" s="11" t="s">
        <v>255</v>
      </c>
      <c r="K2657" s="11" t="s">
        <v>5259</v>
      </c>
      <c r="L2657" s="11">
        <v>2</v>
      </c>
    </row>
    <row r="2659" spans="1:12">
      <c r="A2659" s="11" t="s">
        <v>5258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996078J" display="A125996078J" xr:uid="{00000000-0004-0000-0000-000001000000}"/>
    <hyperlink ref="E13" location="A125999678T" display="A125999678T" xr:uid="{00000000-0004-0000-0000-000002000000}"/>
    <hyperlink ref="E14" location="A125997878X" display="A125997878X" xr:uid="{00000000-0004-0000-0000-000003000000}"/>
    <hyperlink ref="E15" location="A125990678C" display="A125990678C" xr:uid="{00000000-0004-0000-0000-000004000000}"/>
    <hyperlink ref="E16" location="A125994278R" display="A125994278R" xr:uid="{00000000-0004-0000-0000-000005000000}"/>
    <hyperlink ref="E17" location="A125992478W" display="A125992478W" xr:uid="{00000000-0004-0000-0000-000006000000}"/>
    <hyperlink ref="E18" location="A125996210F" display="A125996210F" xr:uid="{00000000-0004-0000-0000-000007000000}"/>
    <hyperlink ref="E19" location="A125999810R" display="A125999810R" xr:uid="{00000000-0004-0000-0000-000008000000}"/>
    <hyperlink ref="E20" location="A125998010X" display="A125998010X" xr:uid="{00000000-0004-0000-0000-000009000000}"/>
    <hyperlink ref="E21" location="A125990810A" display="A125990810A" xr:uid="{00000000-0004-0000-0000-00000A000000}"/>
    <hyperlink ref="E22" location="A125994410L" display="A125994410L" xr:uid="{00000000-0004-0000-0000-00000B000000}"/>
    <hyperlink ref="E23" location="A125992610V" display="A125992610V" xr:uid="{00000000-0004-0000-0000-00000C000000}"/>
    <hyperlink ref="E24" location="A125996142R" display="A125996142R" xr:uid="{00000000-0004-0000-0000-00000D000000}"/>
    <hyperlink ref="E25" location="A125999742X" display="A125999742X" xr:uid="{00000000-0004-0000-0000-00000E000000}"/>
    <hyperlink ref="E26" location="A125997942F" display="A125997942F" xr:uid="{00000000-0004-0000-0000-00000F000000}"/>
    <hyperlink ref="E27" location="A125990742K" display="A125990742K" xr:uid="{00000000-0004-0000-0000-000010000000}"/>
    <hyperlink ref="E28" location="A125994342W" display="A125994342W" xr:uid="{00000000-0004-0000-0000-000011000000}"/>
    <hyperlink ref="E29" location="A125992542C" display="A125992542C" xr:uid="{00000000-0004-0000-0000-000012000000}"/>
    <hyperlink ref="E30" location="A125996214R" display="A125996214R" xr:uid="{00000000-0004-0000-0000-000013000000}"/>
    <hyperlink ref="E31" location="A125999814X" display="A125999814X" xr:uid="{00000000-0004-0000-0000-000014000000}"/>
    <hyperlink ref="E32" location="A125998014J" display="A125998014J" xr:uid="{00000000-0004-0000-0000-000015000000}"/>
    <hyperlink ref="E33" location="A125990814K" display="A125990814K" xr:uid="{00000000-0004-0000-0000-000016000000}"/>
    <hyperlink ref="E34" location="A125994414W" display="A125994414W" xr:uid="{00000000-0004-0000-0000-000017000000}"/>
    <hyperlink ref="E35" location="A125992614C" display="A125992614C" xr:uid="{00000000-0004-0000-0000-000018000000}"/>
    <hyperlink ref="E36" location="A125996218X" display="A125996218X" xr:uid="{00000000-0004-0000-0000-000019000000}"/>
    <hyperlink ref="E37" location="A125999818J" display="A125999818J" xr:uid="{00000000-0004-0000-0000-00001A000000}"/>
    <hyperlink ref="E38" location="A125998018T" display="A125998018T" xr:uid="{00000000-0004-0000-0000-00001B000000}"/>
    <hyperlink ref="E39" location="A125990818V" display="A125990818V" xr:uid="{00000000-0004-0000-0000-00001C000000}"/>
    <hyperlink ref="E40" location="A125994418F" display="A125994418F" xr:uid="{00000000-0004-0000-0000-00001D000000}"/>
    <hyperlink ref="E41" location="A125992618L" display="A125992618L" xr:uid="{00000000-0004-0000-0000-00001E000000}"/>
    <hyperlink ref="E42" location="A125996146X" display="A125996146X" xr:uid="{00000000-0004-0000-0000-00001F000000}"/>
    <hyperlink ref="E43" location="A125999746J" display="A125999746J" xr:uid="{00000000-0004-0000-0000-000020000000}"/>
    <hyperlink ref="E44" location="A125997946R" display="A125997946R" xr:uid="{00000000-0004-0000-0000-000021000000}"/>
    <hyperlink ref="E45" location="A125990746V" display="A125990746V" xr:uid="{00000000-0004-0000-0000-000022000000}"/>
    <hyperlink ref="E46" location="A125994346F" display="A125994346F" xr:uid="{00000000-0004-0000-0000-000023000000}"/>
    <hyperlink ref="E47" location="A125992546L" display="A125992546L" xr:uid="{00000000-0004-0000-0000-000024000000}"/>
    <hyperlink ref="E48" location="A125996150R" display="A125996150R" xr:uid="{00000000-0004-0000-0000-000025000000}"/>
    <hyperlink ref="E49" location="A125999750X" display="A125999750X" xr:uid="{00000000-0004-0000-0000-000026000000}"/>
    <hyperlink ref="E50" location="A125997950F" display="A125997950F" xr:uid="{00000000-0004-0000-0000-000027000000}"/>
    <hyperlink ref="E51" location="A125990750K" display="A125990750K" xr:uid="{00000000-0004-0000-0000-000028000000}"/>
    <hyperlink ref="E52" location="A125994350W" display="A125994350W" xr:uid="{00000000-0004-0000-0000-000029000000}"/>
    <hyperlink ref="E53" location="A125992550C" display="A125992550C" xr:uid="{00000000-0004-0000-0000-00002A000000}"/>
    <hyperlink ref="E54" location="A125996190J" display="A125996190J" xr:uid="{00000000-0004-0000-0000-00002B000000}"/>
    <hyperlink ref="E55" location="A125999790T" display="A125999790T" xr:uid="{00000000-0004-0000-0000-00002C000000}"/>
    <hyperlink ref="E56" location="A125997990X" display="A125997990X" xr:uid="{00000000-0004-0000-0000-00002D000000}"/>
    <hyperlink ref="E57" location="A125990790C" display="A125990790C" xr:uid="{00000000-0004-0000-0000-00002E000000}"/>
    <hyperlink ref="E58" location="A125994390R" display="A125994390R" xr:uid="{00000000-0004-0000-0000-00002F000000}"/>
    <hyperlink ref="E59" location="A125992590W" display="A125992590W" xr:uid="{00000000-0004-0000-0000-000030000000}"/>
    <hyperlink ref="E60" location="A125996110W" display="A125996110W" xr:uid="{00000000-0004-0000-0000-000031000000}"/>
    <hyperlink ref="E61" location="A125999710F" display="A125999710F" xr:uid="{00000000-0004-0000-0000-000032000000}"/>
    <hyperlink ref="E62" location="A125997910L" display="A125997910L" xr:uid="{00000000-0004-0000-0000-000033000000}"/>
    <hyperlink ref="E63" location="A125990710T" display="A125990710T" xr:uid="{00000000-0004-0000-0000-000034000000}"/>
    <hyperlink ref="E64" location="A125994310C" display="A125994310C" xr:uid="{00000000-0004-0000-0000-000035000000}"/>
    <hyperlink ref="E65" location="A125992510K" display="A125992510K" xr:uid="{00000000-0004-0000-0000-000036000000}"/>
    <hyperlink ref="E66" location="A125996222R" display="A125996222R" xr:uid="{00000000-0004-0000-0000-000037000000}"/>
    <hyperlink ref="E67" location="A125999822X" display="A125999822X" xr:uid="{00000000-0004-0000-0000-000038000000}"/>
    <hyperlink ref="E68" location="A125998022J" display="A125998022J" xr:uid="{00000000-0004-0000-0000-000039000000}"/>
    <hyperlink ref="E69" location="A125990822K" display="A125990822K" xr:uid="{00000000-0004-0000-0000-00003A000000}"/>
    <hyperlink ref="E70" location="A125994422W" display="A125994422W" xr:uid="{00000000-0004-0000-0000-00003B000000}"/>
    <hyperlink ref="E71" location="A125992622C" display="A125992622C" xr:uid="{00000000-0004-0000-0000-00003C000000}"/>
    <hyperlink ref="E72" location="A125996154X" display="A125996154X" xr:uid="{00000000-0004-0000-0000-00003D000000}"/>
    <hyperlink ref="E73" location="A125999754J" display="A125999754J" xr:uid="{00000000-0004-0000-0000-00003E000000}"/>
    <hyperlink ref="E74" location="A125997954R" display="A125997954R" xr:uid="{00000000-0004-0000-0000-00003F000000}"/>
    <hyperlink ref="E75" location="A125990754V" display="A125990754V" xr:uid="{00000000-0004-0000-0000-000040000000}"/>
    <hyperlink ref="E76" location="A125994354F" display="A125994354F" xr:uid="{00000000-0004-0000-0000-000041000000}"/>
    <hyperlink ref="E77" location="A125992554L" display="A125992554L" xr:uid="{00000000-0004-0000-0000-000042000000}"/>
    <hyperlink ref="E78" location="A125996082X" display="A125996082X" xr:uid="{00000000-0004-0000-0000-000043000000}"/>
    <hyperlink ref="E79" location="A125999682J" display="A125999682J" xr:uid="{00000000-0004-0000-0000-000044000000}"/>
    <hyperlink ref="E80" location="A125997882R" display="A125997882R" xr:uid="{00000000-0004-0000-0000-000045000000}"/>
    <hyperlink ref="E81" location="A125990682V" display="A125990682V" xr:uid="{00000000-0004-0000-0000-000046000000}"/>
    <hyperlink ref="E82" location="A125994282F" display="A125994282F" xr:uid="{00000000-0004-0000-0000-000047000000}"/>
    <hyperlink ref="E83" location="A125992482L" display="A125992482L" xr:uid="{00000000-0004-0000-0000-000048000000}"/>
    <hyperlink ref="E84" location="A125996158J" display="A125996158J" xr:uid="{00000000-0004-0000-0000-000049000000}"/>
    <hyperlink ref="E85" location="A125999758T" display="A125999758T" xr:uid="{00000000-0004-0000-0000-00004A000000}"/>
    <hyperlink ref="E86" location="A125997958X" display="A125997958X" xr:uid="{00000000-0004-0000-0000-00004B000000}"/>
    <hyperlink ref="E87" location="A125990758C" display="A125990758C" xr:uid="{00000000-0004-0000-0000-00004C000000}"/>
    <hyperlink ref="E88" location="A125994358R" display="A125994358R" xr:uid="{00000000-0004-0000-0000-00004D000000}"/>
    <hyperlink ref="E89" location="A125992558W" display="A125992558W" xr:uid="{00000000-0004-0000-0000-00004E000000}"/>
    <hyperlink ref="E90" location="A125996162X" display="A125996162X" xr:uid="{00000000-0004-0000-0000-00004F000000}"/>
    <hyperlink ref="E91" location="A125999762J" display="A125999762J" xr:uid="{00000000-0004-0000-0000-000050000000}"/>
    <hyperlink ref="E92" location="A125997962R" display="A125997962R" xr:uid="{00000000-0004-0000-0000-000051000000}"/>
    <hyperlink ref="E93" location="A125990762V" display="A125990762V" xr:uid="{00000000-0004-0000-0000-000052000000}"/>
    <hyperlink ref="E94" location="A125994362F" display="A125994362F" xr:uid="{00000000-0004-0000-0000-000053000000}"/>
    <hyperlink ref="E95" location="A125992562L" display="A125992562L" xr:uid="{00000000-0004-0000-0000-000054000000}"/>
    <hyperlink ref="E96" location="A125996234X" display="A125996234X" xr:uid="{00000000-0004-0000-0000-000055000000}"/>
    <hyperlink ref="E97" location="A125999834J" display="A125999834J" xr:uid="{00000000-0004-0000-0000-000056000000}"/>
    <hyperlink ref="E98" location="A125998034T" display="A125998034T" xr:uid="{00000000-0004-0000-0000-000057000000}"/>
    <hyperlink ref="E99" location="A125990834V" display="A125990834V" xr:uid="{00000000-0004-0000-0000-000058000000}"/>
    <hyperlink ref="E100" location="A125994434F" display="A125994434F" xr:uid="{00000000-0004-0000-0000-000059000000}"/>
    <hyperlink ref="E101" location="A125992634L" display="A125992634L" xr:uid="{00000000-0004-0000-0000-00005A000000}"/>
    <hyperlink ref="E102" location="A125996054R" display="A125996054R" xr:uid="{00000000-0004-0000-0000-00005B000000}"/>
    <hyperlink ref="E103" location="A125999654X" display="A125999654X" xr:uid="{00000000-0004-0000-0000-00005C000000}"/>
    <hyperlink ref="E104" location="A125997854F" display="A125997854F" xr:uid="{00000000-0004-0000-0000-00005D000000}"/>
    <hyperlink ref="E105" location="A125990654K" display="A125990654K" xr:uid="{00000000-0004-0000-0000-00005E000000}"/>
    <hyperlink ref="E106" location="A125994254W" display="A125994254W" xr:uid="{00000000-0004-0000-0000-00005F000000}"/>
    <hyperlink ref="E107" location="A125992454C" display="A125992454C" xr:uid="{00000000-0004-0000-0000-000060000000}"/>
    <hyperlink ref="E108" location="A125996226X" display="A125996226X" xr:uid="{00000000-0004-0000-0000-000061000000}"/>
    <hyperlink ref="E109" location="A125999826J" display="A125999826J" xr:uid="{00000000-0004-0000-0000-000062000000}"/>
    <hyperlink ref="E110" location="A125998026T" display="A125998026T" xr:uid="{00000000-0004-0000-0000-000063000000}"/>
    <hyperlink ref="E111" location="A125990826V" display="A125990826V" xr:uid="{00000000-0004-0000-0000-000064000000}"/>
    <hyperlink ref="E112" location="A125994426F" display="A125994426F" xr:uid="{00000000-0004-0000-0000-000065000000}"/>
    <hyperlink ref="E113" location="A125992626L" display="A125992626L" xr:uid="{00000000-0004-0000-0000-000066000000}"/>
    <hyperlink ref="E114" location="A125996230R" display="A125996230R" xr:uid="{00000000-0004-0000-0000-000067000000}"/>
    <hyperlink ref="E115" location="A125999830X" display="A125999830X" xr:uid="{00000000-0004-0000-0000-000068000000}"/>
    <hyperlink ref="E116" location="A125998030J" display="A125998030J" xr:uid="{00000000-0004-0000-0000-000069000000}"/>
    <hyperlink ref="E117" location="A125990830K" display="A125990830K" xr:uid="{00000000-0004-0000-0000-00006A000000}"/>
    <hyperlink ref="E118" location="A125994430W" display="A125994430W" xr:uid="{00000000-0004-0000-0000-00006B000000}"/>
    <hyperlink ref="E119" location="A125992630C" display="A125992630C" xr:uid="{00000000-0004-0000-0000-00006C000000}"/>
    <hyperlink ref="E120" location="A125996058X" display="A125996058X" xr:uid="{00000000-0004-0000-0000-00006D000000}"/>
    <hyperlink ref="E121" location="A125999658J" display="A125999658J" xr:uid="{00000000-0004-0000-0000-00006E000000}"/>
    <hyperlink ref="E122" location="A125997858R" display="A125997858R" xr:uid="{00000000-0004-0000-0000-00006F000000}"/>
    <hyperlink ref="E123" location="A125990658V" display="A125990658V" xr:uid="{00000000-0004-0000-0000-000070000000}"/>
    <hyperlink ref="E124" location="A125994258F" display="A125994258F" xr:uid="{00000000-0004-0000-0000-000071000000}"/>
    <hyperlink ref="E125" location="A125992458L" display="A125992458L" xr:uid="{00000000-0004-0000-0000-000072000000}"/>
    <hyperlink ref="E126" location="A125996114F" display="A125996114F" xr:uid="{00000000-0004-0000-0000-000073000000}"/>
    <hyperlink ref="E127" location="A125999714R" display="A125999714R" xr:uid="{00000000-0004-0000-0000-000074000000}"/>
    <hyperlink ref="E128" location="A125997914W" display="A125997914W" xr:uid="{00000000-0004-0000-0000-000075000000}"/>
    <hyperlink ref="E129" location="A125990714A" display="A125990714A" xr:uid="{00000000-0004-0000-0000-000076000000}"/>
    <hyperlink ref="E130" location="A125994314L" display="A125994314L" xr:uid="{00000000-0004-0000-0000-000077000000}"/>
    <hyperlink ref="E131" location="A125992514V" display="A125992514V" xr:uid="{00000000-0004-0000-0000-000078000000}"/>
    <hyperlink ref="E132" location="A125996166J" display="A125996166J" xr:uid="{00000000-0004-0000-0000-000079000000}"/>
    <hyperlink ref="E133" location="A125999766T" display="A125999766T" xr:uid="{00000000-0004-0000-0000-00007A000000}"/>
    <hyperlink ref="E134" location="A125997966X" display="A125997966X" xr:uid="{00000000-0004-0000-0000-00007B000000}"/>
    <hyperlink ref="E135" location="A125990766C" display="A125990766C" xr:uid="{00000000-0004-0000-0000-00007C000000}"/>
    <hyperlink ref="E136" location="A125994366R" display="A125994366R" xr:uid="{00000000-0004-0000-0000-00007D000000}"/>
    <hyperlink ref="E137" location="A125992566W" display="A125992566W" xr:uid="{00000000-0004-0000-0000-00007E000000}"/>
    <hyperlink ref="E138" location="A125996238J" display="A125996238J" xr:uid="{00000000-0004-0000-0000-00007F000000}"/>
    <hyperlink ref="E139" location="A125999838T" display="A125999838T" xr:uid="{00000000-0004-0000-0000-000080000000}"/>
    <hyperlink ref="E140" location="A125998038A" display="A125998038A" xr:uid="{00000000-0004-0000-0000-000081000000}"/>
    <hyperlink ref="E141" location="A125990838C" display="A125990838C" xr:uid="{00000000-0004-0000-0000-000082000000}"/>
    <hyperlink ref="E142" location="A125994438R" display="A125994438R" xr:uid="{00000000-0004-0000-0000-000083000000}"/>
    <hyperlink ref="E143" location="A125992638W" display="A125992638W" xr:uid="{00000000-0004-0000-0000-000084000000}"/>
    <hyperlink ref="E144" location="A125996062R" display="A125996062R" xr:uid="{00000000-0004-0000-0000-000085000000}"/>
    <hyperlink ref="E145" location="A125999662X" display="A125999662X" xr:uid="{00000000-0004-0000-0000-000086000000}"/>
    <hyperlink ref="E146" location="A125997862F" display="A125997862F" xr:uid="{00000000-0004-0000-0000-000087000000}"/>
    <hyperlink ref="E147" location="A125996194T" display="A125996194T" xr:uid="{00000000-0004-0000-0000-000088000000}"/>
    <hyperlink ref="E148" location="A125999794A" display="A125999794A" xr:uid="{00000000-0004-0000-0000-000089000000}"/>
    <hyperlink ref="E149" location="A125997994J" display="A125997994J" xr:uid="{00000000-0004-0000-0000-00008A000000}"/>
    <hyperlink ref="E150" location="A125990794L" display="A125990794L" xr:uid="{00000000-0004-0000-0000-00008B000000}"/>
    <hyperlink ref="E151" location="A125994394X" display="A125994394X" xr:uid="{00000000-0004-0000-0000-00008C000000}"/>
    <hyperlink ref="E152" location="A125992594F" display="A125992594F" xr:uid="{00000000-0004-0000-0000-00008D000000}"/>
    <hyperlink ref="E153" location="A125996198A" display="A125996198A" xr:uid="{00000000-0004-0000-0000-00008E000000}"/>
    <hyperlink ref="E154" location="A125999798K" display="A125999798K" xr:uid="{00000000-0004-0000-0000-00008F000000}"/>
    <hyperlink ref="E155" location="A125997998T" display="A125997998T" xr:uid="{00000000-0004-0000-0000-000090000000}"/>
    <hyperlink ref="E156" location="A125990798W" display="A125990798W" xr:uid="{00000000-0004-0000-0000-000091000000}"/>
    <hyperlink ref="E157" location="A125994398J" display="A125994398J" xr:uid="{00000000-0004-0000-0000-000092000000}"/>
    <hyperlink ref="E158" location="A125992598R" display="A125992598R" xr:uid="{00000000-0004-0000-0000-000093000000}"/>
    <hyperlink ref="E159" location="A125996094J" display="A125996094J" xr:uid="{00000000-0004-0000-0000-000094000000}"/>
    <hyperlink ref="E160" location="A125999694T" display="A125999694T" xr:uid="{00000000-0004-0000-0000-000095000000}"/>
    <hyperlink ref="E161" location="A125997894X" display="A125997894X" xr:uid="{00000000-0004-0000-0000-000096000000}"/>
    <hyperlink ref="E162" location="A125990694C" display="A125990694C" xr:uid="{00000000-0004-0000-0000-000097000000}"/>
    <hyperlink ref="E163" location="A125994294R" display="A125994294R" xr:uid="{00000000-0004-0000-0000-000098000000}"/>
    <hyperlink ref="E164" location="A125992494W" display="A125992494W" xr:uid="{00000000-0004-0000-0000-000099000000}"/>
    <hyperlink ref="E165" location="A125996066X" display="A125996066X" xr:uid="{00000000-0004-0000-0000-00009A000000}"/>
    <hyperlink ref="E166" location="A125999666J" display="A125999666J" xr:uid="{00000000-0004-0000-0000-00009B000000}"/>
    <hyperlink ref="E167" location="A125997866R" display="A125997866R" xr:uid="{00000000-0004-0000-0000-00009C000000}"/>
    <hyperlink ref="E168" location="A125990666V" display="A125990666V" xr:uid="{00000000-0004-0000-0000-00009D000000}"/>
    <hyperlink ref="E169" location="A125994266F" display="A125994266F" xr:uid="{00000000-0004-0000-0000-00009E000000}"/>
    <hyperlink ref="E170" location="A125992466L" display="A125992466L" xr:uid="{00000000-0004-0000-0000-00009F000000}"/>
    <hyperlink ref="E171" location="A125990718K" display="A125990718K" xr:uid="{00000000-0004-0000-0000-0000A0000000}"/>
    <hyperlink ref="E172" location="A125994318W" display="A125994318W" xr:uid="{00000000-0004-0000-0000-0000A1000000}"/>
    <hyperlink ref="E173" location="A125992518C" display="A125992518C" xr:uid="{00000000-0004-0000-0000-0000A2000000}"/>
    <hyperlink ref="E174" location="A125996086J" display="A125996086J" xr:uid="{00000000-0004-0000-0000-0000A3000000}"/>
    <hyperlink ref="E175" location="A125999686T" display="A125999686T" xr:uid="{00000000-0004-0000-0000-0000A4000000}"/>
    <hyperlink ref="E176" location="A125997886X" display="A125997886X" xr:uid="{00000000-0004-0000-0000-0000A5000000}"/>
    <hyperlink ref="E177" location="A125990686C" display="A125990686C" xr:uid="{00000000-0004-0000-0000-0000A6000000}"/>
    <hyperlink ref="E178" location="A125994286R" display="A125994286R" xr:uid="{00000000-0004-0000-0000-0000A7000000}"/>
    <hyperlink ref="E179" location="A125992486W" display="A125992486W" xr:uid="{00000000-0004-0000-0000-0000A8000000}"/>
    <hyperlink ref="E180" location="A125996122F" display="A125996122F" xr:uid="{00000000-0004-0000-0000-0000A9000000}"/>
    <hyperlink ref="E181" location="A125999722R" display="A125999722R" xr:uid="{00000000-0004-0000-0000-0000AA000000}"/>
    <hyperlink ref="E182" location="A125997922W" display="A125997922W" xr:uid="{00000000-0004-0000-0000-0000AB000000}"/>
    <hyperlink ref="E183" location="A125990722A" display="A125990722A" xr:uid="{00000000-0004-0000-0000-0000AC000000}"/>
    <hyperlink ref="E184" location="A125994322L" display="A125994322L" xr:uid="{00000000-0004-0000-0000-0000AD000000}"/>
    <hyperlink ref="E185" location="A125992522V" display="A125992522V" xr:uid="{00000000-0004-0000-0000-0000AE000000}"/>
    <hyperlink ref="E186" location="A125996098T" display="A125996098T" xr:uid="{00000000-0004-0000-0000-0000AF000000}"/>
    <hyperlink ref="E187" location="A125999698A" display="A125999698A" xr:uid="{00000000-0004-0000-0000-0000B0000000}"/>
    <hyperlink ref="E188" location="A125997898J" display="A125997898J" xr:uid="{00000000-0004-0000-0000-0000B1000000}"/>
    <hyperlink ref="E189" location="A125990698L" display="A125990698L" xr:uid="{00000000-0004-0000-0000-0000B2000000}"/>
    <hyperlink ref="E190" location="A125994298X" display="A125994298X" xr:uid="{00000000-0004-0000-0000-0000B3000000}"/>
    <hyperlink ref="E191" location="A125992498F" display="A125992498F" xr:uid="{00000000-0004-0000-0000-0000B4000000}"/>
    <hyperlink ref="E192" location="A125996126R" display="A125996126R" xr:uid="{00000000-0004-0000-0000-0000B5000000}"/>
    <hyperlink ref="E193" location="A125999726X" display="A125999726X" xr:uid="{00000000-0004-0000-0000-0000B6000000}"/>
    <hyperlink ref="E194" location="A125997926F" display="A125997926F" xr:uid="{00000000-0004-0000-0000-0000B7000000}"/>
    <hyperlink ref="E195" location="A125990726K" display="A125990726K" xr:uid="{00000000-0004-0000-0000-0000B8000000}"/>
    <hyperlink ref="E196" location="A125994326W" display="A125994326W" xr:uid="{00000000-0004-0000-0000-0000B9000000}"/>
    <hyperlink ref="E197" location="A125992526C" display="A125992526C" xr:uid="{00000000-0004-0000-0000-0000BA000000}"/>
    <hyperlink ref="E198" location="A125996170X" display="A125996170X" xr:uid="{00000000-0004-0000-0000-0000BB000000}"/>
    <hyperlink ref="E199" location="A125999770J" display="A125999770J" xr:uid="{00000000-0004-0000-0000-0000BC000000}"/>
    <hyperlink ref="E200" location="A125997970R" display="A125997970R" xr:uid="{00000000-0004-0000-0000-0000BD000000}"/>
    <hyperlink ref="E201" location="A125990770V" display="A125990770V" xr:uid="{00000000-0004-0000-0000-0000BE000000}"/>
    <hyperlink ref="E202" location="A125994370F" display="A125994370F" xr:uid="{00000000-0004-0000-0000-0000BF000000}"/>
    <hyperlink ref="E203" location="A125992570L" display="A125992570L" xr:uid="{00000000-0004-0000-0000-0000C0000000}"/>
    <hyperlink ref="E204" location="A125996130F" display="A125996130F" xr:uid="{00000000-0004-0000-0000-0000C1000000}"/>
    <hyperlink ref="E205" location="A125999730R" display="A125999730R" xr:uid="{00000000-0004-0000-0000-0000C2000000}"/>
    <hyperlink ref="E206" location="A125997930W" display="A125997930W" xr:uid="{00000000-0004-0000-0000-0000C3000000}"/>
    <hyperlink ref="E207" location="A125990730A" display="A125990730A" xr:uid="{00000000-0004-0000-0000-0000C4000000}"/>
    <hyperlink ref="E208" location="A125994330L" display="A125994330L" xr:uid="{00000000-0004-0000-0000-0000C5000000}"/>
    <hyperlink ref="E209" location="A125992530V" display="A125992530V" xr:uid="{00000000-0004-0000-0000-0000C6000000}"/>
    <hyperlink ref="E210" location="A125996102W" display="A125996102W" xr:uid="{00000000-0004-0000-0000-0000C7000000}"/>
    <hyperlink ref="E211" location="A125999702F" display="A125999702F" xr:uid="{00000000-0004-0000-0000-0000C8000000}"/>
    <hyperlink ref="E212" location="A125997902L" display="A125997902L" xr:uid="{00000000-0004-0000-0000-0000C9000000}"/>
    <hyperlink ref="E213" location="A125990702T" display="A125990702T" xr:uid="{00000000-0004-0000-0000-0000CA000000}"/>
    <hyperlink ref="E214" location="A125994302C" display="A125994302C" xr:uid="{00000000-0004-0000-0000-0000CB000000}"/>
    <hyperlink ref="E215" location="A125992502K" display="A125992502K" xr:uid="{00000000-0004-0000-0000-0000CC000000}"/>
    <hyperlink ref="E216" location="A125996202F" display="A125996202F" xr:uid="{00000000-0004-0000-0000-0000CD000000}"/>
    <hyperlink ref="E217" location="A125999802R" display="A125999802R" xr:uid="{00000000-0004-0000-0000-0000CE000000}"/>
    <hyperlink ref="E218" location="A125998002X" display="A125998002X" xr:uid="{00000000-0004-0000-0000-0000CF000000}"/>
    <hyperlink ref="E219" location="A125990802A" display="A125990802A" xr:uid="{00000000-0004-0000-0000-0000D0000000}"/>
    <hyperlink ref="E220" location="A125994402L" display="A125994402L" xr:uid="{00000000-0004-0000-0000-0000D1000000}"/>
    <hyperlink ref="E221" location="A125992602V" display="A125992602V" xr:uid="{00000000-0004-0000-0000-0000D2000000}"/>
    <hyperlink ref="E222" location="A125996174J" display="A125996174J" xr:uid="{00000000-0004-0000-0000-0000D3000000}"/>
    <hyperlink ref="E223" location="A125999774T" display="A125999774T" xr:uid="{00000000-0004-0000-0000-0000D4000000}"/>
    <hyperlink ref="E224" location="A125997974X" display="A125997974X" xr:uid="{00000000-0004-0000-0000-0000D5000000}"/>
    <hyperlink ref="E225" location="A125990774C" display="A125990774C" xr:uid="{00000000-0004-0000-0000-0000D6000000}"/>
    <hyperlink ref="E226" location="A125994374R" display="A125994374R" xr:uid="{00000000-0004-0000-0000-0000D7000000}"/>
    <hyperlink ref="E227" location="A125992574W" display="A125992574W" xr:uid="{00000000-0004-0000-0000-0000D8000000}"/>
    <hyperlink ref="E228" location="A125996178T" display="A125996178T" xr:uid="{00000000-0004-0000-0000-0000D9000000}"/>
    <hyperlink ref="E229" location="A125999778A" display="A125999778A" xr:uid="{00000000-0004-0000-0000-0000DA000000}"/>
    <hyperlink ref="E230" location="A125997978J" display="A125997978J" xr:uid="{00000000-0004-0000-0000-0000DB000000}"/>
    <hyperlink ref="E231" location="A125990778L" display="A125990778L" xr:uid="{00000000-0004-0000-0000-0000DC000000}"/>
    <hyperlink ref="E232" location="A125994378X" display="A125994378X" xr:uid="{00000000-0004-0000-0000-0000DD000000}"/>
    <hyperlink ref="E233" location="A125992578F" display="A125992578F" xr:uid="{00000000-0004-0000-0000-0000DE000000}"/>
    <hyperlink ref="E234" location="A125996242X" display="A125996242X" xr:uid="{00000000-0004-0000-0000-0000DF000000}"/>
    <hyperlink ref="E235" location="A125999842J" display="A125999842J" xr:uid="{00000000-0004-0000-0000-0000E0000000}"/>
    <hyperlink ref="E236" location="A125998042T" display="A125998042T" xr:uid="{00000000-0004-0000-0000-0000E1000000}"/>
    <hyperlink ref="E237" location="A125990842V" display="A125990842V" xr:uid="{00000000-0004-0000-0000-0000E2000000}"/>
    <hyperlink ref="E238" location="A125994442F" display="A125994442F" xr:uid="{00000000-0004-0000-0000-0000E3000000}"/>
    <hyperlink ref="E239" location="A125992642L" display="A125992642L" xr:uid="{00000000-0004-0000-0000-0000E4000000}"/>
    <hyperlink ref="E240" location="A125996070R" display="A125996070R" xr:uid="{00000000-0004-0000-0000-0000E5000000}"/>
    <hyperlink ref="E241" location="A125999670X" display="A125999670X" xr:uid="{00000000-0004-0000-0000-0000E6000000}"/>
    <hyperlink ref="E242" location="A125997870F" display="A125997870F" xr:uid="{00000000-0004-0000-0000-0000E7000000}"/>
    <hyperlink ref="E243" location="A125990670K" display="A125990670K" xr:uid="{00000000-0004-0000-0000-0000E8000000}"/>
    <hyperlink ref="E244" location="A125994270W" display="A125994270W" xr:uid="{00000000-0004-0000-0000-0000E9000000}"/>
    <hyperlink ref="E245" location="A125992470C" display="A125992470C" xr:uid="{00000000-0004-0000-0000-0000EA000000}"/>
    <hyperlink ref="E246" location="A125996134R" display="A125996134R" xr:uid="{00000000-0004-0000-0000-0000EB000000}"/>
    <hyperlink ref="E247" location="A125999734X" display="A125999734X" xr:uid="{00000000-0004-0000-0000-0000EC000000}"/>
    <hyperlink ref="E248" location="A125997934F" display="A125997934F" xr:uid="{00000000-0004-0000-0000-0000ED000000}"/>
    <hyperlink ref="E249" location="A125990734K" display="A125990734K" xr:uid="{00000000-0004-0000-0000-0000EE000000}"/>
    <hyperlink ref="E250" location="A125994334W" display="A125994334W" xr:uid="{00000000-0004-0000-0000-0000EF000000}"/>
    <hyperlink ref="E251" location="A125992534C" display="A125992534C" xr:uid="{00000000-0004-0000-0000-0000F0000000}"/>
    <hyperlink ref="E252" location="A125996090X" display="A125996090X" xr:uid="{00000000-0004-0000-0000-0000F1000000}"/>
    <hyperlink ref="E253" location="A125999690J" display="A125999690J" xr:uid="{00000000-0004-0000-0000-0000F2000000}"/>
    <hyperlink ref="E254" location="A125997890R" display="A125997890R" xr:uid="{00000000-0004-0000-0000-0000F3000000}"/>
    <hyperlink ref="E255" location="A125990690V" display="A125990690V" xr:uid="{00000000-0004-0000-0000-0000F4000000}"/>
    <hyperlink ref="E256" location="A125994290F" display="A125994290F" xr:uid="{00000000-0004-0000-0000-0000F5000000}"/>
    <hyperlink ref="E257" location="A125992490L" display="A125992490L" xr:uid="{00000000-0004-0000-0000-0000F6000000}"/>
    <hyperlink ref="E258" location="A125996182J" display="A125996182J" xr:uid="{00000000-0004-0000-0000-0000F7000000}"/>
    <hyperlink ref="E259" location="A125999782T" display="A125999782T" xr:uid="{00000000-0004-0000-0000-0000F8000000}"/>
    <hyperlink ref="E260" location="A125997982X" display="A125997982X" xr:uid="{00000000-0004-0000-0000-0000F9000000}"/>
    <hyperlink ref="E261" location="A125990782C" display="A125990782C" xr:uid="{00000000-0004-0000-0000-0000FA000000}"/>
    <hyperlink ref="E262" location="A125994382R" display="A125994382R" xr:uid="{00000000-0004-0000-0000-0000FB000000}"/>
    <hyperlink ref="E263" location="A125992582W" display="A125992582W" xr:uid="{00000000-0004-0000-0000-0000FC000000}"/>
    <hyperlink ref="E264" location="A125996186T" display="A125996186T" xr:uid="{00000000-0004-0000-0000-0000FD000000}"/>
    <hyperlink ref="E265" location="A125999786A" display="A125999786A" xr:uid="{00000000-0004-0000-0000-0000FE000000}"/>
    <hyperlink ref="E266" location="A125997986J" display="A125997986J" xr:uid="{00000000-0004-0000-0000-0000FF000000}"/>
    <hyperlink ref="E267" location="A125990786L" display="A125990786L" xr:uid="{00000000-0004-0000-0000-000000010000}"/>
    <hyperlink ref="E268" location="A125994386X" display="A125994386X" xr:uid="{00000000-0004-0000-0000-000001010000}"/>
    <hyperlink ref="E269" location="A125992586F" display="A125992586F" xr:uid="{00000000-0004-0000-0000-000002010000}"/>
    <hyperlink ref="E270" location="A125996106F" display="A125996106F" xr:uid="{00000000-0004-0000-0000-000003010000}"/>
    <hyperlink ref="E271" location="A125999706R" display="A125999706R" xr:uid="{00000000-0004-0000-0000-000004010000}"/>
    <hyperlink ref="E272" location="A125997906W" display="A125997906W" xr:uid="{00000000-0004-0000-0000-000005010000}"/>
    <hyperlink ref="E273" location="A125990706A" display="A125990706A" xr:uid="{00000000-0004-0000-0000-000006010000}"/>
    <hyperlink ref="E274" location="A125994306L" display="A125994306L" xr:uid="{00000000-0004-0000-0000-000007010000}"/>
    <hyperlink ref="E275" location="A125992506V" display="A125992506V" xr:uid="{00000000-0004-0000-0000-000008010000}"/>
    <hyperlink ref="E276" location="A125996074X" display="A125996074X" xr:uid="{00000000-0004-0000-0000-000009010000}"/>
    <hyperlink ref="E277" location="A125999674J" display="A125999674J" xr:uid="{00000000-0004-0000-0000-00000A010000}"/>
    <hyperlink ref="E278" location="A125997874R" display="A125997874R" xr:uid="{00000000-0004-0000-0000-00000B010000}"/>
    <hyperlink ref="E279" location="A125990674V" display="A125990674V" xr:uid="{00000000-0004-0000-0000-00000C010000}"/>
    <hyperlink ref="E280" location="A125994274F" display="A125994274F" xr:uid="{00000000-0004-0000-0000-00000D010000}"/>
    <hyperlink ref="E281" location="A125992474L" display="A125992474L" xr:uid="{00000000-0004-0000-0000-00000E010000}"/>
    <hyperlink ref="E282" location="A125996246J" display="A125996246J" xr:uid="{00000000-0004-0000-0000-00000F010000}"/>
    <hyperlink ref="E283" location="A125999846T" display="A125999846T" xr:uid="{00000000-0004-0000-0000-000010010000}"/>
    <hyperlink ref="E284" location="A125998046A" display="A125998046A" xr:uid="{00000000-0004-0000-0000-000011010000}"/>
    <hyperlink ref="E285" location="A125990846C" display="A125990846C" xr:uid="{00000000-0004-0000-0000-000012010000}"/>
    <hyperlink ref="E286" location="A125994446R" display="A125994446R" xr:uid="{00000000-0004-0000-0000-000013010000}"/>
    <hyperlink ref="E287" location="A125992646W" display="A125992646W" xr:uid="{00000000-0004-0000-0000-000014010000}"/>
    <hyperlink ref="E288" location="A125996138X" display="A125996138X" xr:uid="{00000000-0004-0000-0000-000015010000}"/>
    <hyperlink ref="E289" location="A125999738J" display="A125999738J" xr:uid="{00000000-0004-0000-0000-000016010000}"/>
    <hyperlink ref="E290" location="A125997938R" display="A125997938R" xr:uid="{00000000-0004-0000-0000-000017010000}"/>
    <hyperlink ref="E291" location="A125990738V" display="A125990738V" xr:uid="{00000000-0004-0000-0000-000018010000}"/>
    <hyperlink ref="E292" location="A125994338F" display="A125994338F" xr:uid="{00000000-0004-0000-0000-000019010000}"/>
    <hyperlink ref="E293" location="A125992538L" display="A125992538L" xr:uid="{00000000-0004-0000-0000-00001A010000}"/>
    <hyperlink ref="E294" location="A125996206R" display="A125996206R" xr:uid="{00000000-0004-0000-0000-00001B010000}"/>
    <hyperlink ref="E295" location="A125999806X" display="A125999806X" xr:uid="{00000000-0004-0000-0000-00001C010000}"/>
    <hyperlink ref="E296" location="A125998006J" display="A125998006J" xr:uid="{00000000-0004-0000-0000-00001D010000}"/>
    <hyperlink ref="E297" location="A125990806K" display="A125990806K" xr:uid="{00000000-0004-0000-0000-00001E010000}"/>
    <hyperlink ref="E298" location="A125994406W" display="A125994406W" xr:uid="{00000000-0004-0000-0000-00001F010000}"/>
    <hyperlink ref="E299" location="A125992606C" display="A125992606C" xr:uid="{00000000-0004-0000-0000-000020010000}"/>
    <hyperlink ref="E300" location="A125996250X" display="A125996250X" xr:uid="{00000000-0004-0000-0000-000021010000}"/>
    <hyperlink ref="E301" location="A125999850J" display="A125999850J" xr:uid="{00000000-0004-0000-0000-000022010000}"/>
    <hyperlink ref="E302" location="A125998050T" display="A125998050T" xr:uid="{00000000-0004-0000-0000-000023010000}"/>
    <hyperlink ref="E303" location="A125990850V" display="A125990850V" xr:uid="{00000000-0004-0000-0000-000024010000}"/>
    <hyperlink ref="E304" location="A125994450F" display="A125994450F" xr:uid="{00000000-0004-0000-0000-000025010000}"/>
    <hyperlink ref="E305" location="A125992650L" display="A125992650L" xr:uid="{00000000-0004-0000-0000-000026010000}"/>
    <hyperlink ref="E306" location="A125997278V" display="A125997278V" xr:uid="{00000000-0004-0000-0000-000027010000}"/>
    <hyperlink ref="E307" location="A126000878K" display="A126000878K" xr:uid="{00000000-0004-0000-0000-000028010000}"/>
    <hyperlink ref="E308" location="A125999078L" display="A125999078L" xr:uid="{00000000-0004-0000-0000-000029010000}"/>
    <hyperlink ref="E309" location="A125991878R" display="A125991878R" xr:uid="{00000000-0004-0000-0000-00002A010000}"/>
    <hyperlink ref="E310" location="A125995478A" display="A125995478A" xr:uid="{00000000-0004-0000-0000-00002B010000}"/>
    <hyperlink ref="E311" location="A125993678J" display="A125993678J" xr:uid="{00000000-0004-0000-0000-00002C010000}"/>
    <hyperlink ref="E312" location="A125997410T" display="A125997410T" xr:uid="{00000000-0004-0000-0000-00002D010000}"/>
    <hyperlink ref="E313" location="A126001010K" display="A126001010K" xr:uid="{00000000-0004-0000-0000-00002E010000}"/>
    <hyperlink ref="E314" location="A125999210K" display="A125999210K" xr:uid="{00000000-0004-0000-0000-00002F010000}"/>
    <hyperlink ref="E315" location="A125992010R" display="A125992010R" xr:uid="{00000000-0004-0000-0000-000030010000}"/>
    <hyperlink ref="E316" location="A125995610X" display="A125995610X" xr:uid="{00000000-0004-0000-0000-000031010000}"/>
    <hyperlink ref="E317" location="A125993810F" display="A125993810F" xr:uid="{00000000-0004-0000-0000-000032010000}"/>
    <hyperlink ref="E318" location="A125997342A" display="A125997342A" xr:uid="{00000000-0004-0000-0000-000033010000}"/>
    <hyperlink ref="E319" location="A126000942T" display="A126000942T" xr:uid="{00000000-0004-0000-0000-000034010000}"/>
    <hyperlink ref="E320" location="A125999142V" display="A125999142V" xr:uid="{00000000-0004-0000-0000-000035010000}"/>
    <hyperlink ref="E321" location="A125991942W" display="A125991942W" xr:uid="{00000000-0004-0000-0000-000036010000}"/>
    <hyperlink ref="E322" location="A125995542J" display="A125995542J" xr:uid="{00000000-0004-0000-0000-000037010000}"/>
    <hyperlink ref="E323" location="A125993742R" display="A125993742R" xr:uid="{00000000-0004-0000-0000-000038010000}"/>
    <hyperlink ref="E324" location="A125997414A" display="A125997414A" xr:uid="{00000000-0004-0000-0000-000039010000}"/>
    <hyperlink ref="E325" location="A126001014V" display="A126001014V" xr:uid="{00000000-0004-0000-0000-00003A010000}"/>
    <hyperlink ref="E326" location="A125999214V" display="A125999214V" xr:uid="{00000000-0004-0000-0000-00003B010000}"/>
    <hyperlink ref="E327" location="A125992014X" display="A125992014X" xr:uid="{00000000-0004-0000-0000-00003C010000}"/>
    <hyperlink ref="E328" location="A125995614J" display="A125995614J" xr:uid="{00000000-0004-0000-0000-00003D010000}"/>
    <hyperlink ref="E329" location="A125993814R" display="A125993814R" xr:uid="{00000000-0004-0000-0000-00003E010000}"/>
    <hyperlink ref="E330" location="A125997418K" display="A125997418K" xr:uid="{00000000-0004-0000-0000-00003F010000}"/>
    <hyperlink ref="E331" location="A126001018C" display="A126001018C" xr:uid="{00000000-0004-0000-0000-000040010000}"/>
    <hyperlink ref="E332" location="A125999218C" display="A125999218C" xr:uid="{00000000-0004-0000-0000-000041010000}"/>
    <hyperlink ref="E333" location="A125992018J" display="A125992018J" xr:uid="{00000000-0004-0000-0000-000042010000}"/>
    <hyperlink ref="E334" location="A125995618T" display="A125995618T" xr:uid="{00000000-0004-0000-0000-000043010000}"/>
    <hyperlink ref="E335" location="A125993818X" display="A125993818X" xr:uid="{00000000-0004-0000-0000-000044010000}"/>
    <hyperlink ref="E336" location="A125997346K" display="A125997346K" xr:uid="{00000000-0004-0000-0000-000045010000}"/>
    <hyperlink ref="E337" location="A126000946A" display="A126000946A" xr:uid="{00000000-0004-0000-0000-000046010000}"/>
    <hyperlink ref="E338" location="A125999146C" display="A125999146C" xr:uid="{00000000-0004-0000-0000-000047010000}"/>
    <hyperlink ref="E339" location="A125991946F" display="A125991946F" xr:uid="{00000000-0004-0000-0000-000048010000}"/>
    <hyperlink ref="E340" location="A125995546T" display="A125995546T" xr:uid="{00000000-0004-0000-0000-000049010000}"/>
    <hyperlink ref="E341" location="A125993746X" display="A125993746X" xr:uid="{00000000-0004-0000-0000-00004A010000}"/>
    <hyperlink ref="E342" location="A125997350A" display="A125997350A" xr:uid="{00000000-0004-0000-0000-00004B010000}"/>
    <hyperlink ref="E343" location="A126000950T" display="A126000950T" xr:uid="{00000000-0004-0000-0000-00004C010000}"/>
    <hyperlink ref="E344" location="A125999150V" display="A125999150V" xr:uid="{00000000-0004-0000-0000-00004D010000}"/>
    <hyperlink ref="E345" location="A125991950W" display="A125991950W" xr:uid="{00000000-0004-0000-0000-00004E010000}"/>
    <hyperlink ref="E346" location="A125995550J" display="A125995550J" xr:uid="{00000000-0004-0000-0000-00004F010000}"/>
    <hyperlink ref="E347" location="A125993750R" display="A125993750R" xr:uid="{00000000-0004-0000-0000-000050010000}"/>
    <hyperlink ref="E348" location="A125997390V" display="A125997390V" xr:uid="{00000000-0004-0000-0000-000051010000}"/>
    <hyperlink ref="E349" location="A126000990K" display="A126000990K" xr:uid="{00000000-0004-0000-0000-000052010000}"/>
    <hyperlink ref="E350" location="A125999190L" display="A125999190L" xr:uid="{00000000-0004-0000-0000-000053010000}"/>
    <hyperlink ref="E351" location="A125991990R" display="A125991990R" xr:uid="{00000000-0004-0000-0000-000054010000}"/>
    <hyperlink ref="E352" location="A125995590A" display="A125995590A" xr:uid="{00000000-0004-0000-0000-000055010000}"/>
    <hyperlink ref="E353" location="A125993790J" display="A125993790J" xr:uid="{00000000-0004-0000-0000-000056010000}"/>
    <hyperlink ref="E354" location="A125997310J" display="A125997310J" xr:uid="{00000000-0004-0000-0000-000057010000}"/>
    <hyperlink ref="E355" location="A126000910X" display="A126000910X" xr:uid="{00000000-0004-0000-0000-000058010000}"/>
    <hyperlink ref="E356" location="A125999110A" display="A125999110A" xr:uid="{00000000-0004-0000-0000-000059010000}"/>
    <hyperlink ref="E357" location="A125991910C" display="A125991910C" xr:uid="{00000000-0004-0000-0000-00005A010000}"/>
    <hyperlink ref="E358" location="A125995510R" display="A125995510R" xr:uid="{00000000-0004-0000-0000-00005B010000}"/>
    <hyperlink ref="E359" location="A125993710W" display="A125993710W" xr:uid="{00000000-0004-0000-0000-00005C010000}"/>
    <hyperlink ref="E360" location="A125997422A" display="A125997422A" xr:uid="{00000000-0004-0000-0000-00005D010000}"/>
    <hyperlink ref="E361" location="A126001022V" display="A126001022V" xr:uid="{00000000-0004-0000-0000-00005E010000}"/>
    <hyperlink ref="E362" location="A125999222V" display="A125999222V" xr:uid="{00000000-0004-0000-0000-00005F010000}"/>
    <hyperlink ref="E363" location="A125992022X" display="A125992022X" xr:uid="{00000000-0004-0000-0000-000060010000}"/>
    <hyperlink ref="E364" location="A125995622J" display="A125995622J" xr:uid="{00000000-0004-0000-0000-000061010000}"/>
    <hyperlink ref="E365" location="A125993822R" display="A125993822R" xr:uid="{00000000-0004-0000-0000-000062010000}"/>
    <hyperlink ref="E366" location="A125997354K" display="A125997354K" xr:uid="{00000000-0004-0000-0000-000063010000}"/>
    <hyperlink ref="E367" location="A126000954A" display="A126000954A" xr:uid="{00000000-0004-0000-0000-000064010000}"/>
    <hyperlink ref="E368" location="A125999154C" display="A125999154C" xr:uid="{00000000-0004-0000-0000-000065010000}"/>
    <hyperlink ref="E369" location="A125991954F" display="A125991954F" xr:uid="{00000000-0004-0000-0000-000066010000}"/>
    <hyperlink ref="E370" location="A125995554T" display="A125995554T" xr:uid="{00000000-0004-0000-0000-000067010000}"/>
    <hyperlink ref="E371" location="A125993754X" display="A125993754X" xr:uid="{00000000-0004-0000-0000-000068010000}"/>
    <hyperlink ref="E372" location="A125997282K" display="A125997282K" xr:uid="{00000000-0004-0000-0000-000069010000}"/>
    <hyperlink ref="E373" location="A126000882A" display="A126000882A" xr:uid="{00000000-0004-0000-0000-00006A010000}"/>
    <hyperlink ref="E374" location="A125999082C" display="A125999082C" xr:uid="{00000000-0004-0000-0000-00006B010000}"/>
    <hyperlink ref="E375" location="A125991882F" display="A125991882F" xr:uid="{00000000-0004-0000-0000-00006C010000}"/>
    <hyperlink ref="E376" location="A125995482T" display="A125995482T" xr:uid="{00000000-0004-0000-0000-00006D010000}"/>
    <hyperlink ref="E377" location="A125993682X" display="A125993682X" xr:uid="{00000000-0004-0000-0000-00006E010000}"/>
    <hyperlink ref="E378" location="A125997358V" display="A125997358V" xr:uid="{00000000-0004-0000-0000-00006F010000}"/>
    <hyperlink ref="E379" location="A126000958K" display="A126000958K" xr:uid="{00000000-0004-0000-0000-000070010000}"/>
    <hyperlink ref="E380" location="A125999158L" display="A125999158L" xr:uid="{00000000-0004-0000-0000-000071010000}"/>
    <hyperlink ref="E381" location="A125991958R" display="A125991958R" xr:uid="{00000000-0004-0000-0000-000072010000}"/>
    <hyperlink ref="E382" location="A125995558A" display="A125995558A" xr:uid="{00000000-0004-0000-0000-000073010000}"/>
    <hyperlink ref="E383" location="A125993758J" display="A125993758J" xr:uid="{00000000-0004-0000-0000-000074010000}"/>
    <hyperlink ref="E384" location="A125997362K" display="A125997362K" xr:uid="{00000000-0004-0000-0000-000075010000}"/>
    <hyperlink ref="E385" location="A126000962A" display="A126000962A" xr:uid="{00000000-0004-0000-0000-000076010000}"/>
    <hyperlink ref="E386" location="A125999162C" display="A125999162C" xr:uid="{00000000-0004-0000-0000-000077010000}"/>
    <hyperlink ref="E387" location="A125991962F" display="A125991962F" xr:uid="{00000000-0004-0000-0000-000078010000}"/>
    <hyperlink ref="E388" location="A125995562T" display="A125995562T" xr:uid="{00000000-0004-0000-0000-000079010000}"/>
    <hyperlink ref="E389" location="A125993762X" display="A125993762X" xr:uid="{00000000-0004-0000-0000-00007A010000}"/>
    <hyperlink ref="E390" location="A125997434K" display="A125997434K" xr:uid="{00000000-0004-0000-0000-00007B010000}"/>
    <hyperlink ref="E391" location="A126001034C" display="A126001034C" xr:uid="{00000000-0004-0000-0000-00007C010000}"/>
    <hyperlink ref="E392" location="A125999234C" display="A125999234C" xr:uid="{00000000-0004-0000-0000-00007D010000}"/>
    <hyperlink ref="E393" location="A125992034J" display="A125992034J" xr:uid="{00000000-0004-0000-0000-00007E010000}"/>
    <hyperlink ref="E394" location="A125995634T" display="A125995634T" xr:uid="{00000000-0004-0000-0000-00007F010000}"/>
    <hyperlink ref="E395" location="A125993834X" display="A125993834X" xr:uid="{00000000-0004-0000-0000-000080010000}"/>
    <hyperlink ref="E396" location="A125997254A" display="A125997254A" xr:uid="{00000000-0004-0000-0000-000081010000}"/>
    <hyperlink ref="E397" location="A126000854T" display="A126000854T" xr:uid="{00000000-0004-0000-0000-000082010000}"/>
    <hyperlink ref="E398" location="A125999054V" display="A125999054V" xr:uid="{00000000-0004-0000-0000-000083010000}"/>
    <hyperlink ref="E399" location="A125991854W" display="A125991854W" xr:uid="{00000000-0004-0000-0000-000084010000}"/>
    <hyperlink ref="E400" location="A125995454J" display="A125995454J" xr:uid="{00000000-0004-0000-0000-000085010000}"/>
    <hyperlink ref="E401" location="A125993654R" display="A125993654R" xr:uid="{00000000-0004-0000-0000-000086010000}"/>
    <hyperlink ref="E402" location="A125997426K" display="A125997426K" xr:uid="{00000000-0004-0000-0000-000087010000}"/>
    <hyperlink ref="E403" location="A126001026C" display="A126001026C" xr:uid="{00000000-0004-0000-0000-000088010000}"/>
    <hyperlink ref="E404" location="A125999226C" display="A125999226C" xr:uid="{00000000-0004-0000-0000-000089010000}"/>
    <hyperlink ref="E405" location="A125992026J" display="A125992026J" xr:uid="{00000000-0004-0000-0000-00008A010000}"/>
    <hyperlink ref="E406" location="A125995626T" display="A125995626T" xr:uid="{00000000-0004-0000-0000-00008B010000}"/>
    <hyperlink ref="E407" location="A125993826X" display="A125993826X" xr:uid="{00000000-0004-0000-0000-00008C010000}"/>
    <hyperlink ref="E408" location="A125997430A" display="A125997430A" xr:uid="{00000000-0004-0000-0000-00008D010000}"/>
    <hyperlink ref="E409" location="A126001030V" display="A126001030V" xr:uid="{00000000-0004-0000-0000-00008E010000}"/>
    <hyperlink ref="E410" location="A125999230V" display="A125999230V" xr:uid="{00000000-0004-0000-0000-00008F010000}"/>
    <hyperlink ref="E411" location="A125992030X" display="A125992030X" xr:uid="{00000000-0004-0000-0000-000090010000}"/>
    <hyperlink ref="E412" location="A125995630J" display="A125995630J" xr:uid="{00000000-0004-0000-0000-000091010000}"/>
    <hyperlink ref="E413" location="A125993830R" display="A125993830R" xr:uid="{00000000-0004-0000-0000-000092010000}"/>
    <hyperlink ref="E414" location="A125997258K" display="A125997258K" xr:uid="{00000000-0004-0000-0000-000093010000}"/>
    <hyperlink ref="E415" location="A126000858A" display="A126000858A" xr:uid="{00000000-0004-0000-0000-000094010000}"/>
    <hyperlink ref="E416" location="A125999058C" display="A125999058C" xr:uid="{00000000-0004-0000-0000-000095010000}"/>
    <hyperlink ref="E417" location="A125991858F" display="A125991858F" xr:uid="{00000000-0004-0000-0000-000096010000}"/>
    <hyperlink ref="E418" location="A125995458T" display="A125995458T" xr:uid="{00000000-0004-0000-0000-000097010000}"/>
    <hyperlink ref="E419" location="A125993658X" display="A125993658X" xr:uid="{00000000-0004-0000-0000-000098010000}"/>
    <hyperlink ref="E420" location="A125997314T" display="A125997314T" xr:uid="{00000000-0004-0000-0000-000099010000}"/>
    <hyperlink ref="E421" location="A126000914J" display="A126000914J" xr:uid="{00000000-0004-0000-0000-00009A010000}"/>
    <hyperlink ref="E422" location="A125999114K" display="A125999114K" xr:uid="{00000000-0004-0000-0000-00009B010000}"/>
    <hyperlink ref="E423" location="A125991914L" display="A125991914L" xr:uid="{00000000-0004-0000-0000-00009C010000}"/>
    <hyperlink ref="E424" location="A125995514X" display="A125995514X" xr:uid="{00000000-0004-0000-0000-00009D010000}"/>
    <hyperlink ref="E425" location="A125993714F" display="A125993714F" xr:uid="{00000000-0004-0000-0000-00009E010000}"/>
    <hyperlink ref="E426" location="A125997366V" display="A125997366V" xr:uid="{00000000-0004-0000-0000-00009F010000}"/>
    <hyperlink ref="E427" location="A126000966K" display="A126000966K" xr:uid="{00000000-0004-0000-0000-0000A0010000}"/>
    <hyperlink ref="E428" location="A125999166L" display="A125999166L" xr:uid="{00000000-0004-0000-0000-0000A1010000}"/>
    <hyperlink ref="E429" location="A125991966R" display="A125991966R" xr:uid="{00000000-0004-0000-0000-0000A2010000}"/>
    <hyperlink ref="E430" location="A125995566A" display="A125995566A" xr:uid="{00000000-0004-0000-0000-0000A3010000}"/>
    <hyperlink ref="E431" location="A125993766J" display="A125993766J" xr:uid="{00000000-0004-0000-0000-0000A4010000}"/>
    <hyperlink ref="E432" location="A125997438V" display="A125997438V" xr:uid="{00000000-0004-0000-0000-0000A5010000}"/>
    <hyperlink ref="E433" location="A126001038L" display="A126001038L" xr:uid="{00000000-0004-0000-0000-0000A6010000}"/>
    <hyperlink ref="E434" location="A125999238L" display="A125999238L" xr:uid="{00000000-0004-0000-0000-0000A7010000}"/>
    <hyperlink ref="E435" location="A125992038T" display="A125992038T" xr:uid="{00000000-0004-0000-0000-0000A8010000}"/>
    <hyperlink ref="E436" location="A125995638A" display="A125995638A" xr:uid="{00000000-0004-0000-0000-0000A9010000}"/>
    <hyperlink ref="E437" location="A125993838J" display="A125993838J" xr:uid="{00000000-0004-0000-0000-0000AA010000}"/>
    <hyperlink ref="E438" location="A125997262A" display="A125997262A" xr:uid="{00000000-0004-0000-0000-0000AB010000}"/>
    <hyperlink ref="E439" location="A126000862T" display="A126000862T" xr:uid="{00000000-0004-0000-0000-0000AC010000}"/>
    <hyperlink ref="E440" location="A125999062V" display="A125999062V" xr:uid="{00000000-0004-0000-0000-0000AD010000}"/>
    <hyperlink ref="E441" location="A125997394C" display="A125997394C" xr:uid="{00000000-0004-0000-0000-0000AE010000}"/>
    <hyperlink ref="E442" location="A126000994V" display="A126000994V" xr:uid="{00000000-0004-0000-0000-0000AF010000}"/>
    <hyperlink ref="E443" location="A125999194W" display="A125999194W" xr:uid="{00000000-0004-0000-0000-0000B0010000}"/>
    <hyperlink ref="E444" location="A125991994X" display="A125991994X" xr:uid="{00000000-0004-0000-0000-0000B1010000}"/>
    <hyperlink ref="E445" location="A125995594K" display="A125995594K" xr:uid="{00000000-0004-0000-0000-0000B2010000}"/>
    <hyperlink ref="E446" location="A125993794T" display="A125993794T" xr:uid="{00000000-0004-0000-0000-0000B3010000}"/>
    <hyperlink ref="E447" location="A125997398L" display="A125997398L" xr:uid="{00000000-0004-0000-0000-0000B4010000}"/>
    <hyperlink ref="E448" location="A126000998C" display="A126000998C" xr:uid="{00000000-0004-0000-0000-0000B5010000}"/>
    <hyperlink ref="E449" location="A125999198F" display="A125999198F" xr:uid="{00000000-0004-0000-0000-0000B6010000}"/>
    <hyperlink ref="E450" location="A125991998J" display="A125991998J" xr:uid="{00000000-0004-0000-0000-0000B7010000}"/>
    <hyperlink ref="E451" location="A125995598V" display="A125995598V" xr:uid="{00000000-0004-0000-0000-0000B8010000}"/>
    <hyperlink ref="E452" location="A125993798A" display="A125993798A" xr:uid="{00000000-0004-0000-0000-0000B9010000}"/>
    <hyperlink ref="E453" location="A125997294V" display="A125997294V" xr:uid="{00000000-0004-0000-0000-0000BA010000}"/>
    <hyperlink ref="E454" location="A126000894K" display="A126000894K" xr:uid="{00000000-0004-0000-0000-0000BB010000}"/>
    <hyperlink ref="E455" location="A125999094L" display="A125999094L" xr:uid="{00000000-0004-0000-0000-0000BC010000}"/>
    <hyperlink ref="E456" location="A125991894R" display="A125991894R" xr:uid="{00000000-0004-0000-0000-0000BD010000}"/>
    <hyperlink ref="E457" location="A125995494A" display="A125995494A" xr:uid="{00000000-0004-0000-0000-0000BE010000}"/>
    <hyperlink ref="E458" location="A125993694J" display="A125993694J" xr:uid="{00000000-0004-0000-0000-0000BF010000}"/>
    <hyperlink ref="E459" location="A125997266K" display="A125997266K" xr:uid="{00000000-0004-0000-0000-0000C0010000}"/>
    <hyperlink ref="E460" location="A126000866A" display="A126000866A" xr:uid="{00000000-0004-0000-0000-0000C1010000}"/>
    <hyperlink ref="E461" location="A125999066C" display="A125999066C" xr:uid="{00000000-0004-0000-0000-0000C2010000}"/>
    <hyperlink ref="E462" location="A125991866F" display="A125991866F" xr:uid="{00000000-0004-0000-0000-0000C3010000}"/>
    <hyperlink ref="E463" location="A125995466T" display="A125995466T" xr:uid="{00000000-0004-0000-0000-0000C4010000}"/>
    <hyperlink ref="E464" location="A125993666X" display="A125993666X" xr:uid="{00000000-0004-0000-0000-0000C5010000}"/>
    <hyperlink ref="E465" location="A125991918W" display="A125991918W" xr:uid="{00000000-0004-0000-0000-0000C6010000}"/>
    <hyperlink ref="E466" location="A125995518J" display="A125995518J" xr:uid="{00000000-0004-0000-0000-0000C7010000}"/>
    <hyperlink ref="E467" location="A125993718R" display="A125993718R" xr:uid="{00000000-0004-0000-0000-0000C8010000}"/>
    <hyperlink ref="E468" location="A125997286V" display="A125997286V" xr:uid="{00000000-0004-0000-0000-0000C9010000}"/>
    <hyperlink ref="E469" location="A126000886K" display="A126000886K" xr:uid="{00000000-0004-0000-0000-0000CA010000}"/>
    <hyperlink ref="E470" location="A125999086L" display="A125999086L" xr:uid="{00000000-0004-0000-0000-0000CB010000}"/>
    <hyperlink ref="E471" location="A125991886R" display="A125991886R" xr:uid="{00000000-0004-0000-0000-0000CC010000}"/>
    <hyperlink ref="E472" location="A125995486A" display="A125995486A" xr:uid="{00000000-0004-0000-0000-0000CD010000}"/>
    <hyperlink ref="E473" location="A125993686J" display="A125993686J" xr:uid="{00000000-0004-0000-0000-0000CE010000}"/>
    <hyperlink ref="E474" location="A125997322T" display="A125997322T" xr:uid="{00000000-0004-0000-0000-0000CF010000}"/>
    <hyperlink ref="E475" location="A126000922J" display="A126000922J" xr:uid="{00000000-0004-0000-0000-0000D0010000}"/>
    <hyperlink ref="E476" location="A125999122K" display="A125999122K" xr:uid="{00000000-0004-0000-0000-0000D1010000}"/>
    <hyperlink ref="E477" location="A125991922L" display="A125991922L" xr:uid="{00000000-0004-0000-0000-0000D2010000}"/>
    <hyperlink ref="E478" location="A125995522X" display="A125995522X" xr:uid="{00000000-0004-0000-0000-0000D3010000}"/>
    <hyperlink ref="E479" location="A125993722F" display="A125993722F" xr:uid="{00000000-0004-0000-0000-0000D4010000}"/>
    <hyperlink ref="E480" location="A125997298C" display="A125997298C" xr:uid="{00000000-0004-0000-0000-0000D5010000}"/>
    <hyperlink ref="E481" location="A126000898V" display="A126000898V" xr:uid="{00000000-0004-0000-0000-0000D6010000}"/>
    <hyperlink ref="E482" location="A125999098W" display="A125999098W" xr:uid="{00000000-0004-0000-0000-0000D7010000}"/>
    <hyperlink ref="E483" location="A125991898X" display="A125991898X" xr:uid="{00000000-0004-0000-0000-0000D8010000}"/>
    <hyperlink ref="E484" location="A125995498K" display="A125995498K" xr:uid="{00000000-0004-0000-0000-0000D9010000}"/>
    <hyperlink ref="E485" location="A125993698T" display="A125993698T" xr:uid="{00000000-0004-0000-0000-0000DA010000}"/>
    <hyperlink ref="E486" location="A125997326A" display="A125997326A" xr:uid="{00000000-0004-0000-0000-0000DB010000}"/>
    <hyperlink ref="E487" location="A126000926T" display="A126000926T" xr:uid="{00000000-0004-0000-0000-0000DC010000}"/>
    <hyperlink ref="E488" location="A125999126V" display="A125999126V" xr:uid="{00000000-0004-0000-0000-0000DD010000}"/>
    <hyperlink ref="E489" location="A125991926W" display="A125991926W" xr:uid="{00000000-0004-0000-0000-0000DE010000}"/>
    <hyperlink ref="E490" location="A125995526J" display="A125995526J" xr:uid="{00000000-0004-0000-0000-0000DF010000}"/>
    <hyperlink ref="E491" location="A125993726R" display="A125993726R" xr:uid="{00000000-0004-0000-0000-0000E0010000}"/>
    <hyperlink ref="E492" location="A125997370K" display="A125997370K" xr:uid="{00000000-0004-0000-0000-0000E1010000}"/>
    <hyperlink ref="E493" location="A126000970A" display="A126000970A" xr:uid="{00000000-0004-0000-0000-0000E2010000}"/>
    <hyperlink ref="E494" location="A125999170C" display="A125999170C" xr:uid="{00000000-0004-0000-0000-0000E3010000}"/>
    <hyperlink ref="E495" location="A125991970F" display="A125991970F" xr:uid="{00000000-0004-0000-0000-0000E4010000}"/>
    <hyperlink ref="E496" location="A125995570T" display="A125995570T" xr:uid="{00000000-0004-0000-0000-0000E5010000}"/>
    <hyperlink ref="E497" location="A125993770X" display="A125993770X" xr:uid="{00000000-0004-0000-0000-0000E6010000}"/>
    <hyperlink ref="E498" location="A125997330T" display="A125997330T" xr:uid="{00000000-0004-0000-0000-0000E7010000}"/>
    <hyperlink ref="E499" location="A126000930J" display="A126000930J" xr:uid="{00000000-0004-0000-0000-0000E8010000}"/>
    <hyperlink ref="E500" location="A125999130K" display="A125999130K" xr:uid="{00000000-0004-0000-0000-0000E9010000}"/>
    <hyperlink ref="E501" location="A125991930L" display="A125991930L" xr:uid="{00000000-0004-0000-0000-0000EA010000}"/>
    <hyperlink ref="E502" location="A125995530X" display="A125995530X" xr:uid="{00000000-0004-0000-0000-0000EB010000}"/>
    <hyperlink ref="E503" location="A125993730F" display="A125993730F" xr:uid="{00000000-0004-0000-0000-0000EC010000}"/>
    <hyperlink ref="E504" location="A125997302J" display="A125997302J" xr:uid="{00000000-0004-0000-0000-0000ED010000}"/>
    <hyperlink ref="E505" location="A126000902X" display="A126000902X" xr:uid="{00000000-0004-0000-0000-0000EE010000}"/>
    <hyperlink ref="E506" location="A125999102A" display="A125999102A" xr:uid="{00000000-0004-0000-0000-0000EF010000}"/>
    <hyperlink ref="E507" location="A125991902C" display="A125991902C" xr:uid="{00000000-0004-0000-0000-0000F0010000}"/>
    <hyperlink ref="E508" location="A125995502R" display="A125995502R" xr:uid="{00000000-0004-0000-0000-0000F1010000}"/>
    <hyperlink ref="E509" location="A125993702W" display="A125993702W" xr:uid="{00000000-0004-0000-0000-0000F2010000}"/>
    <hyperlink ref="E510" location="A125997402T" display="A125997402T" xr:uid="{00000000-0004-0000-0000-0000F3010000}"/>
    <hyperlink ref="E511" location="A126001002K" display="A126001002K" xr:uid="{00000000-0004-0000-0000-0000F4010000}"/>
    <hyperlink ref="E512" location="A125999202K" display="A125999202K" xr:uid="{00000000-0004-0000-0000-0000F5010000}"/>
    <hyperlink ref="E513" location="A125992002R" display="A125992002R" xr:uid="{00000000-0004-0000-0000-0000F6010000}"/>
    <hyperlink ref="E514" location="A125995602X" display="A125995602X" xr:uid="{00000000-0004-0000-0000-0000F7010000}"/>
    <hyperlink ref="E515" location="A125993802F" display="A125993802F" xr:uid="{00000000-0004-0000-0000-0000F8010000}"/>
    <hyperlink ref="E516" location="A125997374V" display="A125997374V" xr:uid="{00000000-0004-0000-0000-0000F9010000}"/>
    <hyperlink ref="E517" location="A126000974K" display="A126000974K" xr:uid="{00000000-0004-0000-0000-0000FA010000}"/>
    <hyperlink ref="E518" location="A125999174L" display="A125999174L" xr:uid="{00000000-0004-0000-0000-0000FB010000}"/>
    <hyperlink ref="E519" location="A125991974R" display="A125991974R" xr:uid="{00000000-0004-0000-0000-0000FC010000}"/>
    <hyperlink ref="E520" location="A125995574A" display="A125995574A" xr:uid="{00000000-0004-0000-0000-0000FD010000}"/>
    <hyperlink ref="E521" location="A125993774J" display="A125993774J" xr:uid="{00000000-0004-0000-0000-0000FE010000}"/>
    <hyperlink ref="E522" location="A125997378C" display="A125997378C" xr:uid="{00000000-0004-0000-0000-0000FF010000}"/>
    <hyperlink ref="E523" location="A126000978V" display="A126000978V" xr:uid="{00000000-0004-0000-0000-000000020000}"/>
    <hyperlink ref="E524" location="A125999178W" display="A125999178W" xr:uid="{00000000-0004-0000-0000-000001020000}"/>
    <hyperlink ref="E525" location="A125991978X" display="A125991978X" xr:uid="{00000000-0004-0000-0000-000002020000}"/>
    <hyperlink ref="E526" location="A125995578K" display="A125995578K" xr:uid="{00000000-0004-0000-0000-000003020000}"/>
    <hyperlink ref="E527" location="A125993778T" display="A125993778T" xr:uid="{00000000-0004-0000-0000-000004020000}"/>
    <hyperlink ref="E528" location="A125997442K" display="A125997442K" xr:uid="{00000000-0004-0000-0000-000005020000}"/>
    <hyperlink ref="E529" location="A126001042C" display="A126001042C" xr:uid="{00000000-0004-0000-0000-000006020000}"/>
    <hyperlink ref="E530" location="A125999242C" display="A125999242C" xr:uid="{00000000-0004-0000-0000-000007020000}"/>
    <hyperlink ref="E531" location="A125992042J" display="A125992042J" xr:uid="{00000000-0004-0000-0000-000008020000}"/>
    <hyperlink ref="E532" location="A125995642T" display="A125995642T" xr:uid="{00000000-0004-0000-0000-000009020000}"/>
    <hyperlink ref="E533" location="A125993842X" display="A125993842X" xr:uid="{00000000-0004-0000-0000-00000A020000}"/>
    <hyperlink ref="E534" location="A125997270A" display="A125997270A" xr:uid="{00000000-0004-0000-0000-00000B020000}"/>
    <hyperlink ref="E535" location="A126000870T" display="A126000870T" xr:uid="{00000000-0004-0000-0000-00000C020000}"/>
    <hyperlink ref="E536" location="A125999070V" display="A125999070V" xr:uid="{00000000-0004-0000-0000-00000D020000}"/>
    <hyperlink ref="E537" location="A125991870W" display="A125991870W" xr:uid="{00000000-0004-0000-0000-00000E020000}"/>
    <hyperlink ref="E538" location="A125995470J" display="A125995470J" xr:uid="{00000000-0004-0000-0000-00000F020000}"/>
    <hyperlink ref="E539" location="A125993670R" display="A125993670R" xr:uid="{00000000-0004-0000-0000-000010020000}"/>
    <hyperlink ref="E540" location="A125997334A" display="A125997334A" xr:uid="{00000000-0004-0000-0000-000011020000}"/>
    <hyperlink ref="E541" location="A126000934T" display="A126000934T" xr:uid="{00000000-0004-0000-0000-000012020000}"/>
    <hyperlink ref="E542" location="A125999134V" display="A125999134V" xr:uid="{00000000-0004-0000-0000-000013020000}"/>
    <hyperlink ref="E543" location="A125991934W" display="A125991934W" xr:uid="{00000000-0004-0000-0000-000014020000}"/>
    <hyperlink ref="E544" location="A125995534J" display="A125995534J" xr:uid="{00000000-0004-0000-0000-000015020000}"/>
    <hyperlink ref="E545" location="A125993734R" display="A125993734R" xr:uid="{00000000-0004-0000-0000-000016020000}"/>
    <hyperlink ref="E546" location="A125997290K" display="A125997290K" xr:uid="{00000000-0004-0000-0000-000017020000}"/>
    <hyperlink ref="E547" location="A126000890A" display="A126000890A" xr:uid="{00000000-0004-0000-0000-000018020000}"/>
    <hyperlink ref="E548" location="A125999090C" display="A125999090C" xr:uid="{00000000-0004-0000-0000-000019020000}"/>
    <hyperlink ref="E549" location="A125991890F" display="A125991890F" xr:uid="{00000000-0004-0000-0000-00001A020000}"/>
    <hyperlink ref="E550" location="A125995490T" display="A125995490T" xr:uid="{00000000-0004-0000-0000-00001B020000}"/>
    <hyperlink ref="E551" location="A125993690X" display="A125993690X" xr:uid="{00000000-0004-0000-0000-00001C020000}"/>
    <hyperlink ref="E552" location="A125997382V" display="A125997382V" xr:uid="{00000000-0004-0000-0000-00001D020000}"/>
    <hyperlink ref="E553" location="A126000982K" display="A126000982K" xr:uid="{00000000-0004-0000-0000-00001E020000}"/>
    <hyperlink ref="E554" location="A125999182L" display="A125999182L" xr:uid="{00000000-0004-0000-0000-00001F020000}"/>
    <hyperlink ref="E555" location="A125991982R" display="A125991982R" xr:uid="{00000000-0004-0000-0000-000020020000}"/>
    <hyperlink ref="E556" location="A125995582A" display="A125995582A" xr:uid="{00000000-0004-0000-0000-000021020000}"/>
    <hyperlink ref="E557" location="A125993782J" display="A125993782J" xr:uid="{00000000-0004-0000-0000-000022020000}"/>
    <hyperlink ref="E558" location="A125997386C" display="A125997386C" xr:uid="{00000000-0004-0000-0000-000023020000}"/>
    <hyperlink ref="E559" location="A126000986V" display="A126000986V" xr:uid="{00000000-0004-0000-0000-000024020000}"/>
    <hyperlink ref="E560" location="A125999186W" display="A125999186W" xr:uid="{00000000-0004-0000-0000-000025020000}"/>
    <hyperlink ref="E561" location="A125991986X" display="A125991986X" xr:uid="{00000000-0004-0000-0000-000026020000}"/>
    <hyperlink ref="E562" location="A125995586K" display="A125995586K" xr:uid="{00000000-0004-0000-0000-000027020000}"/>
    <hyperlink ref="E563" location="A125993786T" display="A125993786T" xr:uid="{00000000-0004-0000-0000-000028020000}"/>
    <hyperlink ref="E564" location="A125997306T" display="A125997306T" xr:uid="{00000000-0004-0000-0000-000029020000}"/>
    <hyperlink ref="E565" location="A126000906J" display="A126000906J" xr:uid="{00000000-0004-0000-0000-00002A020000}"/>
    <hyperlink ref="E566" location="A125999106K" display="A125999106K" xr:uid="{00000000-0004-0000-0000-00002B020000}"/>
    <hyperlink ref="E567" location="A125991906L" display="A125991906L" xr:uid="{00000000-0004-0000-0000-00002C020000}"/>
    <hyperlink ref="E568" location="A125995506X" display="A125995506X" xr:uid="{00000000-0004-0000-0000-00002D020000}"/>
    <hyperlink ref="E569" location="A125993706F" display="A125993706F" xr:uid="{00000000-0004-0000-0000-00002E020000}"/>
    <hyperlink ref="E570" location="A125997274K" display="A125997274K" xr:uid="{00000000-0004-0000-0000-00002F020000}"/>
    <hyperlink ref="E571" location="A126000874A" display="A126000874A" xr:uid="{00000000-0004-0000-0000-000030020000}"/>
    <hyperlink ref="E572" location="A125999074C" display="A125999074C" xr:uid="{00000000-0004-0000-0000-000031020000}"/>
    <hyperlink ref="E573" location="A125991874F" display="A125991874F" xr:uid="{00000000-0004-0000-0000-000032020000}"/>
    <hyperlink ref="E574" location="A125995474T" display="A125995474T" xr:uid="{00000000-0004-0000-0000-000033020000}"/>
    <hyperlink ref="E575" location="A125993674X" display="A125993674X" xr:uid="{00000000-0004-0000-0000-000034020000}"/>
    <hyperlink ref="E576" location="A125997446V" display="A125997446V" xr:uid="{00000000-0004-0000-0000-000035020000}"/>
    <hyperlink ref="E577" location="A126001046L" display="A126001046L" xr:uid="{00000000-0004-0000-0000-000036020000}"/>
    <hyperlink ref="E578" location="A125999246L" display="A125999246L" xr:uid="{00000000-0004-0000-0000-000037020000}"/>
    <hyperlink ref="E579" location="A125992046T" display="A125992046T" xr:uid="{00000000-0004-0000-0000-000038020000}"/>
    <hyperlink ref="E580" location="A125995646A" display="A125995646A" xr:uid="{00000000-0004-0000-0000-000039020000}"/>
    <hyperlink ref="E581" location="A125993846J" display="A125993846J" xr:uid="{00000000-0004-0000-0000-00003A020000}"/>
    <hyperlink ref="E582" location="A125997338K" display="A125997338K" xr:uid="{00000000-0004-0000-0000-00003B020000}"/>
    <hyperlink ref="E583" location="A126000938A" display="A126000938A" xr:uid="{00000000-0004-0000-0000-00003C020000}"/>
    <hyperlink ref="E584" location="A125999138C" display="A125999138C" xr:uid="{00000000-0004-0000-0000-00003D020000}"/>
    <hyperlink ref="E585" location="A125991938F" display="A125991938F" xr:uid="{00000000-0004-0000-0000-00003E020000}"/>
    <hyperlink ref="E586" location="A125995538T" display="A125995538T" xr:uid="{00000000-0004-0000-0000-00003F020000}"/>
    <hyperlink ref="E587" location="A125993738X" display="A125993738X" xr:uid="{00000000-0004-0000-0000-000040020000}"/>
    <hyperlink ref="E588" location="A125997406A" display="A125997406A" xr:uid="{00000000-0004-0000-0000-000041020000}"/>
    <hyperlink ref="E589" location="A126001006V" display="A126001006V" xr:uid="{00000000-0004-0000-0000-000042020000}"/>
    <hyperlink ref="E590" location="A125999206V" display="A125999206V" xr:uid="{00000000-0004-0000-0000-000043020000}"/>
    <hyperlink ref="E591" location="A125992006X" display="A125992006X" xr:uid="{00000000-0004-0000-0000-000044020000}"/>
    <hyperlink ref="E592" location="A125995606J" display="A125995606J" xr:uid="{00000000-0004-0000-0000-000045020000}"/>
    <hyperlink ref="E593" location="A125993806R" display="A125993806R" xr:uid="{00000000-0004-0000-0000-000046020000}"/>
    <hyperlink ref="E594" location="A125997450K" display="A125997450K" xr:uid="{00000000-0004-0000-0000-000047020000}"/>
    <hyperlink ref="E595" location="A126001050C" display="A126001050C" xr:uid="{00000000-0004-0000-0000-000048020000}"/>
    <hyperlink ref="E596" location="A125999250C" display="A125999250C" xr:uid="{00000000-0004-0000-0000-000049020000}"/>
    <hyperlink ref="E597" location="A125992050J" display="A125992050J" xr:uid="{00000000-0004-0000-0000-00004A020000}"/>
    <hyperlink ref="E598" location="A125995650T" display="A125995650T" xr:uid="{00000000-0004-0000-0000-00004B020000}"/>
    <hyperlink ref="E599" location="A125993850X" display="A125993850X" xr:uid="{00000000-0004-0000-0000-00004C020000}"/>
    <hyperlink ref="E600" location="A125996478V" display="A125996478V" xr:uid="{00000000-0004-0000-0000-00004D020000}"/>
    <hyperlink ref="E601" location="A126000078L" display="A126000078L" xr:uid="{00000000-0004-0000-0000-00004E020000}"/>
    <hyperlink ref="E602" location="A125998278L" display="A125998278L" xr:uid="{00000000-0004-0000-0000-00004F020000}"/>
    <hyperlink ref="E603" location="A125991078T" display="A125991078T" xr:uid="{00000000-0004-0000-0000-000050020000}"/>
    <hyperlink ref="E604" location="A125994678A" display="A125994678A" xr:uid="{00000000-0004-0000-0000-000051020000}"/>
    <hyperlink ref="E605" location="A125992878J" display="A125992878J" xr:uid="{00000000-0004-0000-0000-000052020000}"/>
    <hyperlink ref="E606" location="A125996610T" display="A125996610T" xr:uid="{00000000-0004-0000-0000-000053020000}"/>
    <hyperlink ref="E607" location="A126000210K" display="A126000210K" xr:uid="{00000000-0004-0000-0000-000054020000}"/>
    <hyperlink ref="E608" location="A125998410K" display="A125998410K" xr:uid="{00000000-0004-0000-0000-000055020000}"/>
    <hyperlink ref="E609" location="A125991210R" display="A125991210R" xr:uid="{00000000-0004-0000-0000-000056020000}"/>
    <hyperlink ref="E610" location="A125994810X" display="A125994810X" xr:uid="{00000000-0004-0000-0000-000057020000}"/>
    <hyperlink ref="E611" location="A125993010J" display="A125993010J" xr:uid="{00000000-0004-0000-0000-000058020000}"/>
    <hyperlink ref="E612" location="A125996542A" display="A125996542A" xr:uid="{00000000-0004-0000-0000-000059020000}"/>
    <hyperlink ref="E613" location="A126000142V" display="A126000142V" xr:uid="{00000000-0004-0000-0000-00005A020000}"/>
    <hyperlink ref="E614" location="A125998342V" display="A125998342V" xr:uid="{00000000-0004-0000-0000-00005B020000}"/>
    <hyperlink ref="E615" location="A125991142X" display="A125991142X" xr:uid="{00000000-0004-0000-0000-00005C020000}"/>
    <hyperlink ref="E616" location="A125994742J" display="A125994742J" xr:uid="{00000000-0004-0000-0000-00005D020000}"/>
    <hyperlink ref="E617" location="A125992942R" display="A125992942R" xr:uid="{00000000-0004-0000-0000-00005E020000}"/>
    <hyperlink ref="E618" location="A125996614A" display="A125996614A" xr:uid="{00000000-0004-0000-0000-00005F020000}"/>
    <hyperlink ref="E619" location="A126000214V" display="A126000214V" xr:uid="{00000000-0004-0000-0000-000060020000}"/>
    <hyperlink ref="E620" location="A125998414V" display="A125998414V" xr:uid="{00000000-0004-0000-0000-000061020000}"/>
    <hyperlink ref="E621" location="A125991214X" display="A125991214X" xr:uid="{00000000-0004-0000-0000-000062020000}"/>
    <hyperlink ref="E622" location="A125994814J" display="A125994814J" xr:uid="{00000000-0004-0000-0000-000063020000}"/>
    <hyperlink ref="E623" location="A125993014T" display="A125993014T" xr:uid="{00000000-0004-0000-0000-000064020000}"/>
    <hyperlink ref="E624" location="A125996618K" display="A125996618K" xr:uid="{00000000-0004-0000-0000-000065020000}"/>
    <hyperlink ref="E625" location="A126000218C" display="A126000218C" xr:uid="{00000000-0004-0000-0000-000066020000}"/>
    <hyperlink ref="E626" location="A125998418C" display="A125998418C" xr:uid="{00000000-0004-0000-0000-000067020000}"/>
    <hyperlink ref="E627" location="A125991218J" display="A125991218J" xr:uid="{00000000-0004-0000-0000-000068020000}"/>
    <hyperlink ref="E628" location="A125994818T" display="A125994818T" xr:uid="{00000000-0004-0000-0000-000069020000}"/>
    <hyperlink ref="E629" location="A125993018A" display="A125993018A" xr:uid="{00000000-0004-0000-0000-00006A020000}"/>
    <hyperlink ref="E630" location="A125996546K" display="A125996546K" xr:uid="{00000000-0004-0000-0000-00006B020000}"/>
    <hyperlink ref="E631" location="A126000146C" display="A126000146C" xr:uid="{00000000-0004-0000-0000-00006C020000}"/>
    <hyperlink ref="E632" location="A125998346C" display="A125998346C" xr:uid="{00000000-0004-0000-0000-00006D020000}"/>
    <hyperlink ref="E633" location="A125991146J" display="A125991146J" xr:uid="{00000000-0004-0000-0000-00006E020000}"/>
    <hyperlink ref="E634" location="A125994746T" display="A125994746T" xr:uid="{00000000-0004-0000-0000-00006F020000}"/>
    <hyperlink ref="E635" location="A125992946X" display="A125992946X" xr:uid="{00000000-0004-0000-0000-000070020000}"/>
    <hyperlink ref="E636" location="A125996550A" display="A125996550A" xr:uid="{00000000-0004-0000-0000-000071020000}"/>
    <hyperlink ref="E637" location="A126000150V" display="A126000150V" xr:uid="{00000000-0004-0000-0000-000072020000}"/>
    <hyperlink ref="E638" location="A125998350V" display="A125998350V" xr:uid="{00000000-0004-0000-0000-000073020000}"/>
    <hyperlink ref="E639" location="A125991150X" display="A125991150X" xr:uid="{00000000-0004-0000-0000-000074020000}"/>
    <hyperlink ref="E640" location="A125994750J" display="A125994750J" xr:uid="{00000000-0004-0000-0000-000075020000}"/>
    <hyperlink ref="E641" location="A125992950R" display="A125992950R" xr:uid="{00000000-0004-0000-0000-000076020000}"/>
    <hyperlink ref="E642" location="A125996590V" display="A125996590V" xr:uid="{00000000-0004-0000-0000-000077020000}"/>
    <hyperlink ref="E643" location="A126000190L" display="A126000190L" xr:uid="{00000000-0004-0000-0000-000078020000}"/>
    <hyperlink ref="E644" location="A125998390L" display="A125998390L" xr:uid="{00000000-0004-0000-0000-000079020000}"/>
    <hyperlink ref="E645" location="A125991190T" display="A125991190T" xr:uid="{00000000-0004-0000-0000-00007A020000}"/>
    <hyperlink ref="E646" location="A125994790A" display="A125994790A" xr:uid="{00000000-0004-0000-0000-00007B020000}"/>
    <hyperlink ref="E647" location="A125992990J" display="A125992990J" xr:uid="{00000000-0004-0000-0000-00007C020000}"/>
    <hyperlink ref="E648" location="A125996510J" display="A125996510J" xr:uid="{00000000-0004-0000-0000-00007D020000}"/>
    <hyperlink ref="E649" location="A126000110A" display="A126000110A" xr:uid="{00000000-0004-0000-0000-00007E020000}"/>
    <hyperlink ref="E650" location="A125998310A" display="A125998310A" xr:uid="{00000000-0004-0000-0000-00007F020000}"/>
    <hyperlink ref="E651" location="A125991110F" display="A125991110F" xr:uid="{00000000-0004-0000-0000-000080020000}"/>
    <hyperlink ref="E652" location="A125994710R" display="A125994710R" xr:uid="{00000000-0004-0000-0000-000081020000}"/>
    <hyperlink ref="E653" location="A125992910W" display="A125992910W" xr:uid="{00000000-0004-0000-0000-000082020000}"/>
    <hyperlink ref="E654" location="A125996622A" display="A125996622A" xr:uid="{00000000-0004-0000-0000-000083020000}"/>
    <hyperlink ref="E655" location="A126000222V" display="A126000222V" xr:uid="{00000000-0004-0000-0000-000084020000}"/>
    <hyperlink ref="E656" location="A125998422V" display="A125998422V" xr:uid="{00000000-0004-0000-0000-000085020000}"/>
    <hyperlink ref="E657" location="A125991222X" display="A125991222X" xr:uid="{00000000-0004-0000-0000-000086020000}"/>
    <hyperlink ref="E658" location="A125994822J" display="A125994822J" xr:uid="{00000000-0004-0000-0000-000087020000}"/>
    <hyperlink ref="E659" location="A125993022T" display="A125993022T" xr:uid="{00000000-0004-0000-0000-000088020000}"/>
    <hyperlink ref="E660" location="A125996554K" display="A125996554K" xr:uid="{00000000-0004-0000-0000-000089020000}"/>
    <hyperlink ref="E661" location="A126000154C" display="A126000154C" xr:uid="{00000000-0004-0000-0000-00008A020000}"/>
    <hyperlink ref="E662" location="A125998354C" display="A125998354C" xr:uid="{00000000-0004-0000-0000-00008B020000}"/>
    <hyperlink ref="E663" location="A125991154J" display="A125991154J" xr:uid="{00000000-0004-0000-0000-00008C020000}"/>
    <hyperlink ref="E664" location="A125994754T" display="A125994754T" xr:uid="{00000000-0004-0000-0000-00008D020000}"/>
    <hyperlink ref="E665" location="A125992954X" display="A125992954X" xr:uid="{00000000-0004-0000-0000-00008E020000}"/>
    <hyperlink ref="E666" location="A125996482K" display="A125996482K" xr:uid="{00000000-0004-0000-0000-00008F020000}"/>
    <hyperlink ref="E667" location="A126000082C" display="A126000082C" xr:uid="{00000000-0004-0000-0000-000090020000}"/>
    <hyperlink ref="E668" location="A125998282C" display="A125998282C" xr:uid="{00000000-0004-0000-0000-000091020000}"/>
    <hyperlink ref="E669" location="A125991082J" display="A125991082J" xr:uid="{00000000-0004-0000-0000-000092020000}"/>
    <hyperlink ref="E670" location="A125994682T" display="A125994682T" xr:uid="{00000000-0004-0000-0000-000093020000}"/>
    <hyperlink ref="E671" location="A125992882X" display="A125992882X" xr:uid="{00000000-0004-0000-0000-000094020000}"/>
    <hyperlink ref="E672" location="A125996558V" display="A125996558V" xr:uid="{00000000-0004-0000-0000-000095020000}"/>
    <hyperlink ref="E673" location="A126000158L" display="A126000158L" xr:uid="{00000000-0004-0000-0000-000096020000}"/>
    <hyperlink ref="E674" location="A125998358L" display="A125998358L" xr:uid="{00000000-0004-0000-0000-000097020000}"/>
    <hyperlink ref="E675" location="A125991158T" display="A125991158T" xr:uid="{00000000-0004-0000-0000-000098020000}"/>
    <hyperlink ref="E676" location="A125994758A" display="A125994758A" xr:uid="{00000000-0004-0000-0000-000099020000}"/>
    <hyperlink ref="E677" location="A125992958J" display="A125992958J" xr:uid="{00000000-0004-0000-0000-00009A020000}"/>
    <hyperlink ref="E678" location="A125996562K" display="A125996562K" xr:uid="{00000000-0004-0000-0000-00009B020000}"/>
    <hyperlink ref="E679" location="A126000162C" display="A126000162C" xr:uid="{00000000-0004-0000-0000-00009C020000}"/>
    <hyperlink ref="E680" location="A125998362C" display="A125998362C" xr:uid="{00000000-0004-0000-0000-00009D020000}"/>
    <hyperlink ref="E681" location="A125991162J" display="A125991162J" xr:uid="{00000000-0004-0000-0000-00009E020000}"/>
    <hyperlink ref="E682" location="A125994762T" display="A125994762T" xr:uid="{00000000-0004-0000-0000-00009F020000}"/>
    <hyperlink ref="E683" location="A125992962X" display="A125992962X" xr:uid="{00000000-0004-0000-0000-0000A0020000}"/>
    <hyperlink ref="E684" location="A125996634K" display="A125996634K" xr:uid="{00000000-0004-0000-0000-0000A1020000}"/>
    <hyperlink ref="E685" location="A126000234C" display="A126000234C" xr:uid="{00000000-0004-0000-0000-0000A2020000}"/>
    <hyperlink ref="E686" location="A125998434C" display="A125998434C" xr:uid="{00000000-0004-0000-0000-0000A3020000}"/>
    <hyperlink ref="E687" location="A125991234J" display="A125991234J" xr:uid="{00000000-0004-0000-0000-0000A4020000}"/>
    <hyperlink ref="E688" location="A125994834T" display="A125994834T" xr:uid="{00000000-0004-0000-0000-0000A5020000}"/>
    <hyperlink ref="E689" location="A125993034A" display="A125993034A" xr:uid="{00000000-0004-0000-0000-0000A6020000}"/>
    <hyperlink ref="E690" location="A125996454A" display="A125996454A" xr:uid="{00000000-0004-0000-0000-0000A7020000}"/>
    <hyperlink ref="E691" location="A126000054V" display="A126000054V" xr:uid="{00000000-0004-0000-0000-0000A8020000}"/>
    <hyperlink ref="E692" location="A125998254V" display="A125998254V" xr:uid="{00000000-0004-0000-0000-0000A9020000}"/>
    <hyperlink ref="E693" location="A125991054X" display="A125991054X" xr:uid="{00000000-0004-0000-0000-0000AA020000}"/>
    <hyperlink ref="E694" location="A125994654J" display="A125994654J" xr:uid="{00000000-0004-0000-0000-0000AB020000}"/>
    <hyperlink ref="E695" location="A125992854R" display="A125992854R" xr:uid="{00000000-0004-0000-0000-0000AC020000}"/>
    <hyperlink ref="E696" location="A125996626K" display="A125996626K" xr:uid="{00000000-0004-0000-0000-0000AD020000}"/>
    <hyperlink ref="E697" location="A126000226C" display="A126000226C" xr:uid="{00000000-0004-0000-0000-0000AE020000}"/>
    <hyperlink ref="E698" location="A125998426C" display="A125998426C" xr:uid="{00000000-0004-0000-0000-0000AF020000}"/>
    <hyperlink ref="E699" location="A125991226J" display="A125991226J" xr:uid="{00000000-0004-0000-0000-0000B0020000}"/>
    <hyperlink ref="E700" location="A125994826T" display="A125994826T" xr:uid="{00000000-0004-0000-0000-0000B1020000}"/>
    <hyperlink ref="E701" location="A125993026A" display="A125993026A" xr:uid="{00000000-0004-0000-0000-0000B2020000}"/>
    <hyperlink ref="E702" location="A125996630A" display="A125996630A" xr:uid="{00000000-0004-0000-0000-0000B3020000}"/>
    <hyperlink ref="E703" location="A126000230V" display="A126000230V" xr:uid="{00000000-0004-0000-0000-0000B4020000}"/>
    <hyperlink ref="E704" location="A125998430V" display="A125998430V" xr:uid="{00000000-0004-0000-0000-0000B5020000}"/>
    <hyperlink ref="E705" location="A125991230X" display="A125991230X" xr:uid="{00000000-0004-0000-0000-0000B6020000}"/>
    <hyperlink ref="E706" location="A125994830J" display="A125994830J" xr:uid="{00000000-0004-0000-0000-0000B7020000}"/>
    <hyperlink ref="E707" location="A125993030T" display="A125993030T" xr:uid="{00000000-0004-0000-0000-0000B8020000}"/>
    <hyperlink ref="E708" location="A125996458K" display="A125996458K" xr:uid="{00000000-0004-0000-0000-0000B9020000}"/>
    <hyperlink ref="E709" location="A126000058C" display="A126000058C" xr:uid="{00000000-0004-0000-0000-0000BA020000}"/>
    <hyperlink ref="E710" location="A125998258C" display="A125998258C" xr:uid="{00000000-0004-0000-0000-0000BB020000}"/>
    <hyperlink ref="E711" location="A125991058J" display="A125991058J" xr:uid="{00000000-0004-0000-0000-0000BC020000}"/>
    <hyperlink ref="E712" location="A125994658T" display="A125994658T" xr:uid="{00000000-0004-0000-0000-0000BD020000}"/>
    <hyperlink ref="E713" location="A125992858X" display="A125992858X" xr:uid="{00000000-0004-0000-0000-0000BE020000}"/>
    <hyperlink ref="E714" location="A125996514T" display="A125996514T" xr:uid="{00000000-0004-0000-0000-0000BF020000}"/>
    <hyperlink ref="E715" location="A126000114K" display="A126000114K" xr:uid="{00000000-0004-0000-0000-0000C0020000}"/>
    <hyperlink ref="E716" location="A125998314K" display="A125998314K" xr:uid="{00000000-0004-0000-0000-0000C1020000}"/>
    <hyperlink ref="E717" location="A125991114R" display="A125991114R" xr:uid="{00000000-0004-0000-0000-0000C2020000}"/>
    <hyperlink ref="E718" location="A125994714X" display="A125994714X" xr:uid="{00000000-0004-0000-0000-0000C3020000}"/>
    <hyperlink ref="E719" location="A125992914F" display="A125992914F" xr:uid="{00000000-0004-0000-0000-0000C4020000}"/>
    <hyperlink ref="E720" location="A125996566V" display="A125996566V" xr:uid="{00000000-0004-0000-0000-0000C5020000}"/>
    <hyperlink ref="E721" location="A126000166L" display="A126000166L" xr:uid="{00000000-0004-0000-0000-0000C6020000}"/>
    <hyperlink ref="E722" location="A125998366L" display="A125998366L" xr:uid="{00000000-0004-0000-0000-0000C7020000}"/>
    <hyperlink ref="E723" location="A125991166T" display="A125991166T" xr:uid="{00000000-0004-0000-0000-0000C8020000}"/>
    <hyperlink ref="E724" location="A125994766A" display="A125994766A" xr:uid="{00000000-0004-0000-0000-0000C9020000}"/>
    <hyperlink ref="E725" location="A125992966J" display="A125992966J" xr:uid="{00000000-0004-0000-0000-0000CA020000}"/>
    <hyperlink ref="E726" location="A125996638V" display="A125996638V" xr:uid="{00000000-0004-0000-0000-0000CB020000}"/>
    <hyperlink ref="E727" location="A126000238L" display="A126000238L" xr:uid="{00000000-0004-0000-0000-0000CC020000}"/>
    <hyperlink ref="E728" location="A125998438L" display="A125998438L" xr:uid="{00000000-0004-0000-0000-0000CD020000}"/>
    <hyperlink ref="E729" location="A125991238T" display="A125991238T" xr:uid="{00000000-0004-0000-0000-0000CE020000}"/>
    <hyperlink ref="E730" location="A125994838A" display="A125994838A" xr:uid="{00000000-0004-0000-0000-0000CF020000}"/>
    <hyperlink ref="E731" location="A125993038K" display="A125993038K" xr:uid="{00000000-0004-0000-0000-0000D0020000}"/>
    <hyperlink ref="E732" location="A125996462A" display="A125996462A" xr:uid="{00000000-0004-0000-0000-0000D1020000}"/>
    <hyperlink ref="E733" location="A126000062V" display="A126000062V" xr:uid="{00000000-0004-0000-0000-0000D2020000}"/>
    <hyperlink ref="E734" location="A125998262V" display="A125998262V" xr:uid="{00000000-0004-0000-0000-0000D3020000}"/>
    <hyperlink ref="E735" location="A125996594C" display="A125996594C" xr:uid="{00000000-0004-0000-0000-0000D4020000}"/>
    <hyperlink ref="E736" location="A126000194W" display="A126000194W" xr:uid="{00000000-0004-0000-0000-0000D5020000}"/>
    <hyperlink ref="E737" location="A125998394W" display="A125998394W" xr:uid="{00000000-0004-0000-0000-0000D6020000}"/>
    <hyperlink ref="E738" location="A125991194A" display="A125991194A" xr:uid="{00000000-0004-0000-0000-0000D7020000}"/>
    <hyperlink ref="E739" location="A125994794K" display="A125994794K" xr:uid="{00000000-0004-0000-0000-0000D8020000}"/>
    <hyperlink ref="E740" location="A125992994T" display="A125992994T" xr:uid="{00000000-0004-0000-0000-0000D9020000}"/>
    <hyperlink ref="E741" location="A125996598L" display="A125996598L" xr:uid="{00000000-0004-0000-0000-0000DA020000}"/>
    <hyperlink ref="E742" location="A126000198F" display="A126000198F" xr:uid="{00000000-0004-0000-0000-0000DB020000}"/>
    <hyperlink ref="E743" location="A125998398F" display="A125998398F" xr:uid="{00000000-0004-0000-0000-0000DC020000}"/>
    <hyperlink ref="E744" location="A125991198K" display="A125991198K" xr:uid="{00000000-0004-0000-0000-0000DD020000}"/>
    <hyperlink ref="E745" location="A125994798V" display="A125994798V" xr:uid="{00000000-0004-0000-0000-0000DE020000}"/>
    <hyperlink ref="E746" location="A125992998A" display="A125992998A" xr:uid="{00000000-0004-0000-0000-0000DF020000}"/>
    <hyperlink ref="E747" location="A125996494V" display="A125996494V" xr:uid="{00000000-0004-0000-0000-0000E0020000}"/>
    <hyperlink ref="E748" location="A126000094L" display="A126000094L" xr:uid="{00000000-0004-0000-0000-0000E1020000}"/>
    <hyperlink ref="E749" location="A125998294L" display="A125998294L" xr:uid="{00000000-0004-0000-0000-0000E2020000}"/>
    <hyperlink ref="E750" location="A125991094T" display="A125991094T" xr:uid="{00000000-0004-0000-0000-0000E3020000}"/>
    <hyperlink ref="E751" location="A125994694A" display="A125994694A" xr:uid="{00000000-0004-0000-0000-0000E4020000}"/>
    <hyperlink ref="E752" location="A125992894J" display="A125992894J" xr:uid="{00000000-0004-0000-0000-0000E5020000}"/>
    <hyperlink ref="E753" location="A125996466K" display="A125996466K" xr:uid="{00000000-0004-0000-0000-0000E6020000}"/>
    <hyperlink ref="E754" location="A126000066C" display="A126000066C" xr:uid="{00000000-0004-0000-0000-0000E7020000}"/>
    <hyperlink ref="E755" location="A125998266C" display="A125998266C" xr:uid="{00000000-0004-0000-0000-0000E8020000}"/>
    <hyperlink ref="E756" location="A125991066J" display="A125991066J" xr:uid="{00000000-0004-0000-0000-0000E9020000}"/>
    <hyperlink ref="E757" location="A125994666T" display="A125994666T" xr:uid="{00000000-0004-0000-0000-0000EA020000}"/>
    <hyperlink ref="E758" location="A125992866X" display="A125992866X" xr:uid="{00000000-0004-0000-0000-0000EB020000}"/>
    <hyperlink ref="E759" location="A125991118X" display="A125991118X" xr:uid="{00000000-0004-0000-0000-0000EC020000}"/>
    <hyperlink ref="E760" location="A125994718J" display="A125994718J" xr:uid="{00000000-0004-0000-0000-0000ED020000}"/>
    <hyperlink ref="E761" location="A125992918R" display="A125992918R" xr:uid="{00000000-0004-0000-0000-0000EE020000}"/>
    <hyperlink ref="E762" location="A125996486V" display="A125996486V" xr:uid="{00000000-0004-0000-0000-0000EF020000}"/>
    <hyperlink ref="E763" location="A126000086L" display="A126000086L" xr:uid="{00000000-0004-0000-0000-0000F0020000}"/>
    <hyperlink ref="E764" location="A125998286L" display="A125998286L" xr:uid="{00000000-0004-0000-0000-0000F1020000}"/>
    <hyperlink ref="E765" location="A125991086T" display="A125991086T" xr:uid="{00000000-0004-0000-0000-0000F2020000}"/>
    <hyperlink ref="E766" location="A125994686A" display="A125994686A" xr:uid="{00000000-0004-0000-0000-0000F3020000}"/>
    <hyperlink ref="E767" location="A125992886J" display="A125992886J" xr:uid="{00000000-0004-0000-0000-0000F4020000}"/>
    <hyperlink ref="E768" location="A125996522T" display="A125996522T" xr:uid="{00000000-0004-0000-0000-0000F5020000}"/>
    <hyperlink ref="E769" location="A126000122K" display="A126000122K" xr:uid="{00000000-0004-0000-0000-0000F6020000}"/>
    <hyperlink ref="E770" location="A125998322K" display="A125998322K" xr:uid="{00000000-0004-0000-0000-0000F7020000}"/>
    <hyperlink ref="E771" location="A125991122R" display="A125991122R" xr:uid="{00000000-0004-0000-0000-0000F8020000}"/>
    <hyperlink ref="E772" location="A125994722X" display="A125994722X" xr:uid="{00000000-0004-0000-0000-0000F9020000}"/>
    <hyperlink ref="E773" location="A125992922F" display="A125992922F" xr:uid="{00000000-0004-0000-0000-0000FA020000}"/>
    <hyperlink ref="E774" location="A125996498C" display="A125996498C" xr:uid="{00000000-0004-0000-0000-0000FB020000}"/>
    <hyperlink ref="E775" location="A126000098W" display="A126000098W" xr:uid="{00000000-0004-0000-0000-0000FC020000}"/>
    <hyperlink ref="E776" location="A125998298W" display="A125998298W" xr:uid="{00000000-0004-0000-0000-0000FD020000}"/>
    <hyperlink ref="E777" location="A125991098A" display="A125991098A" xr:uid="{00000000-0004-0000-0000-0000FE020000}"/>
    <hyperlink ref="E778" location="A125994698K" display="A125994698K" xr:uid="{00000000-0004-0000-0000-0000FF020000}"/>
    <hyperlink ref="E779" location="A125992898T" display="A125992898T" xr:uid="{00000000-0004-0000-0000-000000030000}"/>
    <hyperlink ref="E780" location="A125996526A" display="A125996526A" xr:uid="{00000000-0004-0000-0000-000001030000}"/>
    <hyperlink ref="E781" location="A126000126V" display="A126000126V" xr:uid="{00000000-0004-0000-0000-000002030000}"/>
    <hyperlink ref="E782" location="A125998326V" display="A125998326V" xr:uid="{00000000-0004-0000-0000-000003030000}"/>
    <hyperlink ref="E783" location="A125991126X" display="A125991126X" xr:uid="{00000000-0004-0000-0000-000004030000}"/>
    <hyperlink ref="E784" location="A125994726J" display="A125994726J" xr:uid="{00000000-0004-0000-0000-000005030000}"/>
    <hyperlink ref="E785" location="A125992926R" display="A125992926R" xr:uid="{00000000-0004-0000-0000-000006030000}"/>
    <hyperlink ref="E786" location="A125996570K" display="A125996570K" xr:uid="{00000000-0004-0000-0000-000007030000}"/>
    <hyperlink ref="E787" location="A126000170C" display="A126000170C" xr:uid="{00000000-0004-0000-0000-000008030000}"/>
    <hyperlink ref="E788" location="A125998370C" display="A125998370C" xr:uid="{00000000-0004-0000-0000-000009030000}"/>
    <hyperlink ref="E789" location="A125991170J" display="A125991170J" xr:uid="{00000000-0004-0000-0000-00000A030000}"/>
    <hyperlink ref="E790" location="A125994770T" display="A125994770T" xr:uid="{00000000-0004-0000-0000-00000B030000}"/>
    <hyperlink ref="E791" location="A125992970X" display="A125992970X" xr:uid="{00000000-0004-0000-0000-00000C030000}"/>
    <hyperlink ref="E792" location="A125996530T" display="A125996530T" xr:uid="{00000000-0004-0000-0000-00000D030000}"/>
    <hyperlink ref="E793" location="A126000130K" display="A126000130K" xr:uid="{00000000-0004-0000-0000-00000E030000}"/>
    <hyperlink ref="E794" location="A125998330K" display="A125998330K" xr:uid="{00000000-0004-0000-0000-00000F030000}"/>
    <hyperlink ref="E795" location="A125991130R" display="A125991130R" xr:uid="{00000000-0004-0000-0000-000010030000}"/>
    <hyperlink ref="E796" location="A125994730X" display="A125994730X" xr:uid="{00000000-0004-0000-0000-000011030000}"/>
    <hyperlink ref="E797" location="A125992930F" display="A125992930F" xr:uid="{00000000-0004-0000-0000-000012030000}"/>
    <hyperlink ref="E798" location="A125996502J" display="A125996502J" xr:uid="{00000000-0004-0000-0000-000013030000}"/>
    <hyperlink ref="E799" location="A126000102A" display="A126000102A" xr:uid="{00000000-0004-0000-0000-000014030000}"/>
    <hyperlink ref="E800" location="A125998302A" display="A125998302A" xr:uid="{00000000-0004-0000-0000-000015030000}"/>
    <hyperlink ref="E801" location="A125991102F" display="A125991102F" xr:uid="{00000000-0004-0000-0000-000016030000}"/>
    <hyperlink ref="E802" location="A125994702R" display="A125994702R" xr:uid="{00000000-0004-0000-0000-000017030000}"/>
    <hyperlink ref="E803" location="A125992902W" display="A125992902W" xr:uid="{00000000-0004-0000-0000-000018030000}"/>
    <hyperlink ref="E804" location="A125996602T" display="A125996602T" xr:uid="{00000000-0004-0000-0000-000019030000}"/>
    <hyperlink ref="E805" location="A126000202K" display="A126000202K" xr:uid="{00000000-0004-0000-0000-00001A030000}"/>
    <hyperlink ref="E806" location="A125998402K" display="A125998402K" xr:uid="{00000000-0004-0000-0000-00001B030000}"/>
    <hyperlink ref="E807" location="A125991202R" display="A125991202R" xr:uid="{00000000-0004-0000-0000-00001C030000}"/>
    <hyperlink ref="E808" location="A125994802X" display="A125994802X" xr:uid="{00000000-0004-0000-0000-00001D030000}"/>
    <hyperlink ref="E809" location="A125993002J" display="A125993002J" xr:uid="{00000000-0004-0000-0000-00001E030000}"/>
    <hyperlink ref="E810" location="A125996574V" display="A125996574V" xr:uid="{00000000-0004-0000-0000-00001F030000}"/>
    <hyperlink ref="E811" location="A126000174L" display="A126000174L" xr:uid="{00000000-0004-0000-0000-000020030000}"/>
    <hyperlink ref="E812" location="A125998374L" display="A125998374L" xr:uid="{00000000-0004-0000-0000-000021030000}"/>
    <hyperlink ref="E813" location="A125991174T" display="A125991174T" xr:uid="{00000000-0004-0000-0000-000022030000}"/>
    <hyperlink ref="E814" location="A125994774A" display="A125994774A" xr:uid="{00000000-0004-0000-0000-000023030000}"/>
    <hyperlink ref="E815" location="A125992974J" display="A125992974J" xr:uid="{00000000-0004-0000-0000-000024030000}"/>
    <hyperlink ref="E816" location="A125996578C" display="A125996578C" xr:uid="{00000000-0004-0000-0000-000025030000}"/>
    <hyperlink ref="E817" location="A126000178W" display="A126000178W" xr:uid="{00000000-0004-0000-0000-000026030000}"/>
    <hyperlink ref="E818" location="A125998378W" display="A125998378W" xr:uid="{00000000-0004-0000-0000-000027030000}"/>
    <hyperlink ref="E819" location="A125991178A" display="A125991178A" xr:uid="{00000000-0004-0000-0000-000028030000}"/>
    <hyperlink ref="E820" location="A125994778K" display="A125994778K" xr:uid="{00000000-0004-0000-0000-000029030000}"/>
    <hyperlink ref="E821" location="A125992978T" display="A125992978T" xr:uid="{00000000-0004-0000-0000-00002A030000}"/>
    <hyperlink ref="E822" location="A125996642K" display="A125996642K" xr:uid="{00000000-0004-0000-0000-00002B030000}"/>
    <hyperlink ref="E823" location="A126000242C" display="A126000242C" xr:uid="{00000000-0004-0000-0000-00002C030000}"/>
    <hyperlink ref="E824" location="A125998442C" display="A125998442C" xr:uid="{00000000-0004-0000-0000-00002D030000}"/>
    <hyperlink ref="E825" location="A125991242J" display="A125991242J" xr:uid="{00000000-0004-0000-0000-00002E030000}"/>
    <hyperlink ref="E826" location="A125994842T" display="A125994842T" xr:uid="{00000000-0004-0000-0000-00002F030000}"/>
    <hyperlink ref="E827" location="A125993042A" display="A125993042A" xr:uid="{00000000-0004-0000-0000-000030030000}"/>
    <hyperlink ref="E828" location="A125996470A" display="A125996470A" xr:uid="{00000000-0004-0000-0000-000031030000}"/>
    <hyperlink ref="E829" location="A126000070V" display="A126000070V" xr:uid="{00000000-0004-0000-0000-000032030000}"/>
    <hyperlink ref="E830" location="A125998270V" display="A125998270V" xr:uid="{00000000-0004-0000-0000-000033030000}"/>
    <hyperlink ref="E831" location="A125991070X" display="A125991070X" xr:uid="{00000000-0004-0000-0000-000034030000}"/>
    <hyperlink ref="E832" location="A125994670J" display="A125994670J" xr:uid="{00000000-0004-0000-0000-000035030000}"/>
    <hyperlink ref="E833" location="A125992870R" display="A125992870R" xr:uid="{00000000-0004-0000-0000-000036030000}"/>
    <hyperlink ref="E834" location="A125996534A" display="A125996534A" xr:uid="{00000000-0004-0000-0000-000037030000}"/>
    <hyperlink ref="E835" location="A126000134V" display="A126000134V" xr:uid="{00000000-0004-0000-0000-000038030000}"/>
    <hyperlink ref="E836" location="A125998334V" display="A125998334V" xr:uid="{00000000-0004-0000-0000-000039030000}"/>
    <hyperlink ref="E837" location="A125991134X" display="A125991134X" xr:uid="{00000000-0004-0000-0000-00003A030000}"/>
    <hyperlink ref="E838" location="A125994734J" display="A125994734J" xr:uid="{00000000-0004-0000-0000-00003B030000}"/>
    <hyperlink ref="E839" location="A125992934R" display="A125992934R" xr:uid="{00000000-0004-0000-0000-00003C030000}"/>
    <hyperlink ref="E840" location="A125996490K" display="A125996490K" xr:uid="{00000000-0004-0000-0000-00003D030000}"/>
    <hyperlink ref="E841" location="A126000090C" display="A126000090C" xr:uid="{00000000-0004-0000-0000-00003E030000}"/>
    <hyperlink ref="E842" location="A125998290C" display="A125998290C" xr:uid="{00000000-0004-0000-0000-00003F030000}"/>
    <hyperlink ref="E843" location="A125991090J" display="A125991090J" xr:uid="{00000000-0004-0000-0000-000040030000}"/>
    <hyperlink ref="E844" location="A125994690T" display="A125994690T" xr:uid="{00000000-0004-0000-0000-000041030000}"/>
    <hyperlink ref="E845" location="A125992890X" display="A125992890X" xr:uid="{00000000-0004-0000-0000-000042030000}"/>
    <hyperlink ref="E846" location="A125996582V" display="A125996582V" xr:uid="{00000000-0004-0000-0000-000043030000}"/>
    <hyperlink ref="E847" location="A126000182L" display="A126000182L" xr:uid="{00000000-0004-0000-0000-000044030000}"/>
    <hyperlink ref="E848" location="A125998382L" display="A125998382L" xr:uid="{00000000-0004-0000-0000-000045030000}"/>
    <hyperlink ref="E849" location="A125991182T" display="A125991182T" xr:uid="{00000000-0004-0000-0000-000046030000}"/>
    <hyperlink ref="E850" location="A125994782A" display="A125994782A" xr:uid="{00000000-0004-0000-0000-000047030000}"/>
    <hyperlink ref="E851" location="A125992982J" display="A125992982J" xr:uid="{00000000-0004-0000-0000-000048030000}"/>
    <hyperlink ref="E852" location="A125996586C" display="A125996586C" xr:uid="{00000000-0004-0000-0000-000049030000}"/>
    <hyperlink ref="E853" location="A126000186W" display="A126000186W" xr:uid="{00000000-0004-0000-0000-00004A030000}"/>
    <hyperlink ref="E854" location="A125998386W" display="A125998386W" xr:uid="{00000000-0004-0000-0000-00004B030000}"/>
    <hyperlink ref="E855" location="A125991186A" display="A125991186A" xr:uid="{00000000-0004-0000-0000-00004C030000}"/>
    <hyperlink ref="E856" location="A125994786K" display="A125994786K" xr:uid="{00000000-0004-0000-0000-00004D030000}"/>
    <hyperlink ref="E857" location="A125992986T" display="A125992986T" xr:uid="{00000000-0004-0000-0000-00004E030000}"/>
    <hyperlink ref="E858" location="A125996506T" display="A125996506T" xr:uid="{00000000-0004-0000-0000-00004F030000}"/>
    <hyperlink ref="E859" location="A126000106K" display="A126000106K" xr:uid="{00000000-0004-0000-0000-000050030000}"/>
    <hyperlink ref="E860" location="A125998306K" display="A125998306K" xr:uid="{00000000-0004-0000-0000-000051030000}"/>
    <hyperlink ref="E861" location="A125991106R" display="A125991106R" xr:uid="{00000000-0004-0000-0000-000052030000}"/>
    <hyperlink ref="E862" location="A125994706X" display="A125994706X" xr:uid="{00000000-0004-0000-0000-000053030000}"/>
    <hyperlink ref="E863" location="A125992906F" display="A125992906F" xr:uid="{00000000-0004-0000-0000-000054030000}"/>
    <hyperlink ref="E864" location="A125996474K" display="A125996474K" xr:uid="{00000000-0004-0000-0000-000055030000}"/>
    <hyperlink ref="E865" location="A126000074C" display="A126000074C" xr:uid="{00000000-0004-0000-0000-000056030000}"/>
    <hyperlink ref="E866" location="A125998274C" display="A125998274C" xr:uid="{00000000-0004-0000-0000-000057030000}"/>
    <hyperlink ref="E867" location="A125991074J" display="A125991074J" xr:uid="{00000000-0004-0000-0000-000058030000}"/>
    <hyperlink ref="E868" location="A125994674T" display="A125994674T" xr:uid="{00000000-0004-0000-0000-000059030000}"/>
    <hyperlink ref="E869" location="A125992874X" display="A125992874X" xr:uid="{00000000-0004-0000-0000-00005A030000}"/>
    <hyperlink ref="E870" location="A125996646V" display="A125996646V" xr:uid="{00000000-0004-0000-0000-00005B030000}"/>
    <hyperlink ref="E871" location="A126000246L" display="A126000246L" xr:uid="{00000000-0004-0000-0000-00005C030000}"/>
    <hyperlink ref="E872" location="A125998446L" display="A125998446L" xr:uid="{00000000-0004-0000-0000-00005D030000}"/>
    <hyperlink ref="E873" location="A125991246T" display="A125991246T" xr:uid="{00000000-0004-0000-0000-00005E030000}"/>
    <hyperlink ref="E874" location="A125994846A" display="A125994846A" xr:uid="{00000000-0004-0000-0000-00005F030000}"/>
    <hyperlink ref="E875" location="A125993046K" display="A125993046K" xr:uid="{00000000-0004-0000-0000-000060030000}"/>
    <hyperlink ref="E876" location="A125996538K" display="A125996538K" xr:uid="{00000000-0004-0000-0000-000061030000}"/>
    <hyperlink ref="E877" location="A126000138C" display="A126000138C" xr:uid="{00000000-0004-0000-0000-000062030000}"/>
    <hyperlink ref="E878" location="A125998338C" display="A125998338C" xr:uid="{00000000-0004-0000-0000-000063030000}"/>
    <hyperlink ref="E879" location="A125991138J" display="A125991138J" xr:uid="{00000000-0004-0000-0000-000064030000}"/>
    <hyperlink ref="E880" location="A125994738T" display="A125994738T" xr:uid="{00000000-0004-0000-0000-000065030000}"/>
    <hyperlink ref="E881" location="A125992938X" display="A125992938X" xr:uid="{00000000-0004-0000-0000-000066030000}"/>
    <hyperlink ref="E882" location="A125996606A" display="A125996606A" xr:uid="{00000000-0004-0000-0000-000067030000}"/>
    <hyperlink ref="E883" location="A126000206V" display="A126000206V" xr:uid="{00000000-0004-0000-0000-000068030000}"/>
    <hyperlink ref="E884" location="A125998406V" display="A125998406V" xr:uid="{00000000-0004-0000-0000-000069030000}"/>
    <hyperlink ref="E885" location="A125991206X" display="A125991206X" xr:uid="{00000000-0004-0000-0000-00006A030000}"/>
    <hyperlink ref="E886" location="A125994806J" display="A125994806J" xr:uid="{00000000-0004-0000-0000-00006B030000}"/>
    <hyperlink ref="E887" location="A125993006T" display="A125993006T" xr:uid="{00000000-0004-0000-0000-00006C030000}"/>
    <hyperlink ref="E888" location="A125996650K" display="A125996650K" xr:uid="{00000000-0004-0000-0000-00006D030000}"/>
    <hyperlink ref="E889" location="A126000250C" display="A126000250C" xr:uid="{00000000-0004-0000-0000-00006E030000}"/>
    <hyperlink ref="E890" location="A125998450C" display="A125998450C" xr:uid="{00000000-0004-0000-0000-00006F030000}"/>
    <hyperlink ref="E891" location="A125991250J" display="A125991250J" xr:uid="{00000000-0004-0000-0000-000070030000}"/>
    <hyperlink ref="E892" location="A125994850T" display="A125994850T" xr:uid="{00000000-0004-0000-0000-000071030000}"/>
    <hyperlink ref="E893" location="A125993050A" display="A125993050A" xr:uid="{00000000-0004-0000-0000-000072030000}"/>
    <hyperlink ref="E894" location="A125997478L" display="A125997478L" xr:uid="{00000000-0004-0000-0000-000073030000}"/>
    <hyperlink ref="E895" location="A126001078F" display="A126001078F" xr:uid="{00000000-0004-0000-0000-000074030000}"/>
    <hyperlink ref="E896" location="A125999278F" display="A125999278F" xr:uid="{00000000-0004-0000-0000-000075030000}"/>
    <hyperlink ref="E897" location="A125992078K" display="A125992078K" xr:uid="{00000000-0004-0000-0000-000076030000}"/>
    <hyperlink ref="E898" location="A125995678V" display="A125995678V" xr:uid="{00000000-0004-0000-0000-000077030000}"/>
    <hyperlink ref="E899" location="A125993878A" display="A125993878A" xr:uid="{00000000-0004-0000-0000-000078030000}"/>
    <hyperlink ref="E900" location="A125997610K" display="A125997610K" xr:uid="{00000000-0004-0000-0000-000079030000}"/>
    <hyperlink ref="E901" location="A126001210C" display="A126001210C" xr:uid="{00000000-0004-0000-0000-00007A030000}"/>
    <hyperlink ref="E902" location="A125999410C" display="A125999410C" xr:uid="{00000000-0004-0000-0000-00007B030000}"/>
    <hyperlink ref="E903" location="A125992210J" display="A125992210J" xr:uid="{00000000-0004-0000-0000-00007C030000}"/>
    <hyperlink ref="E904" location="A125995810T" display="A125995810T" xr:uid="{00000000-0004-0000-0000-00007D030000}"/>
    <hyperlink ref="E905" location="A125994010A" display="A125994010A" xr:uid="{00000000-0004-0000-0000-00007E030000}"/>
    <hyperlink ref="E906" location="A125997542V" display="A125997542V" xr:uid="{00000000-0004-0000-0000-00007F030000}"/>
    <hyperlink ref="E907" location="A126001142L" display="A126001142L" xr:uid="{00000000-0004-0000-0000-000080030000}"/>
    <hyperlink ref="E908" location="A125999342L" display="A125999342L" xr:uid="{00000000-0004-0000-0000-000081030000}"/>
    <hyperlink ref="E909" location="A125992142T" display="A125992142T" xr:uid="{00000000-0004-0000-0000-000082030000}"/>
    <hyperlink ref="E910" location="A125995742A" display="A125995742A" xr:uid="{00000000-0004-0000-0000-000083030000}"/>
    <hyperlink ref="E911" location="A125993942J" display="A125993942J" xr:uid="{00000000-0004-0000-0000-000084030000}"/>
    <hyperlink ref="E912" location="A125997614V" display="A125997614V" xr:uid="{00000000-0004-0000-0000-000085030000}"/>
    <hyperlink ref="E913" location="A126001214L" display="A126001214L" xr:uid="{00000000-0004-0000-0000-000086030000}"/>
    <hyperlink ref="E914" location="A125999414L" display="A125999414L" xr:uid="{00000000-0004-0000-0000-000087030000}"/>
    <hyperlink ref="E915" location="A125992214T" display="A125992214T" xr:uid="{00000000-0004-0000-0000-000088030000}"/>
    <hyperlink ref="E916" location="A125995814A" display="A125995814A" xr:uid="{00000000-0004-0000-0000-000089030000}"/>
    <hyperlink ref="E917" location="A125994014K" display="A125994014K" xr:uid="{00000000-0004-0000-0000-00008A030000}"/>
    <hyperlink ref="E918" location="A125997618C" display="A125997618C" xr:uid="{00000000-0004-0000-0000-00008B030000}"/>
    <hyperlink ref="E919" location="A126001218W" display="A126001218W" xr:uid="{00000000-0004-0000-0000-00008C030000}"/>
    <hyperlink ref="E920" location="A125999418W" display="A125999418W" xr:uid="{00000000-0004-0000-0000-00008D030000}"/>
    <hyperlink ref="E921" location="A125992218A" display="A125992218A" xr:uid="{00000000-0004-0000-0000-00008E030000}"/>
    <hyperlink ref="E922" location="A125995818K" display="A125995818K" xr:uid="{00000000-0004-0000-0000-00008F030000}"/>
    <hyperlink ref="E923" location="A125994018V" display="A125994018V" xr:uid="{00000000-0004-0000-0000-000090030000}"/>
    <hyperlink ref="E924" location="A125997546C" display="A125997546C" xr:uid="{00000000-0004-0000-0000-000091030000}"/>
    <hyperlink ref="E925" location="A126001146W" display="A126001146W" xr:uid="{00000000-0004-0000-0000-000092030000}"/>
    <hyperlink ref="E926" location="A125999346W" display="A125999346W" xr:uid="{00000000-0004-0000-0000-000093030000}"/>
    <hyperlink ref="E927" location="A125992146A" display="A125992146A" xr:uid="{00000000-0004-0000-0000-000094030000}"/>
    <hyperlink ref="E928" location="A125995746K" display="A125995746K" xr:uid="{00000000-0004-0000-0000-000095030000}"/>
    <hyperlink ref="E929" location="A125993946T" display="A125993946T" xr:uid="{00000000-0004-0000-0000-000096030000}"/>
    <hyperlink ref="E930" location="A125997550V" display="A125997550V" xr:uid="{00000000-0004-0000-0000-000097030000}"/>
    <hyperlink ref="E931" location="A126001150L" display="A126001150L" xr:uid="{00000000-0004-0000-0000-000098030000}"/>
    <hyperlink ref="E932" location="A125999350L" display="A125999350L" xr:uid="{00000000-0004-0000-0000-000099030000}"/>
    <hyperlink ref="E933" location="A125992150T" display="A125992150T" xr:uid="{00000000-0004-0000-0000-00009A030000}"/>
    <hyperlink ref="E934" location="A125995750A" display="A125995750A" xr:uid="{00000000-0004-0000-0000-00009B030000}"/>
    <hyperlink ref="E935" location="A125993950J" display="A125993950J" xr:uid="{00000000-0004-0000-0000-00009C030000}"/>
    <hyperlink ref="E936" location="A125997590L" display="A125997590L" xr:uid="{00000000-0004-0000-0000-00009D030000}"/>
    <hyperlink ref="E937" location="A126001190F" display="A126001190F" xr:uid="{00000000-0004-0000-0000-00009E030000}"/>
    <hyperlink ref="E938" location="A125999390F" display="A125999390F" xr:uid="{00000000-0004-0000-0000-00009F030000}"/>
    <hyperlink ref="E939" location="A125992190K" display="A125992190K" xr:uid="{00000000-0004-0000-0000-0000A0030000}"/>
    <hyperlink ref="E940" location="A125995790V" display="A125995790V" xr:uid="{00000000-0004-0000-0000-0000A1030000}"/>
    <hyperlink ref="E941" location="A125993990A" display="A125993990A" xr:uid="{00000000-0004-0000-0000-0000A2030000}"/>
    <hyperlink ref="E942" location="A125997510A" display="A125997510A" xr:uid="{00000000-0004-0000-0000-0000A3030000}"/>
    <hyperlink ref="E943" location="A126001110V" display="A126001110V" xr:uid="{00000000-0004-0000-0000-0000A4030000}"/>
    <hyperlink ref="E944" location="A125999310V" display="A125999310V" xr:uid="{00000000-0004-0000-0000-0000A5030000}"/>
    <hyperlink ref="E945" location="A125992110X" display="A125992110X" xr:uid="{00000000-0004-0000-0000-0000A6030000}"/>
    <hyperlink ref="E946" location="A125995710J" display="A125995710J" xr:uid="{00000000-0004-0000-0000-0000A7030000}"/>
    <hyperlink ref="E947" location="A125993910R" display="A125993910R" xr:uid="{00000000-0004-0000-0000-0000A8030000}"/>
    <hyperlink ref="E948" location="A125997622V" display="A125997622V" xr:uid="{00000000-0004-0000-0000-0000A9030000}"/>
    <hyperlink ref="E949" location="A126001222L" display="A126001222L" xr:uid="{00000000-0004-0000-0000-0000AA030000}"/>
    <hyperlink ref="E950" location="A125999422L" display="A125999422L" xr:uid="{00000000-0004-0000-0000-0000AB030000}"/>
    <hyperlink ref="E951" location="A125992222T" display="A125992222T" xr:uid="{00000000-0004-0000-0000-0000AC030000}"/>
    <hyperlink ref="E952" location="A125995822A" display="A125995822A" xr:uid="{00000000-0004-0000-0000-0000AD030000}"/>
    <hyperlink ref="E953" location="A125994022K" display="A125994022K" xr:uid="{00000000-0004-0000-0000-0000AE030000}"/>
    <hyperlink ref="E954" location="A125997554C" display="A125997554C" xr:uid="{00000000-0004-0000-0000-0000AF030000}"/>
    <hyperlink ref="E955" location="A126001154W" display="A126001154W" xr:uid="{00000000-0004-0000-0000-0000B0030000}"/>
    <hyperlink ref="E956" location="A125999354W" display="A125999354W" xr:uid="{00000000-0004-0000-0000-0000B1030000}"/>
    <hyperlink ref="E957" location="A125992154A" display="A125992154A" xr:uid="{00000000-0004-0000-0000-0000B2030000}"/>
    <hyperlink ref="E958" location="A125995754K" display="A125995754K" xr:uid="{00000000-0004-0000-0000-0000B3030000}"/>
    <hyperlink ref="E959" location="A125993954T" display="A125993954T" xr:uid="{00000000-0004-0000-0000-0000B4030000}"/>
    <hyperlink ref="E960" location="A125997482C" display="A125997482C" xr:uid="{00000000-0004-0000-0000-0000B5030000}"/>
    <hyperlink ref="E961" location="A126001082W" display="A126001082W" xr:uid="{00000000-0004-0000-0000-0000B6030000}"/>
    <hyperlink ref="E962" location="A125999282W" display="A125999282W" xr:uid="{00000000-0004-0000-0000-0000B7030000}"/>
    <hyperlink ref="E963" location="A125992082A" display="A125992082A" xr:uid="{00000000-0004-0000-0000-0000B8030000}"/>
    <hyperlink ref="E964" location="A125995682K" display="A125995682K" xr:uid="{00000000-0004-0000-0000-0000B9030000}"/>
    <hyperlink ref="E965" location="A125993882T" display="A125993882T" xr:uid="{00000000-0004-0000-0000-0000BA030000}"/>
    <hyperlink ref="E966" location="A125997558L" display="A125997558L" xr:uid="{00000000-0004-0000-0000-0000BB030000}"/>
    <hyperlink ref="E967" location="A126001158F" display="A126001158F" xr:uid="{00000000-0004-0000-0000-0000BC030000}"/>
    <hyperlink ref="E968" location="A125999358F" display="A125999358F" xr:uid="{00000000-0004-0000-0000-0000BD030000}"/>
    <hyperlink ref="E969" location="A125992158K" display="A125992158K" xr:uid="{00000000-0004-0000-0000-0000BE030000}"/>
    <hyperlink ref="E970" location="A125995758V" display="A125995758V" xr:uid="{00000000-0004-0000-0000-0000BF030000}"/>
    <hyperlink ref="E971" location="A125993958A" display="A125993958A" xr:uid="{00000000-0004-0000-0000-0000C0030000}"/>
    <hyperlink ref="E972" location="A125997562C" display="A125997562C" xr:uid="{00000000-0004-0000-0000-0000C1030000}"/>
    <hyperlink ref="E973" location="A126001162W" display="A126001162W" xr:uid="{00000000-0004-0000-0000-0000C2030000}"/>
    <hyperlink ref="E974" location="A125999362W" display="A125999362W" xr:uid="{00000000-0004-0000-0000-0000C3030000}"/>
    <hyperlink ref="E975" location="A125992162A" display="A125992162A" xr:uid="{00000000-0004-0000-0000-0000C4030000}"/>
    <hyperlink ref="E976" location="A125995762K" display="A125995762K" xr:uid="{00000000-0004-0000-0000-0000C5030000}"/>
    <hyperlink ref="E977" location="A125993962T" display="A125993962T" xr:uid="{00000000-0004-0000-0000-0000C6030000}"/>
    <hyperlink ref="E978" location="A125997634C" display="A125997634C" xr:uid="{00000000-0004-0000-0000-0000C7030000}"/>
    <hyperlink ref="E979" location="A126001234W" display="A126001234W" xr:uid="{00000000-0004-0000-0000-0000C8030000}"/>
    <hyperlink ref="E980" location="A125999434W" display="A125999434W" xr:uid="{00000000-0004-0000-0000-0000C9030000}"/>
    <hyperlink ref="E981" location="A125992234A" display="A125992234A" xr:uid="{00000000-0004-0000-0000-0000CA030000}"/>
    <hyperlink ref="E982" location="A125995834K" display="A125995834K" xr:uid="{00000000-0004-0000-0000-0000CB030000}"/>
    <hyperlink ref="E983" location="A125994034V" display="A125994034V" xr:uid="{00000000-0004-0000-0000-0000CC030000}"/>
    <hyperlink ref="E984" location="A125997454V" display="A125997454V" xr:uid="{00000000-0004-0000-0000-0000CD030000}"/>
    <hyperlink ref="E985" location="A126001054L" display="A126001054L" xr:uid="{00000000-0004-0000-0000-0000CE030000}"/>
    <hyperlink ref="E986" location="A125999254L" display="A125999254L" xr:uid="{00000000-0004-0000-0000-0000CF030000}"/>
    <hyperlink ref="E987" location="A125992054T" display="A125992054T" xr:uid="{00000000-0004-0000-0000-0000D0030000}"/>
    <hyperlink ref="E988" location="A125995654A" display="A125995654A" xr:uid="{00000000-0004-0000-0000-0000D1030000}"/>
    <hyperlink ref="E989" location="A125993854J" display="A125993854J" xr:uid="{00000000-0004-0000-0000-0000D2030000}"/>
    <hyperlink ref="E990" location="A125997626C" display="A125997626C" xr:uid="{00000000-0004-0000-0000-0000D3030000}"/>
    <hyperlink ref="E991" location="A126001226W" display="A126001226W" xr:uid="{00000000-0004-0000-0000-0000D4030000}"/>
    <hyperlink ref="E992" location="A125999426W" display="A125999426W" xr:uid="{00000000-0004-0000-0000-0000D5030000}"/>
    <hyperlink ref="E993" location="A125992226A" display="A125992226A" xr:uid="{00000000-0004-0000-0000-0000D6030000}"/>
    <hyperlink ref="E994" location="A125995826K" display="A125995826K" xr:uid="{00000000-0004-0000-0000-0000D7030000}"/>
    <hyperlink ref="E995" location="A125994026V" display="A125994026V" xr:uid="{00000000-0004-0000-0000-0000D8030000}"/>
    <hyperlink ref="E996" location="A125997630V" display="A125997630V" xr:uid="{00000000-0004-0000-0000-0000D9030000}"/>
    <hyperlink ref="E997" location="A126001230L" display="A126001230L" xr:uid="{00000000-0004-0000-0000-0000DA030000}"/>
    <hyperlink ref="E998" location="A125999430L" display="A125999430L" xr:uid="{00000000-0004-0000-0000-0000DB030000}"/>
    <hyperlink ref="E999" location="A125992230T" display="A125992230T" xr:uid="{00000000-0004-0000-0000-0000DC030000}"/>
    <hyperlink ref="E1000" location="A125995830A" display="A125995830A" xr:uid="{00000000-0004-0000-0000-0000DD030000}"/>
    <hyperlink ref="E1001" location="A125994030K" display="A125994030K" xr:uid="{00000000-0004-0000-0000-0000DE030000}"/>
    <hyperlink ref="E1002" location="A125997458C" display="A125997458C" xr:uid="{00000000-0004-0000-0000-0000DF030000}"/>
    <hyperlink ref="E1003" location="A126001058W" display="A126001058W" xr:uid="{00000000-0004-0000-0000-0000E0030000}"/>
    <hyperlink ref="E1004" location="A125999258W" display="A125999258W" xr:uid="{00000000-0004-0000-0000-0000E1030000}"/>
    <hyperlink ref="E1005" location="A125992058A" display="A125992058A" xr:uid="{00000000-0004-0000-0000-0000E2030000}"/>
    <hyperlink ref="E1006" location="A125995658K" display="A125995658K" xr:uid="{00000000-0004-0000-0000-0000E3030000}"/>
    <hyperlink ref="E1007" location="A125993858T" display="A125993858T" xr:uid="{00000000-0004-0000-0000-0000E4030000}"/>
    <hyperlink ref="E1008" location="A125997514K" display="A125997514K" xr:uid="{00000000-0004-0000-0000-0000E5030000}"/>
    <hyperlink ref="E1009" location="A126001114C" display="A126001114C" xr:uid="{00000000-0004-0000-0000-0000E6030000}"/>
    <hyperlink ref="E1010" location="A125999314C" display="A125999314C" xr:uid="{00000000-0004-0000-0000-0000E7030000}"/>
    <hyperlink ref="E1011" location="A125992114J" display="A125992114J" xr:uid="{00000000-0004-0000-0000-0000E8030000}"/>
    <hyperlink ref="E1012" location="A125995714T" display="A125995714T" xr:uid="{00000000-0004-0000-0000-0000E9030000}"/>
    <hyperlink ref="E1013" location="A125993914X" display="A125993914X" xr:uid="{00000000-0004-0000-0000-0000EA030000}"/>
    <hyperlink ref="E1014" location="A125997566L" display="A125997566L" xr:uid="{00000000-0004-0000-0000-0000EB030000}"/>
    <hyperlink ref="E1015" location="A126001166F" display="A126001166F" xr:uid="{00000000-0004-0000-0000-0000EC030000}"/>
    <hyperlink ref="E1016" location="A125999366F" display="A125999366F" xr:uid="{00000000-0004-0000-0000-0000ED030000}"/>
    <hyperlink ref="E1017" location="A125992166K" display="A125992166K" xr:uid="{00000000-0004-0000-0000-0000EE030000}"/>
    <hyperlink ref="E1018" location="A125995766V" display="A125995766V" xr:uid="{00000000-0004-0000-0000-0000EF030000}"/>
    <hyperlink ref="E1019" location="A125993966A" display="A125993966A" xr:uid="{00000000-0004-0000-0000-0000F0030000}"/>
    <hyperlink ref="E1020" location="A125997638L" display="A125997638L" xr:uid="{00000000-0004-0000-0000-0000F1030000}"/>
    <hyperlink ref="E1021" location="A126001238F" display="A126001238F" xr:uid="{00000000-0004-0000-0000-0000F2030000}"/>
    <hyperlink ref="E1022" location="A125999438F" display="A125999438F" xr:uid="{00000000-0004-0000-0000-0000F3030000}"/>
    <hyperlink ref="E1023" location="A125992238K" display="A125992238K" xr:uid="{00000000-0004-0000-0000-0000F4030000}"/>
    <hyperlink ref="E1024" location="A125995838V" display="A125995838V" xr:uid="{00000000-0004-0000-0000-0000F5030000}"/>
    <hyperlink ref="E1025" location="A125994038C" display="A125994038C" xr:uid="{00000000-0004-0000-0000-0000F6030000}"/>
    <hyperlink ref="E1026" location="A125997462V" display="A125997462V" xr:uid="{00000000-0004-0000-0000-0000F7030000}"/>
    <hyperlink ref="E1027" location="A126001062L" display="A126001062L" xr:uid="{00000000-0004-0000-0000-0000F8030000}"/>
    <hyperlink ref="E1028" location="A125999262L" display="A125999262L" xr:uid="{00000000-0004-0000-0000-0000F9030000}"/>
    <hyperlink ref="E1029" location="A125997594W" display="A125997594W" xr:uid="{00000000-0004-0000-0000-0000FA030000}"/>
    <hyperlink ref="E1030" location="A126001194R" display="A126001194R" xr:uid="{00000000-0004-0000-0000-0000FB030000}"/>
    <hyperlink ref="E1031" location="A125999394R" display="A125999394R" xr:uid="{00000000-0004-0000-0000-0000FC030000}"/>
    <hyperlink ref="E1032" location="A125992194V" display="A125992194V" xr:uid="{00000000-0004-0000-0000-0000FD030000}"/>
    <hyperlink ref="E1033" location="A125995794C" display="A125995794C" xr:uid="{00000000-0004-0000-0000-0000FE030000}"/>
    <hyperlink ref="E1034" location="A125993994K" display="A125993994K" xr:uid="{00000000-0004-0000-0000-0000FF030000}"/>
    <hyperlink ref="E1035" location="A125997598F" display="A125997598F" xr:uid="{00000000-0004-0000-0000-000000040000}"/>
    <hyperlink ref="E1036" location="A126001198X" display="A126001198X" xr:uid="{00000000-0004-0000-0000-000001040000}"/>
    <hyperlink ref="E1037" location="A125999398X" display="A125999398X" xr:uid="{00000000-0004-0000-0000-000002040000}"/>
    <hyperlink ref="E1038" location="A125992198C" display="A125992198C" xr:uid="{00000000-0004-0000-0000-000003040000}"/>
    <hyperlink ref="E1039" location="A125995798L" display="A125995798L" xr:uid="{00000000-0004-0000-0000-000004040000}"/>
    <hyperlink ref="E1040" location="A125993998V" display="A125993998V" xr:uid="{00000000-0004-0000-0000-000005040000}"/>
    <hyperlink ref="E1041" location="A125997494L" display="A125997494L" xr:uid="{00000000-0004-0000-0000-000006040000}"/>
    <hyperlink ref="E1042" location="A126001094F" display="A126001094F" xr:uid="{00000000-0004-0000-0000-000007040000}"/>
    <hyperlink ref="E1043" location="A125999294F" display="A125999294F" xr:uid="{00000000-0004-0000-0000-000008040000}"/>
    <hyperlink ref="E1044" location="A125992094K" display="A125992094K" xr:uid="{00000000-0004-0000-0000-000009040000}"/>
    <hyperlink ref="E1045" location="A125995694V" display="A125995694V" xr:uid="{00000000-0004-0000-0000-00000A040000}"/>
    <hyperlink ref="E1046" location="A125993894A" display="A125993894A" xr:uid="{00000000-0004-0000-0000-00000B040000}"/>
    <hyperlink ref="E1047" location="A125997466C" display="A125997466C" xr:uid="{00000000-0004-0000-0000-00000C040000}"/>
    <hyperlink ref="E1048" location="A126001066W" display="A126001066W" xr:uid="{00000000-0004-0000-0000-00000D040000}"/>
    <hyperlink ref="E1049" location="A125999266W" display="A125999266W" xr:uid="{00000000-0004-0000-0000-00000E040000}"/>
    <hyperlink ref="E1050" location="A125992066A" display="A125992066A" xr:uid="{00000000-0004-0000-0000-00000F040000}"/>
    <hyperlink ref="E1051" location="A125995666K" display="A125995666K" xr:uid="{00000000-0004-0000-0000-000010040000}"/>
    <hyperlink ref="E1052" location="A125993866T" display="A125993866T" xr:uid="{00000000-0004-0000-0000-000011040000}"/>
    <hyperlink ref="E1053" location="A125992118T" display="A125992118T" xr:uid="{00000000-0004-0000-0000-000012040000}"/>
    <hyperlink ref="E1054" location="A125995718A" display="A125995718A" xr:uid="{00000000-0004-0000-0000-000013040000}"/>
    <hyperlink ref="E1055" location="A125993918J" display="A125993918J" xr:uid="{00000000-0004-0000-0000-000014040000}"/>
    <hyperlink ref="E1056" location="A125997486L" display="A125997486L" xr:uid="{00000000-0004-0000-0000-000015040000}"/>
    <hyperlink ref="E1057" location="A126001086F" display="A126001086F" xr:uid="{00000000-0004-0000-0000-000016040000}"/>
    <hyperlink ref="E1058" location="A125999286F" display="A125999286F" xr:uid="{00000000-0004-0000-0000-000017040000}"/>
    <hyperlink ref="E1059" location="A125992086K" display="A125992086K" xr:uid="{00000000-0004-0000-0000-000018040000}"/>
    <hyperlink ref="E1060" location="A125995686V" display="A125995686V" xr:uid="{00000000-0004-0000-0000-000019040000}"/>
    <hyperlink ref="E1061" location="A125993886A" display="A125993886A" xr:uid="{00000000-0004-0000-0000-00001A040000}"/>
    <hyperlink ref="E1062" location="A125997522K" display="A125997522K" xr:uid="{00000000-0004-0000-0000-00001B040000}"/>
    <hyperlink ref="E1063" location="A126001122C" display="A126001122C" xr:uid="{00000000-0004-0000-0000-00001C040000}"/>
    <hyperlink ref="E1064" location="A125999322C" display="A125999322C" xr:uid="{00000000-0004-0000-0000-00001D040000}"/>
    <hyperlink ref="E1065" location="A125992122J" display="A125992122J" xr:uid="{00000000-0004-0000-0000-00001E040000}"/>
    <hyperlink ref="E1066" location="A125995722T" display="A125995722T" xr:uid="{00000000-0004-0000-0000-00001F040000}"/>
    <hyperlink ref="E1067" location="A125993922X" display="A125993922X" xr:uid="{00000000-0004-0000-0000-000020040000}"/>
    <hyperlink ref="E1068" location="A125997498W" display="A125997498W" xr:uid="{00000000-0004-0000-0000-000021040000}"/>
    <hyperlink ref="E1069" location="A126001098R" display="A126001098R" xr:uid="{00000000-0004-0000-0000-000022040000}"/>
    <hyperlink ref="E1070" location="A125999298R" display="A125999298R" xr:uid="{00000000-0004-0000-0000-000023040000}"/>
    <hyperlink ref="E1071" location="A125992098V" display="A125992098V" xr:uid="{00000000-0004-0000-0000-000024040000}"/>
    <hyperlink ref="E1072" location="A125995698C" display="A125995698C" xr:uid="{00000000-0004-0000-0000-000025040000}"/>
    <hyperlink ref="E1073" location="A125993898K" display="A125993898K" xr:uid="{00000000-0004-0000-0000-000026040000}"/>
    <hyperlink ref="E1074" location="A125997526V" display="A125997526V" xr:uid="{00000000-0004-0000-0000-000027040000}"/>
    <hyperlink ref="E1075" location="A126001126L" display="A126001126L" xr:uid="{00000000-0004-0000-0000-000028040000}"/>
    <hyperlink ref="E1076" location="A125999326L" display="A125999326L" xr:uid="{00000000-0004-0000-0000-000029040000}"/>
    <hyperlink ref="E1077" location="A125992126T" display="A125992126T" xr:uid="{00000000-0004-0000-0000-00002A040000}"/>
    <hyperlink ref="E1078" location="A125995726A" display="A125995726A" xr:uid="{00000000-0004-0000-0000-00002B040000}"/>
    <hyperlink ref="E1079" location="A125993926J" display="A125993926J" xr:uid="{00000000-0004-0000-0000-00002C040000}"/>
    <hyperlink ref="E1080" location="A125997570C" display="A125997570C" xr:uid="{00000000-0004-0000-0000-00002D040000}"/>
    <hyperlink ref="E1081" location="A126001170W" display="A126001170W" xr:uid="{00000000-0004-0000-0000-00002E040000}"/>
    <hyperlink ref="E1082" location="A125999370W" display="A125999370W" xr:uid="{00000000-0004-0000-0000-00002F040000}"/>
    <hyperlink ref="E1083" location="A125992170A" display="A125992170A" xr:uid="{00000000-0004-0000-0000-000030040000}"/>
    <hyperlink ref="E1084" location="A125995770K" display="A125995770K" xr:uid="{00000000-0004-0000-0000-000031040000}"/>
    <hyperlink ref="E1085" location="A125993970T" display="A125993970T" xr:uid="{00000000-0004-0000-0000-000032040000}"/>
    <hyperlink ref="E1086" location="A125997530K" display="A125997530K" xr:uid="{00000000-0004-0000-0000-000033040000}"/>
    <hyperlink ref="E1087" location="A126001130C" display="A126001130C" xr:uid="{00000000-0004-0000-0000-000034040000}"/>
    <hyperlink ref="E1088" location="A125999330C" display="A125999330C" xr:uid="{00000000-0004-0000-0000-000035040000}"/>
    <hyperlink ref="E1089" location="A125992130J" display="A125992130J" xr:uid="{00000000-0004-0000-0000-000036040000}"/>
    <hyperlink ref="E1090" location="A125995730T" display="A125995730T" xr:uid="{00000000-0004-0000-0000-000037040000}"/>
    <hyperlink ref="E1091" location="A125993930X" display="A125993930X" xr:uid="{00000000-0004-0000-0000-000038040000}"/>
    <hyperlink ref="E1092" location="A125997502A" display="A125997502A" xr:uid="{00000000-0004-0000-0000-000039040000}"/>
    <hyperlink ref="E1093" location="A126001102V" display="A126001102V" xr:uid="{00000000-0004-0000-0000-00003A040000}"/>
    <hyperlink ref="E1094" location="A125999302V" display="A125999302V" xr:uid="{00000000-0004-0000-0000-00003B040000}"/>
    <hyperlink ref="E1095" location="A125992102X" display="A125992102X" xr:uid="{00000000-0004-0000-0000-00003C040000}"/>
    <hyperlink ref="E1096" location="A125995702J" display="A125995702J" xr:uid="{00000000-0004-0000-0000-00003D040000}"/>
    <hyperlink ref="E1097" location="A125993902R" display="A125993902R" xr:uid="{00000000-0004-0000-0000-00003E040000}"/>
    <hyperlink ref="E1098" location="A125997602K" display="A125997602K" xr:uid="{00000000-0004-0000-0000-00003F040000}"/>
    <hyperlink ref="E1099" location="A126001202C" display="A126001202C" xr:uid="{00000000-0004-0000-0000-000040040000}"/>
    <hyperlink ref="E1100" location="A125999402C" display="A125999402C" xr:uid="{00000000-0004-0000-0000-000041040000}"/>
    <hyperlink ref="E1101" location="A125992202J" display="A125992202J" xr:uid="{00000000-0004-0000-0000-000042040000}"/>
    <hyperlink ref="E1102" location="A125995802T" display="A125995802T" xr:uid="{00000000-0004-0000-0000-000043040000}"/>
    <hyperlink ref="E1103" location="A125994002A" display="A125994002A" xr:uid="{00000000-0004-0000-0000-000044040000}"/>
    <hyperlink ref="E1104" location="A125997574L" display="A125997574L" xr:uid="{00000000-0004-0000-0000-000045040000}"/>
    <hyperlink ref="E1105" location="A126001174F" display="A126001174F" xr:uid="{00000000-0004-0000-0000-000046040000}"/>
    <hyperlink ref="E1106" location="A125999374F" display="A125999374F" xr:uid="{00000000-0004-0000-0000-000047040000}"/>
    <hyperlink ref="E1107" location="A125992174K" display="A125992174K" xr:uid="{00000000-0004-0000-0000-000048040000}"/>
    <hyperlink ref="E1108" location="A125995774V" display="A125995774V" xr:uid="{00000000-0004-0000-0000-000049040000}"/>
    <hyperlink ref="E1109" location="A125993974A" display="A125993974A" xr:uid="{00000000-0004-0000-0000-00004A040000}"/>
    <hyperlink ref="E1110" location="A125997578W" display="A125997578W" xr:uid="{00000000-0004-0000-0000-00004B040000}"/>
    <hyperlink ref="E1111" location="A126001178R" display="A126001178R" xr:uid="{00000000-0004-0000-0000-00004C040000}"/>
    <hyperlink ref="E1112" location="A125999378R" display="A125999378R" xr:uid="{00000000-0004-0000-0000-00004D040000}"/>
    <hyperlink ref="E1113" location="A125992178V" display="A125992178V" xr:uid="{00000000-0004-0000-0000-00004E040000}"/>
    <hyperlink ref="E1114" location="A125995778C" display="A125995778C" xr:uid="{00000000-0004-0000-0000-00004F040000}"/>
    <hyperlink ref="E1115" location="A125993978K" display="A125993978K" xr:uid="{00000000-0004-0000-0000-000050040000}"/>
    <hyperlink ref="E1116" location="A125997642C" display="A125997642C" xr:uid="{00000000-0004-0000-0000-000051040000}"/>
    <hyperlink ref="E1117" location="A126001242W" display="A126001242W" xr:uid="{00000000-0004-0000-0000-000052040000}"/>
    <hyperlink ref="E1118" location="A125999442W" display="A125999442W" xr:uid="{00000000-0004-0000-0000-000053040000}"/>
    <hyperlink ref="E1119" location="A125992242A" display="A125992242A" xr:uid="{00000000-0004-0000-0000-000054040000}"/>
    <hyperlink ref="E1120" location="A125995842K" display="A125995842K" xr:uid="{00000000-0004-0000-0000-000055040000}"/>
    <hyperlink ref="E1121" location="A125994042V" display="A125994042V" xr:uid="{00000000-0004-0000-0000-000056040000}"/>
    <hyperlink ref="E1122" location="A125997470V" display="A125997470V" xr:uid="{00000000-0004-0000-0000-000057040000}"/>
    <hyperlink ref="E1123" location="A126001070L" display="A126001070L" xr:uid="{00000000-0004-0000-0000-000058040000}"/>
    <hyperlink ref="E1124" location="A125999270L" display="A125999270L" xr:uid="{00000000-0004-0000-0000-000059040000}"/>
    <hyperlink ref="E1125" location="A125992070T" display="A125992070T" xr:uid="{00000000-0004-0000-0000-00005A040000}"/>
    <hyperlink ref="E1126" location="A125995670A" display="A125995670A" xr:uid="{00000000-0004-0000-0000-00005B040000}"/>
    <hyperlink ref="E1127" location="A125993870J" display="A125993870J" xr:uid="{00000000-0004-0000-0000-00005C040000}"/>
    <hyperlink ref="E1128" location="A125997534V" display="A125997534V" xr:uid="{00000000-0004-0000-0000-00005D040000}"/>
    <hyperlink ref="E1129" location="A126001134L" display="A126001134L" xr:uid="{00000000-0004-0000-0000-00005E040000}"/>
    <hyperlink ref="E1130" location="A125999334L" display="A125999334L" xr:uid="{00000000-0004-0000-0000-00005F040000}"/>
    <hyperlink ref="E1131" location="A125992134T" display="A125992134T" xr:uid="{00000000-0004-0000-0000-000060040000}"/>
    <hyperlink ref="E1132" location="A125995734A" display="A125995734A" xr:uid="{00000000-0004-0000-0000-000061040000}"/>
    <hyperlink ref="E1133" location="A125993934J" display="A125993934J" xr:uid="{00000000-0004-0000-0000-000062040000}"/>
    <hyperlink ref="E1134" location="A125997490C" display="A125997490C" xr:uid="{00000000-0004-0000-0000-000063040000}"/>
    <hyperlink ref="E1135" location="A126001090W" display="A126001090W" xr:uid="{00000000-0004-0000-0000-000064040000}"/>
    <hyperlink ref="E1136" location="A125999290W" display="A125999290W" xr:uid="{00000000-0004-0000-0000-000065040000}"/>
    <hyperlink ref="E1137" location="A125992090A" display="A125992090A" xr:uid="{00000000-0004-0000-0000-000066040000}"/>
    <hyperlink ref="E1138" location="A125995690K" display="A125995690K" xr:uid="{00000000-0004-0000-0000-000067040000}"/>
    <hyperlink ref="E1139" location="A125993890T" display="A125993890T" xr:uid="{00000000-0004-0000-0000-000068040000}"/>
    <hyperlink ref="E1140" location="A125997582L" display="A125997582L" xr:uid="{00000000-0004-0000-0000-000069040000}"/>
    <hyperlink ref="E1141" location="A126001182F" display="A126001182F" xr:uid="{00000000-0004-0000-0000-00006A040000}"/>
    <hyperlink ref="E1142" location="A125999382F" display="A125999382F" xr:uid="{00000000-0004-0000-0000-00006B040000}"/>
    <hyperlink ref="E1143" location="A125992182K" display="A125992182K" xr:uid="{00000000-0004-0000-0000-00006C040000}"/>
    <hyperlink ref="E1144" location="A125995782V" display="A125995782V" xr:uid="{00000000-0004-0000-0000-00006D040000}"/>
    <hyperlink ref="E1145" location="A125993982A" display="A125993982A" xr:uid="{00000000-0004-0000-0000-00006E040000}"/>
    <hyperlink ref="E1146" location="A125997586W" display="A125997586W" xr:uid="{00000000-0004-0000-0000-00006F040000}"/>
    <hyperlink ref="E1147" location="A126001186R" display="A126001186R" xr:uid="{00000000-0004-0000-0000-000070040000}"/>
    <hyperlink ref="E1148" location="A125999386R" display="A125999386R" xr:uid="{00000000-0004-0000-0000-000071040000}"/>
    <hyperlink ref="E1149" location="A125992186V" display="A125992186V" xr:uid="{00000000-0004-0000-0000-000072040000}"/>
    <hyperlink ref="E1150" location="A125995786C" display="A125995786C" xr:uid="{00000000-0004-0000-0000-000073040000}"/>
    <hyperlink ref="E1151" location="A125993986K" display="A125993986K" xr:uid="{00000000-0004-0000-0000-000074040000}"/>
    <hyperlink ref="E1152" location="A125997506K" display="A125997506K" xr:uid="{00000000-0004-0000-0000-000075040000}"/>
    <hyperlink ref="E1153" location="A126001106C" display="A126001106C" xr:uid="{00000000-0004-0000-0000-000076040000}"/>
    <hyperlink ref="E1154" location="A125999306C" display="A125999306C" xr:uid="{00000000-0004-0000-0000-000077040000}"/>
    <hyperlink ref="E1155" location="A125992106J" display="A125992106J" xr:uid="{00000000-0004-0000-0000-000078040000}"/>
    <hyperlink ref="E1156" location="A125995706T" display="A125995706T" xr:uid="{00000000-0004-0000-0000-000079040000}"/>
    <hyperlink ref="E1157" location="A125993906X" display="A125993906X" xr:uid="{00000000-0004-0000-0000-00007A040000}"/>
    <hyperlink ref="E1158" location="A125997474C" display="A125997474C" xr:uid="{00000000-0004-0000-0000-00007B040000}"/>
    <hyperlink ref="E1159" location="A126001074W" display="A126001074W" xr:uid="{00000000-0004-0000-0000-00007C040000}"/>
    <hyperlink ref="E1160" location="A125999274W" display="A125999274W" xr:uid="{00000000-0004-0000-0000-00007D040000}"/>
    <hyperlink ref="E1161" location="A125992074A" display="A125992074A" xr:uid="{00000000-0004-0000-0000-00007E040000}"/>
    <hyperlink ref="E1162" location="A125995674K" display="A125995674K" xr:uid="{00000000-0004-0000-0000-00007F040000}"/>
    <hyperlink ref="E1163" location="A125993874T" display="A125993874T" xr:uid="{00000000-0004-0000-0000-000080040000}"/>
    <hyperlink ref="E1164" location="A125997646L" display="A125997646L" xr:uid="{00000000-0004-0000-0000-000081040000}"/>
    <hyperlink ref="E1165" location="A126001246F" display="A126001246F" xr:uid="{00000000-0004-0000-0000-000082040000}"/>
    <hyperlink ref="E1166" location="A125999446F" display="A125999446F" xr:uid="{00000000-0004-0000-0000-000083040000}"/>
    <hyperlink ref="E1167" location="A125992246K" display="A125992246K" xr:uid="{00000000-0004-0000-0000-000084040000}"/>
    <hyperlink ref="E1168" location="A125995846V" display="A125995846V" xr:uid="{00000000-0004-0000-0000-000085040000}"/>
    <hyperlink ref="E1169" location="A125994046C" display="A125994046C" xr:uid="{00000000-0004-0000-0000-000086040000}"/>
    <hyperlink ref="E1170" location="A125997538C" display="A125997538C" xr:uid="{00000000-0004-0000-0000-000087040000}"/>
    <hyperlink ref="E1171" location="A126001138W" display="A126001138W" xr:uid="{00000000-0004-0000-0000-000088040000}"/>
    <hyperlink ref="E1172" location="A125999338W" display="A125999338W" xr:uid="{00000000-0004-0000-0000-000089040000}"/>
    <hyperlink ref="E1173" location="A125992138A" display="A125992138A" xr:uid="{00000000-0004-0000-0000-00008A040000}"/>
    <hyperlink ref="E1174" location="A125995738K" display="A125995738K" xr:uid="{00000000-0004-0000-0000-00008B040000}"/>
    <hyperlink ref="E1175" location="A125993938T" display="A125993938T" xr:uid="{00000000-0004-0000-0000-00008C040000}"/>
    <hyperlink ref="E1176" location="A125997606V" display="A125997606V" xr:uid="{00000000-0004-0000-0000-00008D040000}"/>
    <hyperlink ref="E1177" location="A126001206L" display="A126001206L" xr:uid="{00000000-0004-0000-0000-00008E040000}"/>
    <hyperlink ref="E1178" location="A125999406L" display="A125999406L" xr:uid="{00000000-0004-0000-0000-00008F040000}"/>
    <hyperlink ref="E1179" location="A125992206T" display="A125992206T" xr:uid="{00000000-0004-0000-0000-000090040000}"/>
    <hyperlink ref="E1180" location="A125995806A" display="A125995806A" xr:uid="{00000000-0004-0000-0000-000091040000}"/>
    <hyperlink ref="E1181" location="A125994006K" display="A125994006K" xr:uid="{00000000-0004-0000-0000-000092040000}"/>
    <hyperlink ref="E1182" location="A125997650C" display="A125997650C" xr:uid="{00000000-0004-0000-0000-000093040000}"/>
    <hyperlink ref="E1183" location="A126001250W" display="A126001250W" xr:uid="{00000000-0004-0000-0000-000094040000}"/>
    <hyperlink ref="E1184" location="A125999450W" display="A125999450W" xr:uid="{00000000-0004-0000-0000-000095040000}"/>
    <hyperlink ref="E1185" location="A125992250A" display="A125992250A" xr:uid="{00000000-0004-0000-0000-000096040000}"/>
    <hyperlink ref="E1186" location="A125995850K" display="A125995850K" xr:uid="{00000000-0004-0000-0000-000097040000}"/>
    <hyperlink ref="E1187" location="A125994050V" display="A125994050V" xr:uid="{00000000-0004-0000-0000-000098040000}"/>
    <hyperlink ref="E1188" location="A125997678F" display="A125997678F" xr:uid="{00000000-0004-0000-0000-000099040000}"/>
    <hyperlink ref="E1189" location="A126001278X" display="A126001278X" xr:uid="{00000000-0004-0000-0000-00009A040000}"/>
    <hyperlink ref="E1190" location="A125999478X" display="A125999478X" xr:uid="{00000000-0004-0000-0000-00009B040000}"/>
    <hyperlink ref="E1191" location="A125992278C" display="A125992278C" xr:uid="{00000000-0004-0000-0000-00009C040000}"/>
    <hyperlink ref="E1192" location="A125995878L" display="A125995878L" xr:uid="{00000000-0004-0000-0000-00009D040000}"/>
    <hyperlink ref="E1193" location="A125994078W" display="A125994078W" xr:uid="{00000000-0004-0000-0000-00009E040000}"/>
    <hyperlink ref="E1194" location="A125997810C" display="A125997810C" xr:uid="{00000000-0004-0000-0000-00009F040000}"/>
    <hyperlink ref="E1195" location="A126001410W" display="A126001410W" xr:uid="{00000000-0004-0000-0000-0000A0040000}"/>
    <hyperlink ref="E1196" location="A125999610W" display="A125999610W" xr:uid="{00000000-0004-0000-0000-0000A1040000}"/>
    <hyperlink ref="E1197" location="A125992410A" display="A125992410A" xr:uid="{00000000-0004-0000-0000-0000A2040000}"/>
    <hyperlink ref="E1198" location="A125996010L" display="A125996010L" xr:uid="{00000000-0004-0000-0000-0000A3040000}"/>
    <hyperlink ref="E1199" location="A125994210V" display="A125994210V" xr:uid="{00000000-0004-0000-0000-0000A4040000}"/>
    <hyperlink ref="E1200" location="A125997742L" display="A125997742L" xr:uid="{00000000-0004-0000-0000-0000A5040000}"/>
    <hyperlink ref="E1201" location="A126001342F" display="A126001342F" xr:uid="{00000000-0004-0000-0000-0000A6040000}"/>
    <hyperlink ref="E1202" location="A125999542F" display="A125999542F" xr:uid="{00000000-0004-0000-0000-0000A7040000}"/>
    <hyperlink ref="E1203" location="A125992342K" display="A125992342K" xr:uid="{00000000-0004-0000-0000-0000A8040000}"/>
    <hyperlink ref="E1204" location="A125995942V" display="A125995942V" xr:uid="{00000000-0004-0000-0000-0000A9040000}"/>
    <hyperlink ref="E1205" location="A125994142C" display="A125994142C" xr:uid="{00000000-0004-0000-0000-0000AA040000}"/>
    <hyperlink ref="E1206" location="A125997814L" display="A125997814L" xr:uid="{00000000-0004-0000-0000-0000AB040000}"/>
    <hyperlink ref="E1207" location="A126001414F" display="A126001414F" xr:uid="{00000000-0004-0000-0000-0000AC040000}"/>
    <hyperlink ref="E1208" location="A125999614F" display="A125999614F" xr:uid="{00000000-0004-0000-0000-0000AD040000}"/>
    <hyperlink ref="E1209" location="A125992414K" display="A125992414K" xr:uid="{00000000-0004-0000-0000-0000AE040000}"/>
    <hyperlink ref="E1210" location="A125996014W" display="A125996014W" xr:uid="{00000000-0004-0000-0000-0000AF040000}"/>
    <hyperlink ref="E1211" location="A125994214C" display="A125994214C" xr:uid="{00000000-0004-0000-0000-0000B0040000}"/>
    <hyperlink ref="E1212" location="A125997818W" display="A125997818W" xr:uid="{00000000-0004-0000-0000-0000B1040000}"/>
    <hyperlink ref="E1213" location="A126001418R" display="A126001418R" xr:uid="{00000000-0004-0000-0000-0000B2040000}"/>
    <hyperlink ref="E1214" location="A125999618R" display="A125999618R" xr:uid="{00000000-0004-0000-0000-0000B3040000}"/>
    <hyperlink ref="E1215" location="A125992418V" display="A125992418V" xr:uid="{00000000-0004-0000-0000-0000B4040000}"/>
    <hyperlink ref="E1216" location="A125996018F" display="A125996018F" xr:uid="{00000000-0004-0000-0000-0000B5040000}"/>
    <hyperlink ref="E1217" location="A125994218L" display="A125994218L" xr:uid="{00000000-0004-0000-0000-0000B6040000}"/>
    <hyperlink ref="E1218" location="A125997746W" display="A125997746W" xr:uid="{00000000-0004-0000-0000-0000B7040000}"/>
    <hyperlink ref="E1219" location="A126001346R" display="A126001346R" xr:uid="{00000000-0004-0000-0000-0000B8040000}"/>
    <hyperlink ref="E1220" location="A125999546R" display="A125999546R" xr:uid="{00000000-0004-0000-0000-0000B9040000}"/>
    <hyperlink ref="E1221" location="A125992346V" display="A125992346V" xr:uid="{00000000-0004-0000-0000-0000BA040000}"/>
    <hyperlink ref="E1222" location="A125995946C" display="A125995946C" xr:uid="{00000000-0004-0000-0000-0000BB040000}"/>
    <hyperlink ref="E1223" location="A125994146L" display="A125994146L" xr:uid="{00000000-0004-0000-0000-0000BC040000}"/>
    <hyperlink ref="E1224" location="A125997750L" display="A125997750L" xr:uid="{00000000-0004-0000-0000-0000BD040000}"/>
    <hyperlink ref="E1225" location="A126001350F" display="A126001350F" xr:uid="{00000000-0004-0000-0000-0000BE040000}"/>
    <hyperlink ref="E1226" location="A125999550F" display="A125999550F" xr:uid="{00000000-0004-0000-0000-0000BF040000}"/>
    <hyperlink ref="E1227" location="A125992350K" display="A125992350K" xr:uid="{00000000-0004-0000-0000-0000C0040000}"/>
    <hyperlink ref="E1228" location="A125995950V" display="A125995950V" xr:uid="{00000000-0004-0000-0000-0000C1040000}"/>
    <hyperlink ref="E1229" location="A125994150C" display="A125994150C" xr:uid="{00000000-0004-0000-0000-0000C2040000}"/>
    <hyperlink ref="E1230" location="A125997790F" display="A125997790F" xr:uid="{00000000-0004-0000-0000-0000C3040000}"/>
    <hyperlink ref="E1231" location="A126001390X" display="A126001390X" xr:uid="{00000000-0004-0000-0000-0000C4040000}"/>
    <hyperlink ref="E1232" location="A125999590X" display="A125999590X" xr:uid="{00000000-0004-0000-0000-0000C5040000}"/>
    <hyperlink ref="E1233" location="A125992390C" display="A125992390C" xr:uid="{00000000-0004-0000-0000-0000C6040000}"/>
    <hyperlink ref="E1234" location="A125995990L" display="A125995990L" xr:uid="{00000000-0004-0000-0000-0000C7040000}"/>
    <hyperlink ref="E1235" location="A125994190W" display="A125994190W" xr:uid="{00000000-0004-0000-0000-0000C8040000}"/>
    <hyperlink ref="E1236" location="A125997710V" display="A125997710V" xr:uid="{00000000-0004-0000-0000-0000C9040000}"/>
    <hyperlink ref="E1237" location="A126001310L" display="A126001310L" xr:uid="{00000000-0004-0000-0000-0000CA040000}"/>
    <hyperlink ref="E1238" location="A125999510L" display="A125999510L" xr:uid="{00000000-0004-0000-0000-0000CB040000}"/>
    <hyperlink ref="E1239" location="A125992310T" display="A125992310T" xr:uid="{00000000-0004-0000-0000-0000CC040000}"/>
    <hyperlink ref="E1240" location="A125995910A" display="A125995910A" xr:uid="{00000000-0004-0000-0000-0000CD040000}"/>
    <hyperlink ref="E1241" location="A125994110K" display="A125994110K" xr:uid="{00000000-0004-0000-0000-0000CE040000}"/>
    <hyperlink ref="E1242" location="A125997822L" display="A125997822L" xr:uid="{00000000-0004-0000-0000-0000CF040000}"/>
    <hyperlink ref="E1243" location="A126001422F" display="A126001422F" xr:uid="{00000000-0004-0000-0000-0000D0040000}"/>
    <hyperlink ref="E1244" location="A125999622F" display="A125999622F" xr:uid="{00000000-0004-0000-0000-0000D1040000}"/>
    <hyperlink ref="E1245" location="A125992422K" display="A125992422K" xr:uid="{00000000-0004-0000-0000-0000D2040000}"/>
    <hyperlink ref="E1246" location="A125996022W" display="A125996022W" xr:uid="{00000000-0004-0000-0000-0000D3040000}"/>
    <hyperlink ref="E1247" location="A125994222C" display="A125994222C" xr:uid="{00000000-0004-0000-0000-0000D4040000}"/>
    <hyperlink ref="E1248" location="A125997754W" display="A125997754W" xr:uid="{00000000-0004-0000-0000-0000D5040000}"/>
    <hyperlink ref="E1249" location="A126001354R" display="A126001354R" xr:uid="{00000000-0004-0000-0000-0000D6040000}"/>
    <hyperlink ref="E1250" location="A125999554R" display="A125999554R" xr:uid="{00000000-0004-0000-0000-0000D7040000}"/>
    <hyperlink ref="E1251" location="A125992354V" display="A125992354V" xr:uid="{00000000-0004-0000-0000-0000D8040000}"/>
    <hyperlink ref="E1252" location="A125995954C" display="A125995954C" xr:uid="{00000000-0004-0000-0000-0000D9040000}"/>
    <hyperlink ref="E1253" location="A125994154L" display="A125994154L" xr:uid="{00000000-0004-0000-0000-0000DA040000}"/>
    <hyperlink ref="E1254" location="A125997682W" display="A125997682W" xr:uid="{00000000-0004-0000-0000-0000DB040000}"/>
    <hyperlink ref="E1255" location="A126001282R" display="A126001282R" xr:uid="{00000000-0004-0000-0000-0000DC040000}"/>
    <hyperlink ref="E1256" location="A125999482R" display="A125999482R" xr:uid="{00000000-0004-0000-0000-0000DD040000}"/>
    <hyperlink ref="E1257" location="A125992282V" display="A125992282V" xr:uid="{00000000-0004-0000-0000-0000DE040000}"/>
    <hyperlink ref="E1258" location="A125995882C" display="A125995882C" xr:uid="{00000000-0004-0000-0000-0000DF040000}"/>
    <hyperlink ref="E1259" location="A125994082L" display="A125994082L" xr:uid="{00000000-0004-0000-0000-0000E0040000}"/>
    <hyperlink ref="E1260" location="A125997758F" display="A125997758F" xr:uid="{00000000-0004-0000-0000-0000E1040000}"/>
    <hyperlink ref="E1261" location="A126001358X" display="A126001358X" xr:uid="{00000000-0004-0000-0000-0000E2040000}"/>
    <hyperlink ref="E1262" location="A125999558X" display="A125999558X" xr:uid="{00000000-0004-0000-0000-0000E3040000}"/>
    <hyperlink ref="E1263" location="A125992358C" display="A125992358C" xr:uid="{00000000-0004-0000-0000-0000E4040000}"/>
    <hyperlink ref="E1264" location="A125995958L" display="A125995958L" xr:uid="{00000000-0004-0000-0000-0000E5040000}"/>
    <hyperlink ref="E1265" location="A125994158W" display="A125994158W" xr:uid="{00000000-0004-0000-0000-0000E6040000}"/>
    <hyperlink ref="E1266" location="A125997762W" display="A125997762W" xr:uid="{00000000-0004-0000-0000-0000E7040000}"/>
    <hyperlink ref="E1267" location="A126001362R" display="A126001362R" xr:uid="{00000000-0004-0000-0000-0000E8040000}"/>
    <hyperlink ref="E1268" location="A125999562R" display="A125999562R" xr:uid="{00000000-0004-0000-0000-0000E9040000}"/>
    <hyperlink ref="E1269" location="A125992362V" display="A125992362V" xr:uid="{00000000-0004-0000-0000-0000EA040000}"/>
    <hyperlink ref="E1270" location="A125995962C" display="A125995962C" xr:uid="{00000000-0004-0000-0000-0000EB040000}"/>
    <hyperlink ref="E1271" location="A125994162L" display="A125994162L" xr:uid="{00000000-0004-0000-0000-0000EC040000}"/>
    <hyperlink ref="E1272" location="A125997834W" display="A125997834W" xr:uid="{00000000-0004-0000-0000-0000ED040000}"/>
    <hyperlink ref="E1273" location="A126001434R" display="A126001434R" xr:uid="{00000000-0004-0000-0000-0000EE040000}"/>
    <hyperlink ref="E1274" location="A125999634R" display="A125999634R" xr:uid="{00000000-0004-0000-0000-0000EF040000}"/>
    <hyperlink ref="E1275" location="A125992434V" display="A125992434V" xr:uid="{00000000-0004-0000-0000-0000F0040000}"/>
    <hyperlink ref="E1276" location="A125996034F" display="A125996034F" xr:uid="{00000000-0004-0000-0000-0000F1040000}"/>
    <hyperlink ref="E1277" location="A125994234L" display="A125994234L" xr:uid="{00000000-0004-0000-0000-0000F2040000}"/>
    <hyperlink ref="E1278" location="A125997654L" display="A125997654L" xr:uid="{00000000-0004-0000-0000-0000F3040000}"/>
    <hyperlink ref="E1279" location="A126001254F" display="A126001254F" xr:uid="{00000000-0004-0000-0000-0000F4040000}"/>
    <hyperlink ref="E1280" location="A125999454F" display="A125999454F" xr:uid="{00000000-0004-0000-0000-0000F5040000}"/>
    <hyperlink ref="E1281" location="A125992254K" display="A125992254K" xr:uid="{00000000-0004-0000-0000-0000F6040000}"/>
    <hyperlink ref="E1282" location="A125995854V" display="A125995854V" xr:uid="{00000000-0004-0000-0000-0000F7040000}"/>
    <hyperlink ref="E1283" location="A125994054C" display="A125994054C" xr:uid="{00000000-0004-0000-0000-0000F8040000}"/>
    <hyperlink ref="E1284" location="A125997826W" display="A125997826W" xr:uid="{00000000-0004-0000-0000-0000F9040000}"/>
    <hyperlink ref="E1285" location="A126001426R" display="A126001426R" xr:uid="{00000000-0004-0000-0000-0000FA040000}"/>
    <hyperlink ref="E1286" location="A125999626R" display="A125999626R" xr:uid="{00000000-0004-0000-0000-0000FB040000}"/>
    <hyperlink ref="E1287" location="A125992426V" display="A125992426V" xr:uid="{00000000-0004-0000-0000-0000FC040000}"/>
    <hyperlink ref="E1288" location="A125996026F" display="A125996026F" xr:uid="{00000000-0004-0000-0000-0000FD040000}"/>
    <hyperlink ref="E1289" location="A125994226L" display="A125994226L" xr:uid="{00000000-0004-0000-0000-0000FE040000}"/>
    <hyperlink ref="E1290" location="A125997830L" display="A125997830L" xr:uid="{00000000-0004-0000-0000-0000FF040000}"/>
    <hyperlink ref="E1291" location="A126001430F" display="A126001430F" xr:uid="{00000000-0004-0000-0000-000000050000}"/>
    <hyperlink ref="E1292" location="A125999630F" display="A125999630F" xr:uid="{00000000-0004-0000-0000-000001050000}"/>
    <hyperlink ref="E1293" location="A125992430K" display="A125992430K" xr:uid="{00000000-0004-0000-0000-000002050000}"/>
    <hyperlink ref="E1294" location="A125996030W" display="A125996030W" xr:uid="{00000000-0004-0000-0000-000003050000}"/>
    <hyperlink ref="E1295" location="A125994230C" display="A125994230C" xr:uid="{00000000-0004-0000-0000-000004050000}"/>
    <hyperlink ref="E1296" location="A125997658W" display="A125997658W" xr:uid="{00000000-0004-0000-0000-000005050000}"/>
    <hyperlink ref="E1297" location="A126001258R" display="A126001258R" xr:uid="{00000000-0004-0000-0000-000006050000}"/>
    <hyperlink ref="E1298" location="A125999458R" display="A125999458R" xr:uid="{00000000-0004-0000-0000-000007050000}"/>
    <hyperlink ref="E1299" location="A125992258V" display="A125992258V" xr:uid="{00000000-0004-0000-0000-000008050000}"/>
    <hyperlink ref="E1300" location="A125995858C" display="A125995858C" xr:uid="{00000000-0004-0000-0000-000009050000}"/>
    <hyperlink ref="E1301" location="A125994058L" display="A125994058L" xr:uid="{00000000-0004-0000-0000-00000A050000}"/>
    <hyperlink ref="E1302" location="A125997714C" display="A125997714C" xr:uid="{00000000-0004-0000-0000-00000B050000}"/>
    <hyperlink ref="E1303" location="A126001314W" display="A126001314W" xr:uid="{00000000-0004-0000-0000-00000C050000}"/>
    <hyperlink ref="E1304" location="A125999514W" display="A125999514W" xr:uid="{00000000-0004-0000-0000-00000D050000}"/>
    <hyperlink ref="E1305" location="A125992314A" display="A125992314A" xr:uid="{00000000-0004-0000-0000-00000E050000}"/>
    <hyperlink ref="E1306" location="A125995914K" display="A125995914K" xr:uid="{00000000-0004-0000-0000-00000F050000}"/>
    <hyperlink ref="E1307" location="A125994114V" display="A125994114V" xr:uid="{00000000-0004-0000-0000-000010050000}"/>
    <hyperlink ref="E1308" location="A125997766F" display="A125997766F" xr:uid="{00000000-0004-0000-0000-000011050000}"/>
    <hyperlink ref="E1309" location="A126001366X" display="A126001366X" xr:uid="{00000000-0004-0000-0000-000012050000}"/>
    <hyperlink ref="E1310" location="A125999566X" display="A125999566X" xr:uid="{00000000-0004-0000-0000-000013050000}"/>
    <hyperlink ref="E1311" location="A125992366C" display="A125992366C" xr:uid="{00000000-0004-0000-0000-000014050000}"/>
    <hyperlink ref="E1312" location="A125995966L" display="A125995966L" xr:uid="{00000000-0004-0000-0000-000015050000}"/>
    <hyperlink ref="E1313" location="A125994166W" display="A125994166W" xr:uid="{00000000-0004-0000-0000-000016050000}"/>
    <hyperlink ref="E1314" location="A125997838F" display="A125997838F" xr:uid="{00000000-0004-0000-0000-000017050000}"/>
    <hyperlink ref="E1315" location="A126001438X" display="A126001438X" xr:uid="{00000000-0004-0000-0000-000018050000}"/>
    <hyperlink ref="E1316" location="A125999638X" display="A125999638X" xr:uid="{00000000-0004-0000-0000-000019050000}"/>
    <hyperlink ref="E1317" location="A125992438C" display="A125992438C" xr:uid="{00000000-0004-0000-0000-00001A050000}"/>
    <hyperlink ref="E1318" location="A125996038R" display="A125996038R" xr:uid="{00000000-0004-0000-0000-00001B050000}"/>
    <hyperlink ref="E1319" location="A125994238W" display="A125994238W" xr:uid="{00000000-0004-0000-0000-00001C050000}"/>
    <hyperlink ref="E1320" location="A125997662L" display="A125997662L" xr:uid="{00000000-0004-0000-0000-00001D050000}"/>
    <hyperlink ref="E1321" location="A126001262F" display="A126001262F" xr:uid="{00000000-0004-0000-0000-00001E050000}"/>
    <hyperlink ref="E1322" location="A125999462F" display="A125999462F" xr:uid="{00000000-0004-0000-0000-00001F050000}"/>
    <hyperlink ref="E1323" location="A125997794R" display="A125997794R" xr:uid="{00000000-0004-0000-0000-000020050000}"/>
    <hyperlink ref="E1324" location="A126001394J" display="A126001394J" xr:uid="{00000000-0004-0000-0000-000021050000}"/>
    <hyperlink ref="E1325" location="A125999594J" display="A125999594J" xr:uid="{00000000-0004-0000-0000-000022050000}"/>
    <hyperlink ref="E1326" location="A125992394L" display="A125992394L" xr:uid="{00000000-0004-0000-0000-000023050000}"/>
    <hyperlink ref="E1327" location="A125995994W" display="A125995994W" xr:uid="{00000000-0004-0000-0000-000024050000}"/>
    <hyperlink ref="E1328" location="A125994194F" display="A125994194F" xr:uid="{00000000-0004-0000-0000-000025050000}"/>
    <hyperlink ref="E1329" location="A125997798X" display="A125997798X" xr:uid="{00000000-0004-0000-0000-000026050000}"/>
    <hyperlink ref="E1330" location="A126001398T" display="A126001398T" xr:uid="{00000000-0004-0000-0000-000027050000}"/>
    <hyperlink ref="E1331" location="A125999598T" display="A125999598T" xr:uid="{00000000-0004-0000-0000-000028050000}"/>
    <hyperlink ref="E1332" location="A125992398W" display="A125992398W" xr:uid="{00000000-0004-0000-0000-000029050000}"/>
    <hyperlink ref="E1333" location="A125995998F" display="A125995998F" xr:uid="{00000000-0004-0000-0000-00002A050000}"/>
    <hyperlink ref="E1334" location="A125994198R" display="A125994198R" xr:uid="{00000000-0004-0000-0000-00002B050000}"/>
    <hyperlink ref="E1335" location="A125997694F" display="A125997694F" xr:uid="{00000000-0004-0000-0000-00002C050000}"/>
    <hyperlink ref="E1336" location="A126001294X" display="A126001294X" xr:uid="{00000000-0004-0000-0000-00002D050000}"/>
    <hyperlink ref="E1337" location="A125999494X" display="A125999494X" xr:uid="{00000000-0004-0000-0000-00002E050000}"/>
    <hyperlink ref="E1338" location="A125992294C" display="A125992294C" xr:uid="{00000000-0004-0000-0000-00002F050000}"/>
    <hyperlink ref="E1339" location="A125995894L" display="A125995894L" xr:uid="{00000000-0004-0000-0000-000030050000}"/>
    <hyperlink ref="E1340" location="A125994094W" display="A125994094W" xr:uid="{00000000-0004-0000-0000-000031050000}"/>
    <hyperlink ref="E1341" location="A125997666W" display="A125997666W" xr:uid="{00000000-0004-0000-0000-000032050000}"/>
    <hyperlink ref="E1342" location="A126001266R" display="A126001266R" xr:uid="{00000000-0004-0000-0000-000033050000}"/>
    <hyperlink ref="E1343" location="A125999466R" display="A125999466R" xr:uid="{00000000-0004-0000-0000-000034050000}"/>
    <hyperlink ref="E1344" location="A125992266V" display="A125992266V" xr:uid="{00000000-0004-0000-0000-000035050000}"/>
    <hyperlink ref="E1345" location="A125995866C" display="A125995866C" xr:uid="{00000000-0004-0000-0000-000036050000}"/>
    <hyperlink ref="E1346" location="A125994066L" display="A125994066L" xr:uid="{00000000-0004-0000-0000-000037050000}"/>
    <hyperlink ref="E1347" location="A125992318K" display="A125992318K" xr:uid="{00000000-0004-0000-0000-000038050000}"/>
    <hyperlink ref="E1348" location="A125995918V" display="A125995918V" xr:uid="{00000000-0004-0000-0000-000039050000}"/>
    <hyperlink ref="E1349" location="A125994118C" display="A125994118C" xr:uid="{00000000-0004-0000-0000-00003A050000}"/>
    <hyperlink ref="E1350" location="A125997686F" display="A125997686F" xr:uid="{00000000-0004-0000-0000-00003B050000}"/>
    <hyperlink ref="E1351" location="A126001286X" display="A126001286X" xr:uid="{00000000-0004-0000-0000-00003C050000}"/>
    <hyperlink ref="E1352" location="A125999486X" display="A125999486X" xr:uid="{00000000-0004-0000-0000-00003D050000}"/>
    <hyperlink ref="E1353" location="A125992286C" display="A125992286C" xr:uid="{00000000-0004-0000-0000-00003E050000}"/>
    <hyperlink ref="E1354" location="A125995886L" display="A125995886L" xr:uid="{00000000-0004-0000-0000-00003F050000}"/>
    <hyperlink ref="E1355" location="A125994086W" display="A125994086W" xr:uid="{00000000-0004-0000-0000-000040050000}"/>
    <hyperlink ref="E1356" location="A125997722C" display="A125997722C" xr:uid="{00000000-0004-0000-0000-000041050000}"/>
    <hyperlink ref="E1357" location="A126001322W" display="A126001322W" xr:uid="{00000000-0004-0000-0000-000042050000}"/>
    <hyperlink ref="E1358" location="A125999522W" display="A125999522W" xr:uid="{00000000-0004-0000-0000-000043050000}"/>
    <hyperlink ref="E1359" location="A125992322A" display="A125992322A" xr:uid="{00000000-0004-0000-0000-000044050000}"/>
    <hyperlink ref="E1360" location="A125995922K" display="A125995922K" xr:uid="{00000000-0004-0000-0000-000045050000}"/>
    <hyperlink ref="E1361" location="A125994122V" display="A125994122V" xr:uid="{00000000-0004-0000-0000-000046050000}"/>
    <hyperlink ref="E1362" location="A125997698R" display="A125997698R" xr:uid="{00000000-0004-0000-0000-000047050000}"/>
    <hyperlink ref="E1363" location="A126001298J" display="A126001298J" xr:uid="{00000000-0004-0000-0000-000048050000}"/>
    <hyperlink ref="E1364" location="A125999498J" display="A125999498J" xr:uid="{00000000-0004-0000-0000-000049050000}"/>
    <hyperlink ref="E1365" location="A125992298L" display="A125992298L" xr:uid="{00000000-0004-0000-0000-00004A050000}"/>
    <hyperlink ref="E1366" location="A125995898W" display="A125995898W" xr:uid="{00000000-0004-0000-0000-00004B050000}"/>
    <hyperlink ref="E1367" location="A125994098F" display="A125994098F" xr:uid="{00000000-0004-0000-0000-00004C050000}"/>
    <hyperlink ref="E1368" location="A125997726L" display="A125997726L" xr:uid="{00000000-0004-0000-0000-00004D050000}"/>
    <hyperlink ref="E1369" location="A126001326F" display="A126001326F" xr:uid="{00000000-0004-0000-0000-00004E050000}"/>
    <hyperlink ref="E1370" location="A125999526F" display="A125999526F" xr:uid="{00000000-0004-0000-0000-00004F050000}"/>
    <hyperlink ref="E1371" location="A125992326K" display="A125992326K" xr:uid="{00000000-0004-0000-0000-000050050000}"/>
    <hyperlink ref="E1372" location="A125995926V" display="A125995926V" xr:uid="{00000000-0004-0000-0000-000051050000}"/>
    <hyperlink ref="E1373" location="A125994126C" display="A125994126C" xr:uid="{00000000-0004-0000-0000-000052050000}"/>
    <hyperlink ref="E1374" location="A125997770W" display="A125997770W" xr:uid="{00000000-0004-0000-0000-000053050000}"/>
    <hyperlink ref="E1375" location="A126001370R" display="A126001370R" xr:uid="{00000000-0004-0000-0000-000054050000}"/>
    <hyperlink ref="E1376" location="A125999570R" display="A125999570R" xr:uid="{00000000-0004-0000-0000-000055050000}"/>
    <hyperlink ref="E1377" location="A125992370V" display="A125992370V" xr:uid="{00000000-0004-0000-0000-000056050000}"/>
    <hyperlink ref="E1378" location="A125995970C" display="A125995970C" xr:uid="{00000000-0004-0000-0000-000057050000}"/>
    <hyperlink ref="E1379" location="A125994170L" display="A125994170L" xr:uid="{00000000-0004-0000-0000-000058050000}"/>
    <hyperlink ref="E1380" location="A125997730C" display="A125997730C" xr:uid="{00000000-0004-0000-0000-000059050000}"/>
    <hyperlink ref="E1381" location="A126001330W" display="A126001330W" xr:uid="{00000000-0004-0000-0000-00005A050000}"/>
    <hyperlink ref="E1382" location="A125999530W" display="A125999530W" xr:uid="{00000000-0004-0000-0000-00005B050000}"/>
    <hyperlink ref="E1383" location="A125992330A" display="A125992330A" xr:uid="{00000000-0004-0000-0000-00005C050000}"/>
    <hyperlink ref="E1384" location="A125995930K" display="A125995930K" xr:uid="{00000000-0004-0000-0000-00005D050000}"/>
    <hyperlink ref="E1385" location="A125994130V" display="A125994130V" xr:uid="{00000000-0004-0000-0000-00005E050000}"/>
    <hyperlink ref="E1386" location="A125997702V" display="A125997702V" xr:uid="{00000000-0004-0000-0000-00005F050000}"/>
    <hyperlink ref="E1387" location="A126001302L" display="A126001302L" xr:uid="{00000000-0004-0000-0000-000060050000}"/>
    <hyperlink ref="E1388" location="A125999502L" display="A125999502L" xr:uid="{00000000-0004-0000-0000-000061050000}"/>
    <hyperlink ref="E1389" location="A125992302T" display="A125992302T" xr:uid="{00000000-0004-0000-0000-000062050000}"/>
    <hyperlink ref="E1390" location="A125995902A" display="A125995902A" xr:uid="{00000000-0004-0000-0000-000063050000}"/>
    <hyperlink ref="E1391" location="A125994102K" display="A125994102K" xr:uid="{00000000-0004-0000-0000-000064050000}"/>
    <hyperlink ref="E1392" location="A125997802C" display="A125997802C" xr:uid="{00000000-0004-0000-0000-000065050000}"/>
    <hyperlink ref="E1393" location="A126001402W" display="A126001402W" xr:uid="{00000000-0004-0000-0000-000066050000}"/>
    <hyperlink ref="E1394" location="A125999602W" display="A125999602W" xr:uid="{00000000-0004-0000-0000-000067050000}"/>
    <hyperlink ref="E1395" location="A125992402A" display="A125992402A" xr:uid="{00000000-0004-0000-0000-000068050000}"/>
    <hyperlink ref="E1396" location="A125996002L" display="A125996002L" xr:uid="{00000000-0004-0000-0000-000069050000}"/>
    <hyperlink ref="E1397" location="A125994202V" display="A125994202V" xr:uid="{00000000-0004-0000-0000-00006A050000}"/>
    <hyperlink ref="E1398" location="A125997774F" display="A125997774F" xr:uid="{00000000-0004-0000-0000-00006B050000}"/>
    <hyperlink ref="E1399" location="A126001374X" display="A126001374X" xr:uid="{00000000-0004-0000-0000-00006C050000}"/>
    <hyperlink ref="E1400" location="A125999574X" display="A125999574X" xr:uid="{00000000-0004-0000-0000-00006D050000}"/>
    <hyperlink ref="E1401" location="A125992374C" display="A125992374C" xr:uid="{00000000-0004-0000-0000-00006E050000}"/>
    <hyperlink ref="E1402" location="A125995974L" display="A125995974L" xr:uid="{00000000-0004-0000-0000-00006F050000}"/>
    <hyperlink ref="E1403" location="A125994174W" display="A125994174W" xr:uid="{00000000-0004-0000-0000-000070050000}"/>
    <hyperlink ref="E1404" location="A125997778R" display="A125997778R" xr:uid="{00000000-0004-0000-0000-000071050000}"/>
    <hyperlink ref="E1405" location="A126001378J" display="A126001378J" xr:uid="{00000000-0004-0000-0000-000072050000}"/>
    <hyperlink ref="E1406" location="A125999578J" display="A125999578J" xr:uid="{00000000-0004-0000-0000-000073050000}"/>
    <hyperlink ref="E1407" location="A125992378L" display="A125992378L" xr:uid="{00000000-0004-0000-0000-000074050000}"/>
    <hyperlink ref="E1408" location="A125995978W" display="A125995978W" xr:uid="{00000000-0004-0000-0000-000075050000}"/>
    <hyperlink ref="E1409" location="A125994178F" display="A125994178F" xr:uid="{00000000-0004-0000-0000-000076050000}"/>
    <hyperlink ref="E1410" location="A125997842W" display="A125997842W" xr:uid="{00000000-0004-0000-0000-000077050000}"/>
    <hyperlink ref="E1411" location="A126001442R" display="A126001442R" xr:uid="{00000000-0004-0000-0000-000078050000}"/>
    <hyperlink ref="E1412" location="A125999642R" display="A125999642R" xr:uid="{00000000-0004-0000-0000-000079050000}"/>
    <hyperlink ref="E1413" location="A125992442V" display="A125992442V" xr:uid="{00000000-0004-0000-0000-00007A050000}"/>
    <hyperlink ref="E1414" location="A125996042F" display="A125996042F" xr:uid="{00000000-0004-0000-0000-00007B050000}"/>
    <hyperlink ref="E1415" location="A125994242L" display="A125994242L" xr:uid="{00000000-0004-0000-0000-00007C050000}"/>
    <hyperlink ref="E1416" location="A125997670L" display="A125997670L" xr:uid="{00000000-0004-0000-0000-00007D050000}"/>
    <hyperlink ref="E1417" location="A126001270F" display="A126001270F" xr:uid="{00000000-0004-0000-0000-00007E050000}"/>
    <hyperlink ref="E1418" location="A125999470F" display="A125999470F" xr:uid="{00000000-0004-0000-0000-00007F050000}"/>
    <hyperlink ref="E1419" location="A125992270K" display="A125992270K" xr:uid="{00000000-0004-0000-0000-000080050000}"/>
    <hyperlink ref="E1420" location="A125995870V" display="A125995870V" xr:uid="{00000000-0004-0000-0000-000081050000}"/>
    <hyperlink ref="E1421" location="A125994070C" display="A125994070C" xr:uid="{00000000-0004-0000-0000-000082050000}"/>
    <hyperlink ref="E1422" location="A125997734L" display="A125997734L" xr:uid="{00000000-0004-0000-0000-000083050000}"/>
    <hyperlink ref="E1423" location="A126001334F" display="A126001334F" xr:uid="{00000000-0004-0000-0000-000084050000}"/>
    <hyperlink ref="E1424" location="A125999534F" display="A125999534F" xr:uid="{00000000-0004-0000-0000-000085050000}"/>
    <hyperlink ref="E1425" location="A125992334K" display="A125992334K" xr:uid="{00000000-0004-0000-0000-000086050000}"/>
    <hyperlink ref="E1426" location="A125995934V" display="A125995934V" xr:uid="{00000000-0004-0000-0000-000087050000}"/>
    <hyperlink ref="E1427" location="A125994134C" display="A125994134C" xr:uid="{00000000-0004-0000-0000-000088050000}"/>
    <hyperlink ref="E1428" location="A125997690W" display="A125997690W" xr:uid="{00000000-0004-0000-0000-000089050000}"/>
    <hyperlink ref="E1429" location="A126001290R" display="A126001290R" xr:uid="{00000000-0004-0000-0000-00008A050000}"/>
    <hyperlink ref="E1430" location="A125999490R" display="A125999490R" xr:uid="{00000000-0004-0000-0000-00008B050000}"/>
    <hyperlink ref="E1431" location="A125992290V" display="A125992290V" xr:uid="{00000000-0004-0000-0000-00008C050000}"/>
    <hyperlink ref="E1432" location="A125995890C" display="A125995890C" xr:uid="{00000000-0004-0000-0000-00008D050000}"/>
    <hyperlink ref="E1433" location="A125994090L" display="A125994090L" xr:uid="{00000000-0004-0000-0000-00008E050000}"/>
    <hyperlink ref="E1434" location="A125997782F" display="A125997782F" xr:uid="{00000000-0004-0000-0000-00008F050000}"/>
    <hyperlink ref="E1435" location="A126001382X" display="A126001382X" xr:uid="{00000000-0004-0000-0000-000090050000}"/>
    <hyperlink ref="E1436" location="A125999582X" display="A125999582X" xr:uid="{00000000-0004-0000-0000-000091050000}"/>
    <hyperlink ref="E1437" location="A125992382C" display="A125992382C" xr:uid="{00000000-0004-0000-0000-000092050000}"/>
    <hyperlink ref="E1438" location="A125995982L" display="A125995982L" xr:uid="{00000000-0004-0000-0000-000093050000}"/>
    <hyperlink ref="E1439" location="A125994182W" display="A125994182W" xr:uid="{00000000-0004-0000-0000-000094050000}"/>
    <hyperlink ref="E1440" location="A125997786R" display="A125997786R" xr:uid="{00000000-0004-0000-0000-000095050000}"/>
    <hyperlink ref="E1441" location="A126001386J" display="A126001386J" xr:uid="{00000000-0004-0000-0000-000096050000}"/>
    <hyperlink ref="E1442" location="A125999586J" display="A125999586J" xr:uid="{00000000-0004-0000-0000-000097050000}"/>
    <hyperlink ref="E1443" location="A125992386L" display="A125992386L" xr:uid="{00000000-0004-0000-0000-000098050000}"/>
    <hyperlink ref="E1444" location="A125995986W" display="A125995986W" xr:uid="{00000000-0004-0000-0000-000099050000}"/>
    <hyperlink ref="E1445" location="A125994186F" display="A125994186F" xr:uid="{00000000-0004-0000-0000-00009A050000}"/>
    <hyperlink ref="E1446" location="A125997706C" display="A125997706C" xr:uid="{00000000-0004-0000-0000-00009B050000}"/>
    <hyperlink ref="E1447" location="A126001306W" display="A126001306W" xr:uid="{00000000-0004-0000-0000-00009C050000}"/>
    <hyperlink ref="E1448" location="A125999506W" display="A125999506W" xr:uid="{00000000-0004-0000-0000-00009D050000}"/>
    <hyperlink ref="E1449" location="A125992306A" display="A125992306A" xr:uid="{00000000-0004-0000-0000-00009E050000}"/>
    <hyperlink ref="E1450" location="A125995906K" display="A125995906K" xr:uid="{00000000-0004-0000-0000-00009F050000}"/>
    <hyperlink ref="E1451" location="A125994106V" display="A125994106V" xr:uid="{00000000-0004-0000-0000-0000A0050000}"/>
    <hyperlink ref="E1452" location="A125997674W" display="A125997674W" xr:uid="{00000000-0004-0000-0000-0000A1050000}"/>
    <hyperlink ref="E1453" location="A126001274R" display="A126001274R" xr:uid="{00000000-0004-0000-0000-0000A2050000}"/>
    <hyperlink ref="E1454" location="A125999474R" display="A125999474R" xr:uid="{00000000-0004-0000-0000-0000A3050000}"/>
    <hyperlink ref="E1455" location="A125992274V" display="A125992274V" xr:uid="{00000000-0004-0000-0000-0000A4050000}"/>
    <hyperlink ref="E1456" location="A125995874C" display="A125995874C" xr:uid="{00000000-0004-0000-0000-0000A5050000}"/>
    <hyperlink ref="E1457" location="A125994074L" display="A125994074L" xr:uid="{00000000-0004-0000-0000-0000A6050000}"/>
    <hyperlink ref="E1458" location="A125997846F" display="A125997846F" xr:uid="{00000000-0004-0000-0000-0000A7050000}"/>
    <hyperlink ref="E1459" location="A126001446X" display="A126001446X" xr:uid="{00000000-0004-0000-0000-0000A8050000}"/>
    <hyperlink ref="E1460" location="A125999646X" display="A125999646X" xr:uid="{00000000-0004-0000-0000-0000A9050000}"/>
    <hyperlink ref="E1461" location="A125992446C" display="A125992446C" xr:uid="{00000000-0004-0000-0000-0000AA050000}"/>
    <hyperlink ref="E1462" location="A125996046R" display="A125996046R" xr:uid="{00000000-0004-0000-0000-0000AB050000}"/>
    <hyperlink ref="E1463" location="A125994246W" display="A125994246W" xr:uid="{00000000-0004-0000-0000-0000AC050000}"/>
    <hyperlink ref="E1464" location="A125997738W" display="A125997738W" xr:uid="{00000000-0004-0000-0000-0000AD050000}"/>
    <hyperlink ref="E1465" location="A126001338R" display="A126001338R" xr:uid="{00000000-0004-0000-0000-0000AE050000}"/>
    <hyperlink ref="E1466" location="A125999538R" display="A125999538R" xr:uid="{00000000-0004-0000-0000-0000AF050000}"/>
    <hyperlink ref="E1467" location="A125992338V" display="A125992338V" xr:uid="{00000000-0004-0000-0000-0000B0050000}"/>
    <hyperlink ref="E1468" location="A125995938C" display="A125995938C" xr:uid="{00000000-0004-0000-0000-0000B1050000}"/>
    <hyperlink ref="E1469" location="A125994138L" display="A125994138L" xr:uid="{00000000-0004-0000-0000-0000B2050000}"/>
    <hyperlink ref="E1470" location="A125997806L" display="A125997806L" xr:uid="{00000000-0004-0000-0000-0000B3050000}"/>
    <hyperlink ref="E1471" location="A126001406F" display="A126001406F" xr:uid="{00000000-0004-0000-0000-0000B4050000}"/>
    <hyperlink ref="E1472" location="A125999606F" display="A125999606F" xr:uid="{00000000-0004-0000-0000-0000B5050000}"/>
    <hyperlink ref="E1473" location="A125992406K" display="A125992406K" xr:uid="{00000000-0004-0000-0000-0000B6050000}"/>
    <hyperlink ref="E1474" location="A125996006W" display="A125996006W" xr:uid="{00000000-0004-0000-0000-0000B7050000}"/>
    <hyperlink ref="E1475" location="A125994206C" display="A125994206C" xr:uid="{00000000-0004-0000-0000-0000B8050000}"/>
    <hyperlink ref="E1476" location="A125997850W" display="A125997850W" xr:uid="{00000000-0004-0000-0000-0000B9050000}"/>
    <hyperlink ref="E1477" location="A126001450R" display="A126001450R" xr:uid="{00000000-0004-0000-0000-0000BA050000}"/>
    <hyperlink ref="E1478" location="A125999650R" display="A125999650R" xr:uid="{00000000-0004-0000-0000-0000BB050000}"/>
    <hyperlink ref="E1479" location="A125992450V" display="A125992450V" xr:uid="{00000000-0004-0000-0000-0000BC050000}"/>
    <hyperlink ref="E1480" location="A125996050F" display="A125996050F" xr:uid="{00000000-0004-0000-0000-0000BD050000}"/>
    <hyperlink ref="E1481" location="A125994250L" display="A125994250L" xr:uid="{00000000-0004-0000-0000-0000BE050000}"/>
    <hyperlink ref="E1482" location="A125996678L" display="A125996678L" xr:uid="{00000000-0004-0000-0000-0000BF050000}"/>
    <hyperlink ref="E1483" location="A126000278F" display="A126000278F" xr:uid="{00000000-0004-0000-0000-0000C0050000}"/>
    <hyperlink ref="E1484" location="A125998478F" display="A125998478F" xr:uid="{00000000-0004-0000-0000-0000C1050000}"/>
    <hyperlink ref="E1485" location="A125991278K" display="A125991278K" xr:uid="{00000000-0004-0000-0000-0000C2050000}"/>
    <hyperlink ref="E1486" location="A125994878V" display="A125994878V" xr:uid="{00000000-0004-0000-0000-0000C3050000}"/>
    <hyperlink ref="E1487" location="A125993078C" display="A125993078C" xr:uid="{00000000-0004-0000-0000-0000C4050000}"/>
    <hyperlink ref="E1488" location="A125996810K" display="A125996810K" xr:uid="{00000000-0004-0000-0000-0000C5050000}"/>
    <hyperlink ref="E1489" location="A126000410C" display="A126000410C" xr:uid="{00000000-0004-0000-0000-0000C6050000}"/>
    <hyperlink ref="E1490" location="A125998610C" display="A125998610C" xr:uid="{00000000-0004-0000-0000-0000C7050000}"/>
    <hyperlink ref="E1491" location="A125991410J" display="A125991410J" xr:uid="{00000000-0004-0000-0000-0000C8050000}"/>
    <hyperlink ref="E1492" location="A125995010V" display="A125995010V" xr:uid="{00000000-0004-0000-0000-0000C9050000}"/>
    <hyperlink ref="E1493" location="A125993210A" display="A125993210A" xr:uid="{00000000-0004-0000-0000-0000CA050000}"/>
    <hyperlink ref="E1494" location="A125996742V" display="A125996742V" xr:uid="{00000000-0004-0000-0000-0000CB050000}"/>
    <hyperlink ref="E1495" location="A126000342L" display="A126000342L" xr:uid="{00000000-0004-0000-0000-0000CC050000}"/>
    <hyperlink ref="E1496" location="A125998542L" display="A125998542L" xr:uid="{00000000-0004-0000-0000-0000CD050000}"/>
    <hyperlink ref="E1497" location="A125991342T" display="A125991342T" xr:uid="{00000000-0004-0000-0000-0000CE050000}"/>
    <hyperlink ref="E1498" location="A125994942A" display="A125994942A" xr:uid="{00000000-0004-0000-0000-0000CF050000}"/>
    <hyperlink ref="E1499" location="A125993142K" display="A125993142K" xr:uid="{00000000-0004-0000-0000-0000D0050000}"/>
    <hyperlink ref="E1500" location="A125996814V" display="A125996814V" xr:uid="{00000000-0004-0000-0000-0000D1050000}"/>
    <hyperlink ref="E1501" location="A126000414L" display="A126000414L" xr:uid="{00000000-0004-0000-0000-0000D2050000}"/>
    <hyperlink ref="E1502" location="A125998614L" display="A125998614L" xr:uid="{00000000-0004-0000-0000-0000D3050000}"/>
    <hyperlink ref="E1503" location="A125991414T" display="A125991414T" xr:uid="{00000000-0004-0000-0000-0000D4050000}"/>
    <hyperlink ref="E1504" location="A125995014C" display="A125995014C" xr:uid="{00000000-0004-0000-0000-0000D5050000}"/>
    <hyperlink ref="E1505" location="A125993214K" display="A125993214K" xr:uid="{00000000-0004-0000-0000-0000D6050000}"/>
    <hyperlink ref="E1506" location="A125996818C" display="A125996818C" xr:uid="{00000000-0004-0000-0000-0000D7050000}"/>
    <hyperlink ref="E1507" location="A126000418W" display="A126000418W" xr:uid="{00000000-0004-0000-0000-0000D8050000}"/>
    <hyperlink ref="E1508" location="A125998618W" display="A125998618W" xr:uid="{00000000-0004-0000-0000-0000D9050000}"/>
    <hyperlink ref="E1509" location="A125991418A" display="A125991418A" xr:uid="{00000000-0004-0000-0000-0000DA050000}"/>
    <hyperlink ref="E1510" location="A125995018L" display="A125995018L" xr:uid="{00000000-0004-0000-0000-0000DB050000}"/>
    <hyperlink ref="E1511" location="A125993218V" display="A125993218V" xr:uid="{00000000-0004-0000-0000-0000DC050000}"/>
    <hyperlink ref="E1512" location="A125996746C" display="A125996746C" xr:uid="{00000000-0004-0000-0000-0000DD050000}"/>
    <hyperlink ref="E1513" location="A126000346W" display="A126000346W" xr:uid="{00000000-0004-0000-0000-0000DE050000}"/>
    <hyperlink ref="E1514" location="A125998546W" display="A125998546W" xr:uid="{00000000-0004-0000-0000-0000DF050000}"/>
    <hyperlink ref="E1515" location="A125991346A" display="A125991346A" xr:uid="{00000000-0004-0000-0000-0000E0050000}"/>
    <hyperlink ref="E1516" location="A125994946K" display="A125994946K" xr:uid="{00000000-0004-0000-0000-0000E1050000}"/>
    <hyperlink ref="E1517" location="A125993146V" display="A125993146V" xr:uid="{00000000-0004-0000-0000-0000E2050000}"/>
    <hyperlink ref="E1518" location="A125996750V" display="A125996750V" xr:uid="{00000000-0004-0000-0000-0000E3050000}"/>
    <hyperlink ref="E1519" location="A126000350L" display="A126000350L" xr:uid="{00000000-0004-0000-0000-0000E4050000}"/>
    <hyperlink ref="E1520" location="A125998550L" display="A125998550L" xr:uid="{00000000-0004-0000-0000-0000E5050000}"/>
    <hyperlink ref="E1521" location="A125991350T" display="A125991350T" xr:uid="{00000000-0004-0000-0000-0000E6050000}"/>
    <hyperlink ref="E1522" location="A125994950A" display="A125994950A" xr:uid="{00000000-0004-0000-0000-0000E7050000}"/>
    <hyperlink ref="E1523" location="A125993150K" display="A125993150K" xr:uid="{00000000-0004-0000-0000-0000E8050000}"/>
    <hyperlink ref="E1524" location="A125996790L" display="A125996790L" xr:uid="{00000000-0004-0000-0000-0000E9050000}"/>
    <hyperlink ref="E1525" location="A126000390F" display="A126000390F" xr:uid="{00000000-0004-0000-0000-0000EA050000}"/>
    <hyperlink ref="E1526" location="A125998590F" display="A125998590F" xr:uid="{00000000-0004-0000-0000-0000EB050000}"/>
    <hyperlink ref="E1527" location="A125991390K" display="A125991390K" xr:uid="{00000000-0004-0000-0000-0000EC050000}"/>
    <hyperlink ref="E1528" location="A125994990V" display="A125994990V" xr:uid="{00000000-0004-0000-0000-0000ED050000}"/>
    <hyperlink ref="E1529" location="A125993190C" display="A125993190C" xr:uid="{00000000-0004-0000-0000-0000EE050000}"/>
    <hyperlink ref="E1530" location="A125996710A" display="A125996710A" xr:uid="{00000000-0004-0000-0000-0000EF050000}"/>
    <hyperlink ref="E1531" location="A126000310V" display="A126000310V" xr:uid="{00000000-0004-0000-0000-0000F0050000}"/>
    <hyperlink ref="E1532" location="A125998510V" display="A125998510V" xr:uid="{00000000-0004-0000-0000-0000F1050000}"/>
    <hyperlink ref="E1533" location="A125991310X" display="A125991310X" xr:uid="{00000000-0004-0000-0000-0000F2050000}"/>
    <hyperlink ref="E1534" location="A125994910J" display="A125994910J" xr:uid="{00000000-0004-0000-0000-0000F3050000}"/>
    <hyperlink ref="E1535" location="A125993110T" display="A125993110T" xr:uid="{00000000-0004-0000-0000-0000F4050000}"/>
    <hyperlink ref="E1536" location="A125996822V" display="A125996822V" xr:uid="{00000000-0004-0000-0000-0000F5050000}"/>
    <hyperlink ref="E1537" location="A126000422L" display="A126000422L" xr:uid="{00000000-0004-0000-0000-0000F6050000}"/>
    <hyperlink ref="E1538" location="A125998622L" display="A125998622L" xr:uid="{00000000-0004-0000-0000-0000F7050000}"/>
    <hyperlink ref="E1539" location="A125991422T" display="A125991422T" xr:uid="{00000000-0004-0000-0000-0000F8050000}"/>
    <hyperlink ref="E1540" location="A125995022C" display="A125995022C" xr:uid="{00000000-0004-0000-0000-0000F9050000}"/>
    <hyperlink ref="E1541" location="A125993222K" display="A125993222K" xr:uid="{00000000-0004-0000-0000-0000FA050000}"/>
    <hyperlink ref="E1542" location="A125996754C" display="A125996754C" xr:uid="{00000000-0004-0000-0000-0000FB050000}"/>
    <hyperlink ref="E1543" location="A126000354W" display="A126000354W" xr:uid="{00000000-0004-0000-0000-0000FC050000}"/>
    <hyperlink ref="E1544" location="A125998554W" display="A125998554W" xr:uid="{00000000-0004-0000-0000-0000FD050000}"/>
    <hyperlink ref="E1545" location="A125991354A" display="A125991354A" xr:uid="{00000000-0004-0000-0000-0000FE050000}"/>
    <hyperlink ref="E1546" location="A125994954K" display="A125994954K" xr:uid="{00000000-0004-0000-0000-0000FF050000}"/>
    <hyperlink ref="E1547" location="A125993154V" display="A125993154V" xr:uid="{00000000-0004-0000-0000-000000060000}"/>
    <hyperlink ref="E1548" location="A125996682C" display="A125996682C" xr:uid="{00000000-0004-0000-0000-000001060000}"/>
    <hyperlink ref="E1549" location="A126000282W" display="A126000282W" xr:uid="{00000000-0004-0000-0000-000002060000}"/>
    <hyperlink ref="E1550" location="A125998482W" display="A125998482W" xr:uid="{00000000-0004-0000-0000-000003060000}"/>
    <hyperlink ref="E1551" location="A125991282A" display="A125991282A" xr:uid="{00000000-0004-0000-0000-000004060000}"/>
    <hyperlink ref="E1552" location="A125994882K" display="A125994882K" xr:uid="{00000000-0004-0000-0000-000005060000}"/>
    <hyperlink ref="E1553" location="A125993082V" display="A125993082V" xr:uid="{00000000-0004-0000-0000-000006060000}"/>
    <hyperlink ref="E1554" location="A125996758L" display="A125996758L" xr:uid="{00000000-0004-0000-0000-000007060000}"/>
    <hyperlink ref="E1555" location="A126000358F" display="A126000358F" xr:uid="{00000000-0004-0000-0000-000008060000}"/>
    <hyperlink ref="E1556" location="A125998558F" display="A125998558F" xr:uid="{00000000-0004-0000-0000-000009060000}"/>
    <hyperlink ref="E1557" location="A125991358K" display="A125991358K" xr:uid="{00000000-0004-0000-0000-00000A060000}"/>
    <hyperlink ref="E1558" location="A125994958V" display="A125994958V" xr:uid="{00000000-0004-0000-0000-00000B060000}"/>
    <hyperlink ref="E1559" location="A125993158C" display="A125993158C" xr:uid="{00000000-0004-0000-0000-00000C060000}"/>
    <hyperlink ref="E1560" location="A125996762C" display="A125996762C" xr:uid="{00000000-0004-0000-0000-00000D060000}"/>
    <hyperlink ref="E1561" location="A126000362W" display="A126000362W" xr:uid="{00000000-0004-0000-0000-00000E060000}"/>
    <hyperlink ref="E1562" location="A125998562W" display="A125998562W" xr:uid="{00000000-0004-0000-0000-00000F060000}"/>
    <hyperlink ref="E1563" location="A125991362A" display="A125991362A" xr:uid="{00000000-0004-0000-0000-000010060000}"/>
    <hyperlink ref="E1564" location="A125994962K" display="A125994962K" xr:uid="{00000000-0004-0000-0000-000011060000}"/>
    <hyperlink ref="E1565" location="A125993162V" display="A125993162V" xr:uid="{00000000-0004-0000-0000-000012060000}"/>
    <hyperlink ref="E1566" location="A125996834C" display="A125996834C" xr:uid="{00000000-0004-0000-0000-000013060000}"/>
    <hyperlink ref="E1567" location="A126000434W" display="A126000434W" xr:uid="{00000000-0004-0000-0000-000014060000}"/>
    <hyperlink ref="E1568" location="A125998634W" display="A125998634W" xr:uid="{00000000-0004-0000-0000-000015060000}"/>
    <hyperlink ref="E1569" location="A125991434A" display="A125991434A" xr:uid="{00000000-0004-0000-0000-000016060000}"/>
    <hyperlink ref="E1570" location="A125995034L" display="A125995034L" xr:uid="{00000000-0004-0000-0000-000017060000}"/>
    <hyperlink ref="E1571" location="A125993234V" display="A125993234V" xr:uid="{00000000-0004-0000-0000-000018060000}"/>
    <hyperlink ref="E1572" location="A125996654V" display="A125996654V" xr:uid="{00000000-0004-0000-0000-000019060000}"/>
    <hyperlink ref="E1573" location="A126000254L" display="A126000254L" xr:uid="{00000000-0004-0000-0000-00001A060000}"/>
    <hyperlink ref="E1574" location="A125998454L" display="A125998454L" xr:uid="{00000000-0004-0000-0000-00001B060000}"/>
    <hyperlink ref="E1575" location="A125991254T" display="A125991254T" xr:uid="{00000000-0004-0000-0000-00001C060000}"/>
    <hyperlink ref="E1576" location="A125994854A" display="A125994854A" xr:uid="{00000000-0004-0000-0000-00001D060000}"/>
    <hyperlink ref="E1577" location="A125993054K" display="A125993054K" xr:uid="{00000000-0004-0000-0000-00001E060000}"/>
    <hyperlink ref="E1578" location="A125996826C" display="A125996826C" xr:uid="{00000000-0004-0000-0000-00001F060000}"/>
    <hyperlink ref="E1579" location="A126000426W" display="A126000426W" xr:uid="{00000000-0004-0000-0000-000020060000}"/>
    <hyperlink ref="E1580" location="A125998626W" display="A125998626W" xr:uid="{00000000-0004-0000-0000-000021060000}"/>
    <hyperlink ref="E1581" location="A125991426A" display="A125991426A" xr:uid="{00000000-0004-0000-0000-000022060000}"/>
    <hyperlink ref="E1582" location="A125995026L" display="A125995026L" xr:uid="{00000000-0004-0000-0000-000023060000}"/>
    <hyperlink ref="E1583" location="A125993226V" display="A125993226V" xr:uid="{00000000-0004-0000-0000-000024060000}"/>
    <hyperlink ref="E1584" location="A125996830V" display="A125996830V" xr:uid="{00000000-0004-0000-0000-000025060000}"/>
    <hyperlink ref="E1585" location="A126000430L" display="A126000430L" xr:uid="{00000000-0004-0000-0000-000026060000}"/>
    <hyperlink ref="E1586" location="A125998630L" display="A125998630L" xr:uid="{00000000-0004-0000-0000-000027060000}"/>
    <hyperlink ref="E1587" location="A125991430T" display="A125991430T" xr:uid="{00000000-0004-0000-0000-000028060000}"/>
    <hyperlink ref="E1588" location="A125995030C" display="A125995030C" xr:uid="{00000000-0004-0000-0000-000029060000}"/>
    <hyperlink ref="E1589" location="A125993230K" display="A125993230K" xr:uid="{00000000-0004-0000-0000-00002A060000}"/>
    <hyperlink ref="E1590" location="A125996658C" display="A125996658C" xr:uid="{00000000-0004-0000-0000-00002B060000}"/>
    <hyperlink ref="E1591" location="A126000258W" display="A126000258W" xr:uid="{00000000-0004-0000-0000-00002C060000}"/>
    <hyperlink ref="E1592" location="A125998458W" display="A125998458W" xr:uid="{00000000-0004-0000-0000-00002D060000}"/>
    <hyperlink ref="E1593" location="A125991258A" display="A125991258A" xr:uid="{00000000-0004-0000-0000-00002E060000}"/>
    <hyperlink ref="E1594" location="A125994858K" display="A125994858K" xr:uid="{00000000-0004-0000-0000-00002F060000}"/>
    <hyperlink ref="E1595" location="A125993058V" display="A125993058V" xr:uid="{00000000-0004-0000-0000-000030060000}"/>
    <hyperlink ref="E1596" location="A125996714K" display="A125996714K" xr:uid="{00000000-0004-0000-0000-000031060000}"/>
    <hyperlink ref="E1597" location="A126000314C" display="A126000314C" xr:uid="{00000000-0004-0000-0000-000032060000}"/>
    <hyperlink ref="E1598" location="A125998514C" display="A125998514C" xr:uid="{00000000-0004-0000-0000-000033060000}"/>
    <hyperlink ref="E1599" location="A125991314J" display="A125991314J" xr:uid="{00000000-0004-0000-0000-000034060000}"/>
    <hyperlink ref="E1600" location="A125994914T" display="A125994914T" xr:uid="{00000000-0004-0000-0000-000035060000}"/>
    <hyperlink ref="E1601" location="A125993114A" display="A125993114A" xr:uid="{00000000-0004-0000-0000-000036060000}"/>
    <hyperlink ref="E1602" location="A125996766L" display="A125996766L" xr:uid="{00000000-0004-0000-0000-000037060000}"/>
    <hyperlink ref="E1603" location="A126000366F" display="A126000366F" xr:uid="{00000000-0004-0000-0000-000038060000}"/>
    <hyperlink ref="E1604" location="A125998566F" display="A125998566F" xr:uid="{00000000-0004-0000-0000-000039060000}"/>
    <hyperlink ref="E1605" location="A125991366K" display="A125991366K" xr:uid="{00000000-0004-0000-0000-00003A060000}"/>
    <hyperlink ref="E1606" location="A125994966V" display="A125994966V" xr:uid="{00000000-0004-0000-0000-00003B060000}"/>
    <hyperlink ref="E1607" location="A125993166C" display="A125993166C" xr:uid="{00000000-0004-0000-0000-00003C060000}"/>
    <hyperlink ref="E1608" location="A125996838L" display="A125996838L" xr:uid="{00000000-0004-0000-0000-00003D060000}"/>
    <hyperlink ref="E1609" location="A126000438F" display="A126000438F" xr:uid="{00000000-0004-0000-0000-00003E060000}"/>
    <hyperlink ref="E1610" location="A125998638F" display="A125998638F" xr:uid="{00000000-0004-0000-0000-00003F060000}"/>
    <hyperlink ref="E1611" location="A125991438K" display="A125991438K" xr:uid="{00000000-0004-0000-0000-000040060000}"/>
    <hyperlink ref="E1612" location="A125995038W" display="A125995038W" xr:uid="{00000000-0004-0000-0000-000041060000}"/>
    <hyperlink ref="E1613" location="A125993238C" display="A125993238C" xr:uid="{00000000-0004-0000-0000-000042060000}"/>
    <hyperlink ref="E1614" location="A125996662V" display="A125996662V" xr:uid="{00000000-0004-0000-0000-000043060000}"/>
    <hyperlink ref="E1615" location="A126000262L" display="A126000262L" xr:uid="{00000000-0004-0000-0000-000044060000}"/>
    <hyperlink ref="E1616" location="A125998462L" display="A125998462L" xr:uid="{00000000-0004-0000-0000-000045060000}"/>
    <hyperlink ref="E1617" location="A125996794W" display="A125996794W" xr:uid="{00000000-0004-0000-0000-000046060000}"/>
    <hyperlink ref="E1618" location="A126000394R" display="A126000394R" xr:uid="{00000000-0004-0000-0000-000047060000}"/>
    <hyperlink ref="E1619" location="A125998594R" display="A125998594R" xr:uid="{00000000-0004-0000-0000-000048060000}"/>
    <hyperlink ref="E1620" location="A125991394V" display="A125991394V" xr:uid="{00000000-0004-0000-0000-000049060000}"/>
    <hyperlink ref="E1621" location="A125994994C" display="A125994994C" xr:uid="{00000000-0004-0000-0000-00004A060000}"/>
    <hyperlink ref="E1622" location="A125993194L" display="A125993194L" xr:uid="{00000000-0004-0000-0000-00004B060000}"/>
    <hyperlink ref="E1623" location="A125996798F" display="A125996798F" xr:uid="{00000000-0004-0000-0000-00004C060000}"/>
    <hyperlink ref="E1624" location="A126000398X" display="A126000398X" xr:uid="{00000000-0004-0000-0000-00004D060000}"/>
    <hyperlink ref="E1625" location="A125998598X" display="A125998598X" xr:uid="{00000000-0004-0000-0000-00004E060000}"/>
    <hyperlink ref="E1626" location="A125991398C" display="A125991398C" xr:uid="{00000000-0004-0000-0000-00004F060000}"/>
    <hyperlink ref="E1627" location="A125994998L" display="A125994998L" xr:uid="{00000000-0004-0000-0000-000050060000}"/>
    <hyperlink ref="E1628" location="A125993198W" display="A125993198W" xr:uid="{00000000-0004-0000-0000-000051060000}"/>
    <hyperlink ref="E1629" location="A125996694L" display="A125996694L" xr:uid="{00000000-0004-0000-0000-000052060000}"/>
    <hyperlink ref="E1630" location="A126000294F" display="A126000294F" xr:uid="{00000000-0004-0000-0000-000053060000}"/>
    <hyperlink ref="E1631" location="A125998494F" display="A125998494F" xr:uid="{00000000-0004-0000-0000-000054060000}"/>
    <hyperlink ref="E1632" location="A125991294K" display="A125991294K" xr:uid="{00000000-0004-0000-0000-000055060000}"/>
    <hyperlink ref="E1633" location="A125994894V" display="A125994894V" xr:uid="{00000000-0004-0000-0000-000056060000}"/>
    <hyperlink ref="E1634" location="A125993094C" display="A125993094C" xr:uid="{00000000-0004-0000-0000-000057060000}"/>
    <hyperlink ref="E1635" location="A125996666C" display="A125996666C" xr:uid="{00000000-0004-0000-0000-000058060000}"/>
    <hyperlink ref="E1636" location="A126000266W" display="A126000266W" xr:uid="{00000000-0004-0000-0000-000059060000}"/>
    <hyperlink ref="E1637" location="A125998466W" display="A125998466W" xr:uid="{00000000-0004-0000-0000-00005A060000}"/>
    <hyperlink ref="E1638" location="A125991266A" display="A125991266A" xr:uid="{00000000-0004-0000-0000-00005B060000}"/>
    <hyperlink ref="E1639" location="A125994866K" display="A125994866K" xr:uid="{00000000-0004-0000-0000-00005C060000}"/>
    <hyperlink ref="E1640" location="A125993066V" display="A125993066V" xr:uid="{00000000-0004-0000-0000-00005D060000}"/>
    <hyperlink ref="E1641" location="A125991318T" display="A125991318T" xr:uid="{00000000-0004-0000-0000-00005E060000}"/>
    <hyperlink ref="E1642" location="A125994918A" display="A125994918A" xr:uid="{00000000-0004-0000-0000-00005F060000}"/>
    <hyperlink ref="E1643" location="A125993118K" display="A125993118K" xr:uid="{00000000-0004-0000-0000-000060060000}"/>
    <hyperlink ref="E1644" location="A125996686L" display="A125996686L" xr:uid="{00000000-0004-0000-0000-000061060000}"/>
    <hyperlink ref="E1645" location="A126000286F" display="A126000286F" xr:uid="{00000000-0004-0000-0000-000062060000}"/>
    <hyperlink ref="E1646" location="A125998486F" display="A125998486F" xr:uid="{00000000-0004-0000-0000-000063060000}"/>
    <hyperlink ref="E1647" location="A125991286K" display="A125991286K" xr:uid="{00000000-0004-0000-0000-000064060000}"/>
    <hyperlink ref="E1648" location="A125994886V" display="A125994886V" xr:uid="{00000000-0004-0000-0000-000065060000}"/>
    <hyperlink ref="E1649" location="A125993086C" display="A125993086C" xr:uid="{00000000-0004-0000-0000-000066060000}"/>
    <hyperlink ref="E1650" location="A125996722K" display="A125996722K" xr:uid="{00000000-0004-0000-0000-000067060000}"/>
    <hyperlink ref="E1651" location="A126000322C" display="A126000322C" xr:uid="{00000000-0004-0000-0000-000068060000}"/>
    <hyperlink ref="E1652" location="A125998522C" display="A125998522C" xr:uid="{00000000-0004-0000-0000-000069060000}"/>
    <hyperlink ref="E1653" location="A125991322J" display="A125991322J" xr:uid="{00000000-0004-0000-0000-00006A060000}"/>
    <hyperlink ref="E1654" location="A125994922T" display="A125994922T" xr:uid="{00000000-0004-0000-0000-00006B060000}"/>
    <hyperlink ref="E1655" location="A125993122A" display="A125993122A" xr:uid="{00000000-0004-0000-0000-00006C060000}"/>
    <hyperlink ref="E1656" location="A125996698W" display="A125996698W" xr:uid="{00000000-0004-0000-0000-00006D060000}"/>
    <hyperlink ref="E1657" location="A126000298R" display="A126000298R" xr:uid="{00000000-0004-0000-0000-00006E060000}"/>
    <hyperlink ref="E1658" location="A125998498R" display="A125998498R" xr:uid="{00000000-0004-0000-0000-00006F060000}"/>
    <hyperlink ref="E1659" location="A125991298V" display="A125991298V" xr:uid="{00000000-0004-0000-0000-000070060000}"/>
    <hyperlink ref="E1660" location="A125994898C" display="A125994898C" xr:uid="{00000000-0004-0000-0000-000071060000}"/>
    <hyperlink ref="E1661" location="A125993098L" display="A125993098L" xr:uid="{00000000-0004-0000-0000-000072060000}"/>
    <hyperlink ref="E1662" location="A125996726V" display="A125996726V" xr:uid="{00000000-0004-0000-0000-000073060000}"/>
    <hyperlink ref="E1663" location="A126000326L" display="A126000326L" xr:uid="{00000000-0004-0000-0000-000074060000}"/>
    <hyperlink ref="E1664" location="A125998526L" display="A125998526L" xr:uid="{00000000-0004-0000-0000-000075060000}"/>
    <hyperlink ref="E1665" location="A125991326T" display="A125991326T" xr:uid="{00000000-0004-0000-0000-000076060000}"/>
    <hyperlink ref="E1666" location="A125994926A" display="A125994926A" xr:uid="{00000000-0004-0000-0000-000077060000}"/>
    <hyperlink ref="E1667" location="A125993126K" display="A125993126K" xr:uid="{00000000-0004-0000-0000-000078060000}"/>
    <hyperlink ref="E1668" location="A125996770C" display="A125996770C" xr:uid="{00000000-0004-0000-0000-000079060000}"/>
    <hyperlink ref="E1669" location="A126000370W" display="A126000370W" xr:uid="{00000000-0004-0000-0000-00007A060000}"/>
    <hyperlink ref="E1670" location="A125998570W" display="A125998570W" xr:uid="{00000000-0004-0000-0000-00007B060000}"/>
    <hyperlink ref="E1671" location="A125991370A" display="A125991370A" xr:uid="{00000000-0004-0000-0000-00007C060000}"/>
    <hyperlink ref="E1672" location="A125994970K" display="A125994970K" xr:uid="{00000000-0004-0000-0000-00007D060000}"/>
    <hyperlink ref="E1673" location="A125993170V" display="A125993170V" xr:uid="{00000000-0004-0000-0000-00007E060000}"/>
    <hyperlink ref="E1674" location="A125996730K" display="A125996730K" xr:uid="{00000000-0004-0000-0000-00007F060000}"/>
    <hyperlink ref="E1675" location="A126000330C" display="A126000330C" xr:uid="{00000000-0004-0000-0000-000080060000}"/>
    <hyperlink ref="E1676" location="A125998530C" display="A125998530C" xr:uid="{00000000-0004-0000-0000-000081060000}"/>
    <hyperlink ref="E1677" location="A125991330J" display="A125991330J" xr:uid="{00000000-0004-0000-0000-000082060000}"/>
    <hyperlink ref="E1678" location="A125994930T" display="A125994930T" xr:uid="{00000000-0004-0000-0000-000083060000}"/>
    <hyperlink ref="E1679" location="A125993130A" display="A125993130A" xr:uid="{00000000-0004-0000-0000-000084060000}"/>
    <hyperlink ref="E1680" location="A125996702A" display="A125996702A" xr:uid="{00000000-0004-0000-0000-000085060000}"/>
    <hyperlink ref="E1681" location="A126000302V" display="A126000302V" xr:uid="{00000000-0004-0000-0000-000086060000}"/>
    <hyperlink ref="E1682" location="A125998502V" display="A125998502V" xr:uid="{00000000-0004-0000-0000-000087060000}"/>
    <hyperlink ref="E1683" location="A125991302X" display="A125991302X" xr:uid="{00000000-0004-0000-0000-000088060000}"/>
    <hyperlink ref="E1684" location="A125994902J" display="A125994902J" xr:uid="{00000000-0004-0000-0000-000089060000}"/>
    <hyperlink ref="E1685" location="A125993102T" display="A125993102T" xr:uid="{00000000-0004-0000-0000-00008A060000}"/>
    <hyperlink ref="E1686" location="A125996802K" display="A125996802K" xr:uid="{00000000-0004-0000-0000-00008B060000}"/>
    <hyperlink ref="E1687" location="A126000402C" display="A126000402C" xr:uid="{00000000-0004-0000-0000-00008C060000}"/>
    <hyperlink ref="E1688" location="A125998602C" display="A125998602C" xr:uid="{00000000-0004-0000-0000-00008D060000}"/>
    <hyperlink ref="E1689" location="A125991402J" display="A125991402J" xr:uid="{00000000-0004-0000-0000-00008E060000}"/>
    <hyperlink ref="E1690" location="A125995002V" display="A125995002V" xr:uid="{00000000-0004-0000-0000-00008F060000}"/>
    <hyperlink ref="E1691" location="A125993202A" display="A125993202A" xr:uid="{00000000-0004-0000-0000-000090060000}"/>
    <hyperlink ref="E1692" location="A125996774L" display="A125996774L" xr:uid="{00000000-0004-0000-0000-000091060000}"/>
    <hyperlink ref="E1693" location="A126000374F" display="A126000374F" xr:uid="{00000000-0004-0000-0000-000092060000}"/>
    <hyperlink ref="E1694" location="A125998574F" display="A125998574F" xr:uid="{00000000-0004-0000-0000-000093060000}"/>
    <hyperlink ref="E1695" location="A125991374K" display="A125991374K" xr:uid="{00000000-0004-0000-0000-000094060000}"/>
    <hyperlink ref="E1696" location="A125994974V" display="A125994974V" xr:uid="{00000000-0004-0000-0000-000095060000}"/>
    <hyperlink ref="E1697" location="A125993174C" display="A125993174C" xr:uid="{00000000-0004-0000-0000-000096060000}"/>
    <hyperlink ref="E1698" location="A125996778W" display="A125996778W" xr:uid="{00000000-0004-0000-0000-000097060000}"/>
    <hyperlink ref="E1699" location="A126000378R" display="A126000378R" xr:uid="{00000000-0004-0000-0000-000098060000}"/>
    <hyperlink ref="E1700" location="A125998578R" display="A125998578R" xr:uid="{00000000-0004-0000-0000-000099060000}"/>
    <hyperlink ref="E1701" location="A125991378V" display="A125991378V" xr:uid="{00000000-0004-0000-0000-00009A060000}"/>
    <hyperlink ref="E1702" location="A125994978C" display="A125994978C" xr:uid="{00000000-0004-0000-0000-00009B060000}"/>
    <hyperlink ref="E1703" location="A125993178L" display="A125993178L" xr:uid="{00000000-0004-0000-0000-00009C060000}"/>
    <hyperlink ref="E1704" location="A125996842C" display="A125996842C" xr:uid="{00000000-0004-0000-0000-00009D060000}"/>
    <hyperlink ref="E1705" location="A126000442W" display="A126000442W" xr:uid="{00000000-0004-0000-0000-00009E060000}"/>
    <hyperlink ref="E1706" location="A125998642W" display="A125998642W" xr:uid="{00000000-0004-0000-0000-00009F060000}"/>
    <hyperlink ref="E1707" location="A125991442A" display="A125991442A" xr:uid="{00000000-0004-0000-0000-0000A0060000}"/>
    <hyperlink ref="E1708" location="A125995042L" display="A125995042L" xr:uid="{00000000-0004-0000-0000-0000A1060000}"/>
    <hyperlink ref="E1709" location="A125993242V" display="A125993242V" xr:uid="{00000000-0004-0000-0000-0000A2060000}"/>
    <hyperlink ref="E1710" location="A125996670V" display="A125996670V" xr:uid="{00000000-0004-0000-0000-0000A3060000}"/>
    <hyperlink ref="E1711" location="A126000270L" display="A126000270L" xr:uid="{00000000-0004-0000-0000-0000A4060000}"/>
    <hyperlink ref="E1712" location="A125998470L" display="A125998470L" xr:uid="{00000000-0004-0000-0000-0000A5060000}"/>
    <hyperlink ref="E1713" location="A125991270T" display="A125991270T" xr:uid="{00000000-0004-0000-0000-0000A6060000}"/>
    <hyperlink ref="E1714" location="A125994870A" display="A125994870A" xr:uid="{00000000-0004-0000-0000-0000A7060000}"/>
    <hyperlink ref="E1715" location="A125993070K" display="A125993070K" xr:uid="{00000000-0004-0000-0000-0000A8060000}"/>
    <hyperlink ref="E1716" location="A125996734V" display="A125996734V" xr:uid="{00000000-0004-0000-0000-0000A9060000}"/>
    <hyperlink ref="E1717" location="A126000334L" display="A126000334L" xr:uid="{00000000-0004-0000-0000-0000AA060000}"/>
    <hyperlink ref="E1718" location="A125998534L" display="A125998534L" xr:uid="{00000000-0004-0000-0000-0000AB060000}"/>
    <hyperlink ref="E1719" location="A125991334T" display="A125991334T" xr:uid="{00000000-0004-0000-0000-0000AC060000}"/>
    <hyperlink ref="E1720" location="A125994934A" display="A125994934A" xr:uid="{00000000-0004-0000-0000-0000AD060000}"/>
    <hyperlink ref="E1721" location="A125993134K" display="A125993134K" xr:uid="{00000000-0004-0000-0000-0000AE060000}"/>
    <hyperlink ref="E1722" location="A125996690C" display="A125996690C" xr:uid="{00000000-0004-0000-0000-0000AF060000}"/>
    <hyperlink ref="E1723" location="A126000290W" display="A126000290W" xr:uid="{00000000-0004-0000-0000-0000B0060000}"/>
    <hyperlink ref="E1724" location="A125998490W" display="A125998490W" xr:uid="{00000000-0004-0000-0000-0000B1060000}"/>
    <hyperlink ref="E1725" location="A125991290A" display="A125991290A" xr:uid="{00000000-0004-0000-0000-0000B2060000}"/>
    <hyperlink ref="E1726" location="A125994890K" display="A125994890K" xr:uid="{00000000-0004-0000-0000-0000B3060000}"/>
    <hyperlink ref="E1727" location="A125993090V" display="A125993090V" xr:uid="{00000000-0004-0000-0000-0000B4060000}"/>
    <hyperlink ref="E1728" location="A125996782L" display="A125996782L" xr:uid="{00000000-0004-0000-0000-0000B5060000}"/>
    <hyperlink ref="E1729" location="A126000382F" display="A126000382F" xr:uid="{00000000-0004-0000-0000-0000B6060000}"/>
    <hyperlink ref="E1730" location="A125998582F" display="A125998582F" xr:uid="{00000000-0004-0000-0000-0000B7060000}"/>
    <hyperlink ref="E1731" location="A125991382K" display="A125991382K" xr:uid="{00000000-0004-0000-0000-0000B8060000}"/>
    <hyperlink ref="E1732" location="A125994982V" display="A125994982V" xr:uid="{00000000-0004-0000-0000-0000B9060000}"/>
    <hyperlink ref="E1733" location="A125993182C" display="A125993182C" xr:uid="{00000000-0004-0000-0000-0000BA060000}"/>
    <hyperlink ref="E1734" location="A125996786W" display="A125996786W" xr:uid="{00000000-0004-0000-0000-0000BB060000}"/>
    <hyperlink ref="E1735" location="A126000386R" display="A126000386R" xr:uid="{00000000-0004-0000-0000-0000BC060000}"/>
    <hyperlink ref="E1736" location="A125998586R" display="A125998586R" xr:uid="{00000000-0004-0000-0000-0000BD060000}"/>
    <hyperlink ref="E1737" location="A125991386V" display="A125991386V" xr:uid="{00000000-0004-0000-0000-0000BE060000}"/>
    <hyperlink ref="E1738" location="A125994986C" display="A125994986C" xr:uid="{00000000-0004-0000-0000-0000BF060000}"/>
    <hyperlink ref="E1739" location="A125993186L" display="A125993186L" xr:uid="{00000000-0004-0000-0000-0000C0060000}"/>
    <hyperlink ref="E1740" location="A125996706K" display="A125996706K" xr:uid="{00000000-0004-0000-0000-0000C1060000}"/>
    <hyperlink ref="E1741" location="A126000306C" display="A126000306C" xr:uid="{00000000-0004-0000-0000-0000C2060000}"/>
    <hyperlink ref="E1742" location="A125998506C" display="A125998506C" xr:uid="{00000000-0004-0000-0000-0000C3060000}"/>
    <hyperlink ref="E1743" location="A125991306J" display="A125991306J" xr:uid="{00000000-0004-0000-0000-0000C4060000}"/>
    <hyperlink ref="E1744" location="A125994906T" display="A125994906T" xr:uid="{00000000-0004-0000-0000-0000C5060000}"/>
    <hyperlink ref="E1745" location="A125993106A" display="A125993106A" xr:uid="{00000000-0004-0000-0000-0000C6060000}"/>
    <hyperlink ref="E1746" location="A125996674C" display="A125996674C" xr:uid="{00000000-0004-0000-0000-0000C7060000}"/>
    <hyperlink ref="E1747" location="A126000274W" display="A126000274W" xr:uid="{00000000-0004-0000-0000-0000C8060000}"/>
    <hyperlink ref="E1748" location="A125998474W" display="A125998474W" xr:uid="{00000000-0004-0000-0000-0000C9060000}"/>
    <hyperlink ref="E1749" location="A125991274A" display="A125991274A" xr:uid="{00000000-0004-0000-0000-0000CA060000}"/>
    <hyperlink ref="E1750" location="A125994874K" display="A125994874K" xr:uid="{00000000-0004-0000-0000-0000CB060000}"/>
    <hyperlink ref="E1751" location="A125993074V" display="A125993074V" xr:uid="{00000000-0004-0000-0000-0000CC060000}"/>
    <hyperlink ref="E1752" location="A125996846L" display="A125996846L" xr:uid="{00000000-0004-0000-0000-0000CD060000}"/>
    <hyperlink ref="E1753" location="A126000446F" display="A126000446F" xr:uid="{00000000-0004-0000-0000-0000CE060000}"/>
    <hyperlink ref="E1754" location="A125998646F" display="A125998646F" xr:uid="{00000000-0004-0000-0000-0000CF060000}"/>
    <hyperlink ref="E1755" location="A125991446K" display="A125991446K" xr:uid="{00000000-0004-0000-0000-0000D0060000}"/>
    <hyperlink ref="E1756" location="A125995046W" display="A125995046W" xr:uid="{00000000-0004-0000-0000-0000D1060000}"/>
    <hyperlink ref="E1757" location="A125993246C" display="A125993246C" xr:uid="{00000000-0004-0000-0000-0000D2060000}"/>
    <hyperlink ref="E1758" location="A125996738C" display="A125996738C" xr:uid="{00000000-0004-0000-0000-0000D3060000}"/>
    <hyperlink ref="E1759" location="A126000338W" display="A126000338W" xr:uid="{00000000-0004-0000-0000-0000D4060000}"/>
    <hyperlink ref="E1760" location="A125998538W" display="A125998538W" xr:uid="{00000000-0004-0000-0000-0000D5060000}"/>
    <hyperlink ref="E1761" location="A125991338A" display="A125991338A" xr:uid="{00000000-0004-0000-0000-0000D6060000}"/>
    <hyperlink ref="E1762" location="A125994938K" display="A125994938K" xr:uid="{00000000-0004-0000-0000-0000D7060000}"/>
    <hyperlink ref="E1763" location="A125993138V" display="A125993138V" xr:uid="{00000000-0004-0000-0000-0000D8060000}"/>
    <hyperlink ref="E1764" location="A125996806V" display="A125996806V" xr:uid="{00000000-0004-0000-0000-0000D9060000}"/>
    <hyperlink ref="E1765" location="A126000406L" display="A126000406L" xr:uid="{00000000-0004-0000-0000-0000DA060000}"/>
    <hyperlink ref="E1766" location="A125998606L" display="A125998606L" xr:uid="{00000000-0004-0000-0000-0000DB060000}"/>
    <hyperlink ref="E1767" location="A125991406T" display="A125991406T" xr:uid="{00000000-0004-0000-0000-0000DC060000}"/>
    <hyperlink ref="E1768" location="A125995006C" display="A125995006C" xr:uid="{00000000-0004-0000-0000-0000DD060000}"/>
    <hyperlink ref="E1769" location="A125993206K" display="A125993206K" xr:uid="{00000000-0004-0000-0000-0000DE060000}"/>
    <hyperlink ref="E1770" location="A125996850C" display="A125996850C" xr:uid="{00000000-0004-0000-0000-0000DF060000}"/>
    <hyperlink ref="E1771" location="A126000450W" display="A126000450W" xr:uid="{00000000-0004-0000-0000-0000E0060000}"/>
    <hyperlink ref="E1772" location="A125998650W" display="A125998650W" xr:uid="{00000000-0004-0000-0000-0000E1060000}"/>
    <hyperlink ref="E1773" location="A125991450A" display="A125991450A" xr:uid="{00000000-0004-0000-0000-0000E2060000}"/>
    <hyperlink ref="E1774" location="A125995050L" display="A125995050L" xr:uid="{00000000-0004-0000-0000-0000E3060000}"/>
    <hyperlink ref="E1775" location="A125993250V" display="A125993250V" xr:uid="{00000000-0004-0000-0000-0000E4060000}"/>
    <hyperlink ref="E1776" location="A125996878F" display="A125996878F" xr:uid="{00000000-0004-0000-0000-0000E5060000}"/>
    <hyperlink ref="E1777" location="A126000478X" display="A126000478X" xr:uid="{00000000-0004-0000-0000-0000E6060000}"/>
    <hyperlink ref="E1778" location="A125998678X" display="A125998678X" xr:uid="{00000000-0004-0000-0000-0000E7060000}"/>
    <hyperlink ref="E1779" location="A125991478C" display="A125991478C" xr:uid="{00000000-0004-0000-0000-0000E8060000}"/>
    <hyperlink ref="E1780" location="A125995078R" display="A125995078R" xr:uid="{00000000-0004-0000-0000-0000E9060000}"/>
    <hyperlink ref="E1781" location="A125993278W" display="A125993278W" xr:uid="{00000000-0004-0000-0000-0000EA060000}"/>
    <hyperlink ref="E1782" location="A125997010F" display="A125997010F" xr:uid="{00000000-0004-0000-0000-0000EB060000}"/>
    <hyperlink ref="E1783" location="A126000610W" display="A126000610W" xr:uid="{00000000-0004-0000-0000-0000EC060000}"/>
    <hyperlink ref="E1784" location="A125998810W" display="A125998810W" xr:uid="{00000000-0004-0000-0000-0000ED060000}"/>
    <hyperlink ref="E1785" location="A125991610A" display="A125991610A" xr:uid="{00000000-0004-0000-0000-0000EE060000}"/>
    <hyperlink ref="E1786" location="A125995210L" display="A125995210L" xr:uid="{00000000-0004-0000-0000-0000EF060000}"/>
    <hyperlink ref="E1787" location="A125993410V" display="A125993410V" xr:uid="{00000000-0004-0000-0000-0000F0060000}"/>
    <hyperlink ref="E1788" location="A125996942L" display="A125996942L" xr:uid="{00000000-0004-0000-0000-0000F1060000}"/>
    <hyperlink ref="E1789" location="A126000542F" display="A126000542F" xr:uid="{00000000-0004-0000-0000-0000F2060000}"/>
    <hyperlink ref="E1790" location="A125998742F" display="A125998742F" xr:uid="{00000000-0004-0000-0000-0000F3060000}"/>
    <hyperlink ref="E1791" location="A125991542K" display="A125991542K" xr:uid="{00000000-0004-0000-0000-0000F4060000}"/>
    <hyperlink ref="E1792" location="A125995142W" display="A125995142W" xr:uid="{00000000-0004-0000-0000-0000F5060000}"/>
    <hyperlink ref="E1793" location="A125993342C" display="A125993342C" xr:uid="{00000000-0004-0000-0000-0000F6060000}"/>
    <hyperlink ref="E1794" location="A125997014R" display="A125997014R" xr:uid="{00000000-0004-0000-0000-0000F7060000}"/>
    <hyperlink ref="E1795" location="A126000614F" display="A126000614F" xr:uid="{00000000-0004-0000-0000-0000F8060000}"/>
    <hyperlink ref="E1796" location="A125998814F" display="A125998814F" xr:uid="{00000000-0004-0000-0000-0000F9060000}"/>
    <hyperlink ref="E1797" location="A125991614K" display="A125991614K" xr:uid="{00000000-0004-0000-0000-0000FA060000}"/>
    <hyperlink ref="E1798" location="A125995214W" display="A125995214W" xr:uid="{00000000-0004-0000-0000-0000FB060000}"/>
    <hyperlink ref="E1799" location="A125993414C" display="A125993414C" xr:uid="{00000000-0004-0000-0000-0000FC060000}"/>
    <hyperlink ref="E1800" location="A125997018X" display="A125997018X" xr:uid="{00000000-0004-0000-0000-0000FD060000}"/>
    <hyperlink ref="E1801" location="A126000618R" display="A126000618R" xr:uid="{00000000-0004-0000-0000-0000FE060000}"/>
    <hyperlink ref="E1802" location="A125998818R" display="A125998818R" xr:uid="{00000000-0004-0000-0000-0000FF060000}"/>
    <hyperlink ref="E1803" location="A125991618V" display="A125991618V" xr:uid="{00000000-0004-0000-0000-000000070000}"/>
    <hyperlink ref="E1804" location="A125995218F" display="A125995218F" xr:uid="{00000000-0004-0000-0000-000001070000}"/>
    <hyperlink ref="E1805" location="A125993418L" display="A125993418L" xr:uid="{00000000-0004-0000-0000-000002070000}"/>
    <hyperlink ref="E1806" location="A125996946W" display="A125996946W" xr:uid="{00000000-0004-0000-0000-000003070000}"/>
    <hyperlink ref="E1807" location="A126000546R" display="A126000546R" xr:uid="{00000000-0004-0000-0000-000004070000}"/>
    <hyperlink ref="E1808" location="A125998746R" display="A125998746R" xr:uid="{00000000-0004-0000-0000-000005070000}"/>
    <hyperlink ref="E1809" location="A125991546V" display="A125991546V" xr:uid="{00000000-0004-0000-0000-000006070000}"/>
    <hyperlink ref="E1810" location="A125995146F" display="A125995146F" xr:uid="{00000000-0004-0000-0000-000007070000}"/>
    <hyperlink ref="E1811" location="A125993346L" display="A125993346L" xr:uid="{00000000-0004-0000-0000-000008070000}"/>
    <hyperlink ref="E1812" location="A125996950L" display="A125996950L" xr:uid="{00000000-0004-0000-0000-000009070000}"/>
    <hyperlink ref="E1813" location="A126000550F" display="A126000550F" xr:uid="{00000000-0004-0000-0000-00000A070000}"/>
    <hyperlink ref="E1814" location="A125998750F" display="A125998750F" xr:uid="{00000000-0004-0000-0000-00000B070000}"/>
    <hyperlink ref="E1815" location="A125991550K" display="A125991550K" xr:uid="{00000000-0004-0000-0000-00000C070000}"/>
    <hyperlink ref="E1816" location="A125995150W" display="A125995150W" xr:uid="{00000000-0004-0000-0000-00000D070000}"/>
    <hyperlink ref="E1817" location="A125993350C" display="A125993350C" xr:uid="{00000000-0004-0000-0000-00000E070000}"/>
    <hyperlink ref="E1818" location="A125996990F" display="A125996990F" xr:uid="{00000000-0004-0000-0000-00000F070000}"/>
    <hyperlink ref="E1819" location="A126000590X" display="A126000590X" xr:uid="{00000000-0004-0000-0000-000010070000}"/>
    <hyperlink ref="E1820" location="A125998790X" display="A125998790X" xr:uid="{00000000-0004-0000-0000-000011070000}"/>
    <hyperlink ref="E1821" location="A125991590C" display="A125991590C" xr:uid="{00000000-0004-0000-0000-000012070000}"/>
    <hyperlink ref="E1822" location="A125995190R" display="A125995190R" xr:uid="{00000000-0004-0000-0000-000013070000}"/>
    <hyperlink ref="E1823" location="A125993390W" display="A125993390W" xr:uid="{00000000-0004-0000-0000-000014070000}"/>
    <hyperlink ref="E1824" location="A125996910V" display="A125996910V" xr:uid="{00000000-0004-0000-0000-000015070000}"/>
    <hyperlink ref="E1825" location="A126000510L" display="A126000510L" xr:uid="{00000000-0004-0000-0000-000016070000}"/>
    <hyperlink ref="E1826" location="A125998710L" display="A125998710L" xr:uid="{00000000-0004-0000-0000-000017070000}"/>
    <hyperlink ref="E1827" location="A125991510T" display="A125991510T" xr:uid="{00000000-0004-0000-0000-000018070000}"/>
    <hyperlink ref="E1828" location="A125995110C" display="A125995110C" xr:uid="{00000000-0004-0000-0000-000019070000}"/>
    <hyperlink ref="E1829" location="A125993310K" display="A125993310K" xr:uid="{00000000-0004-0000-0000-00001A070000}"/>
    <hyperlink ref="E1830" location="A125997022R" display="A125997022R" xr:uid="{00000000-0004-0000-0000-00001B070000}"/>
    <hyperlink ref="E1831" location="A126000622F" display="A126000622F" xr:uid="{00000000-0004-0000-0000-00001C070000}"/>
    <hyperlink ref="E1832" location="A125998822F" display="A125998822F" xr:uid="{00000000-0004-0000-0000-00001D070000}"/>
    <hyperlink ref="E1833" location="A125991622K" display="A125991622K" xr:uid="{00000000-0004-0000-0000-00001E070000}"/>
    <hyperlink ref="E1834" location="A125995222W" display="A125995222W" xr:uid="{00000000-0004-0000-0000-00001F070000}"/>
    <hyperlink ref="E1835" location="A125993422C" display="A125993422C" xr:uid="{00000000-0004-0000-0000-000020070000}"/>
    <hyperlink ref="E1836" location="A125996954W" display="A125996954W" xr:uid="{00000000-0004-0000-0000-000021070000}"/>
    <hyperlink ref="E1837" location="A126000554R" display="A126000554R" xr:uid="{00000000-0004-0000-0000-000022070000}"/>
    <hyperlink ref="E1838" location="A125998754R" display="A125998754R" xr:uid="{00000000-0004-0000-0000-000023070000}"/>
    <hyperlink ref="E1839" location="A125991554V" display="A125991554V" xr:uid="{00000000-0004-0000-0000-000024070000}"/>
    <hyperlink ref="E1840" location="A125995154F" display="A125995154F" xr:uid="{00000000-0004-0000-0000-000025070000}"/>
    <hyperlink ref="E1841" location="A125993354L" display="A125993354L" xr:uid="{00000000-0004-0000-0000-000026070000}"/>
    <hyperlink ref="E1842" location="A125996882W" display="A125996882W" xr:uid="{00000000-0004-0000-0000-000027070000}"/>
    <hyperlink ref="E1843" location="A126000482R" display="A126000482R" xr:uid="{00000000-0004-0000-0000-000028070000}"/>
    <hyperlink ref="E1844" location="A125998682R" display="A125998682R" xr:uid="{00000000-0004-0000-0000-000029070000}"/>
    <hyperlink ref="E1845" location="A125991482V" display="A125991482V" xr:uid="{00000000-0004-0000-0000-00002A070000}"/>
    <hyperlink ref="E1846" location="A125995082F" display="A125995082F" xr:uid="{00000000-0004-0000-0000-00002B070000}"/>
    <hyperlink ref="E1847" location="A125993282L" display="A125993282L" xr:uid="{00000000-0004-0000-0000-00002C070000}"/>
    <hyperlink ref="E1848" location="A125996958F" display="A125996958F" xr:uid="{00000000-0004-0000-0000-00002D070000}"/>
    <hyperlink ref="E1849" location="A126000558X" display="A126000558X" xr:uid="{00000000-0004-0000-0000-00002E070000}"/>
    <hyperlink ref="E1850" location="A125998758X" display="A125998758X" xr:uid="{00000000-0004-0000-0000-00002F070000}"/>
    <hyperlink ref="E1851" location="A125991558C" display="A125991558C" xr:uid="{00000000-0004-0000-0000-000030070000}"/>
    <hyperlink ref="E1852" location="A125995158R" display="A125995158R" xr:uid="{00000000-0004-0000-0000-000031070000}"/>
    <hyperlink ref="E1853" location="A125993358W" display="A125993358W" xr:uid="{00000000-0004-0000-0000-000032070000}"/>
    <hyperlink ref="E1854" location="A125996962W" display="A125996962W" xr:uid="{00000000-0004-0000-0000-000033070000}"/>
    <hyperlink ref="E1855" location="A126000562R" display="A126000562R" xr:uid="{00000000-0004-0000-0000-000034070000}"/>
    <hyperlink ref="E1856" location="A125998762R" display="A125998762R" xr:uid="{00000000-0004-0000-0000-000035070000}"/>
    <hyperlink ref="E1857" location="A125991562V" display="A125991562V" xr:uid="{00000000-0004-0000-0000-000036070000}"/>
    <hyperlink ref="E1858" location="A125995162F" display="A125995162F" xr:uid="{00000000-0004-0000-0000-000037070000}"/>
    <hyperlink ref="E1859" location="A125993362L" display="A125993362L" xr:uid="{00000000-0004-0000-0000-000038070000}"/>
    <hyperlink ref="E1860" location="A125997034X" display="A125997034X" xr:uid="{00000000-0004-0000-0000-000039070000}"/>
    <hyperlink ref="E1861" location="A126000634R" display="A126000634R" xr:uid="{00000000-0004-0000-0000-00003A070000}"/>
    <hyperlink ref="E1862" location="A125998834R" display="A125998834R" xr:uid="{00000000-0004-0000-0000-00003B070000}"/>
    <hyperlink ref="E1863" location="A125991634V" display="A125991634V" xr:uid="{00000000-0004-0000-0000-00003C070000}"/>
    <hyperlink ref="E1864" location="A125995234F" display="A125995234F" xr:uid="{00000000-0004-0000-0000-00003D070000}"/>
    <hyperlink ref="E1865" location="A125993434L" display="A125993434L" xr:uid="{00000000-0004-0000-0000-00003E070000}"/>
    <hyperlink ref="E1866" location="A125996854L" display="A125996854L" xr:uid="{00000000-0004-0000-0000-00003F070000}"/>
    <hyperlink ref="E1867" location="A126000454F" display="A126000454F" xr:uid="{00000000-0004-0000-0000-000040070000}"/>
    <hyperlink ref="E1868" location="A125998654F" display="A125998654F" xr:uid="{00000000-0004-0000-0000-000041070000}"/>
    <hyperlink ref="E1869" location="A125991454K" display="A125991454K" xr:uid="{00000000-0004-0000-0000-000042070000}"/>
    <hyperlink ref="E1870" location="A125995054W" display="A125995054W" xr:uid="{00000000-0004-0000-0000-000043070000}"/>
    <hyperlink ref="E1871" location="A125993254C" display="A125993254C" xr:uid="{00000000-0004-0000-0000-000044070000}"/>
    <hyperlink ref="E1872" location="A125997026X" display="A125997026X" xr:uid="{00000000-0004-0000-0000-000045070000}"/>
    <hyperlink ref="E1873" location="A126000626R" display="A126000626R" xr:uid="{00000000-0004-0000-0000-000046070000}"/>
    <hyperlink ref="E1874" location="A125998826R" display="A125998826R" xr:uid="{00000000-0004-0000-0000-000047070000}"/>
    <hyperlink ref="E1875" location="A125991626V" display="A125991626V" xr:uid="{00000000-0004-0000-0000-000048070000}"/>
    <hyperlink ref="E1876" location="A125995226F" display="A125995226F" xr:uid="{00000000-0004-0000-0000-000049070000}"/>
    <hyperlink ref="E1877" location="A125993426L" display="A125993426L" xr:uid="{00000000-0004-0000-0000-00004A070000}"/>
    <hyperlink ref="E1878" location="A125997030R" display="A125997030R" xr:uid="{00000000-0004-0000-0000-00004B070000}"/>
    <hyperlink ref="E1879" location="A126000630F" display="A126000630F" xr:uid="{00000000-0004-0000-0000-00004C070000}"/>
    <hyperlink ref="E1880" location="A125998830F" display="A125998830F" xr:uid="{00000000-0004-0000-0000-00004D070000}"/>
    <hyperlink ref="E1881" location="A125991630K" display="A125991630K" xr:uid="{00000000-0004-0000-0000-00004E070000}"/>
    <hyperlink ref="E1882" location="A125995230W" display="A125995230W" xr:uid="{00000000-0004-0000-0000-00004F070000}"/>
    <hyperlink ref="E1883" location="A125993430C" display="A125993430C" xr:uid="{00000000-0004-0000-0000-000050070000}"/>
    <hyperlink ref="E1884" location="A125996858W" display="A125996858W" xr:uid="{00000000-0004-0000-0000-000051070000}"/>
    <hyperlink ref="E1885" location="A126000458R" display="A126000458R" xr:uid="{00000000-0004-0000-0000-000052070000}"/>
    <hyperlink ref="E1886" location="A125998658R" display="A125998658R" xr:uid="{00000000-0004-0000-0000-000053070000}"/>
    <hyperlink ref="E1887" location="A125991458V" display="A125991458V" xr:uid="{00000000-0004-0000-0000-000054070000}"/>
    <hyperlink ref="E1888" location="A125995058F" display="A125995058F" xr:uid="{00000000-0004-0000-0000-000055070000}"/>
    <hyperlink ref="E1889" location="A125993258L" display="A125993258L" xr:uid="{00000000-0004-0000-0000-000056070000}"/>
    <hyperlink ref="E1890" location="A125996914C" display="A125996914C" xr:uid="{00000000-0004-0000-0000-000057070000}"/>
    <hyperlink ref="E1891" location="A126000514W" display="A126000514W" xr:uid="{00000000-0004-0000-0000-000058070000}"/>
    <hyperlink ref="E1892" location="A125998714W" display="A125998714W" xr:uid="{00000000-0004-0000-0000-000059070000}"/>
    <hyperlink ref="E1893" location="A125991514A" display="A125991514A" xr:uid="{00000000-0004-0000-0000-00005A070000}"/>
    <hyperlink ref="E1894" location="A125995114L" display="A125995114L" xr:uid="{00000000-0004-0000-0000-00005B070000}"/>
    <hyperlink ref="E1895" location="A125993314V" display="A125993314V" xr:uid="{00000000-0004-0000-0000-00005C070000}"/>
    <hyperlink ref="E1896" location="A125996966F" display="A125996966F" xr:uid="{00000000-0004-0000-0000-00005D070000}"/>
    <hyperlink ref="E1897" location="A126000566X" display="A126000566X" xr:uid="{00000000-0004-0000-0000-00005E070000}"/>
    <hyperlink ref="E1898" location="A125998766X" display="A125998766X" xr:uid="{00000000-0004-0000-0000-00005F070000}"/>
    <hyperlink ref="E1899" location="A125991566C" display="A125991566C" xr:uid="{00000000-0004-0000-0000-000060070000}"/>
    <hyperlink ref="E1900" location="A125995166R" display="A125995166R" xr:uid="{00000000-0004-0000-0000-000061070000}"/>
    <hyperlink ref="E1901" location="A125993366W" display="A125993366W" xr:uid="{00000000-0004-0000-0000-000062070000}"/>
    <hyperlink ref="E1902" location="A125997038J" display="A125997038J" xr:uid="{00000000-0004-0000-0000-000063070000}"/>
    <hyperlink ref="E1903" location="A126000638X" display="A126000638X" xr:uid="{00000000-0004-0000-0000-000064070000}"/>
    <hyperlink ref="E1904" location="A125998838X" display="A125998838X" xr:uid="{00000000-0004-0000-0000-000065070000}"/>
    <hyperlink ref="E1905" location="A125991638C" display="A125991638C" xr:uid="{00000000-0004-0000-0000-000066070000}"/>
    <hyperlink ref="E1906" location="A125995238R" display="A125995238R" xr:uid="{00000000-0004-0000-0000-000067070000}"/>
    <hyperlink ref="E1907" location="A125993438W" display="A125993438W" xr:uid="{00000000-0004-0000-0000-000068070000}"/>
    <hyperlink ref="E1908" location="A125996862L" display="A125996862L" xr:uid="{00000000-0004-0000-0000-000069070000}"/>
    <hyperlink ref="E1909" location="A126000462F" display="A126000462F" xr:uid="{00000000-0004-0000-0000-00006A070000}"/>
    <hyperlink ref="E1910" location="A125998662F" display="A125998662F" xr:uid="{00000000-0004-0000-0000-00006B070000}"/>
    <hyperlink ref="E1911" location="A125996994R" display="A125996994R" xr:uid="{00000000-0004-0000-0000-00006C070000}"/>
    <hyperlink ref="E1912" location="A126000594J" display="A126000594J" xr:uid="{00000000-0004-0000-0000-00006D070000}"/>
    <hyperlink ref="E1913" location="A125998794J" display="A125998794J" xr:uid="{00000000-0004-0000-0000-00006E070000}"/>
    <hyperlink ref="E1914" location="A125991594L" display="A125991594L" xr:uid="{00000000-0004-0000-0000-00006F070000}"/>
    <hyperlink ref="E1915" location="A125995194X" display="A125995194X" xr:uid="{00000000-0004-0000-0000-000070070000}"/>
    <hyperlink ref="E1916" location="A125993394F" display="A125993394F" xr:uid="{00000000-0004-0000-0000-000071070000}"/>
    <hyperlink ref="E1917" location="A125996998X" display="A125996998X" xr:uid="{00000000-0004-0000-0000-000072070000}"/>
    <hyperlink ref="E1918" location="A126000598T" display="A126000598T" xr:uid="{00000000-0004-0000-0000-000073070000}"/>
    <hyperlink ref="E1919" location="A125998798T" display="A125998798T" xr:uid="{00000000-0004-0000-0000-000074070000}"/>
    <hyperlink ref="E1920" location="A125991598W" display="A125991598W" xr:uid="{00000000-0004-0000-0000-000075070000}"/>
    <hyperlink ref="E1921" location="A125995198J" display="A125995198J" xr:uid="{00000000-0004-0000-0000-000076070000}"/>
    <hyperlink ref="E1922" location="A125993398R" display="A125993398R" xr:uid="{00000000-0004-0000-0000-000077070000}"/>
    <hyperlink ref="E1923" location="A125996894F" display="A125996894F" xr:uid="{00000000-0004-0000-0000-000078070000}"/>
    <hyperlink ref="E1924" location="A126000494X" display="A126000494X" xr:uid="{00000000-0004-0000-0000-000079070000}"/>
    <hyperlink ref="E1925" location="A125998694X" display="A125998694X" xr:uid="{00000000-0004-0000-0000-00007A070000}"/>
    <hyperlink ref="E1926" location="A125991494C" display="A125991494C" xr:uid="{00000000-0004-0000-0000-00007B070000}"/>
    <hyperlink ref="E1927" location="A125995094R" display="A125995094R" xr:uid="{00000000-0004-0000-0000-00007C070000}"/>
    <hyperlink ref="E1928" location="A125993294W" display="A125993294W" xr:uid="{00000000-0004-0000-0000-00007D070000}"/>
    <hyperlink ref="E1929" location="A125996866W" display="A125996866W" xr:uid="{00000000-0004-0000-0000-00007E070000}"/>
    <hyperlink ref="E1930" location="A126000466R" display="A126000466R" xr:uid="{00000000-0004-0000-0000-00007F070000}"/>
    <hyperlink ref="E1931" location="A125998666R" display="A125998666R" xr:uid="{00000000-0004-0000-0000-000080070000}"/>
    <hyperlink ref="E1932" location="A125991466V" display="A125991466V" xr:uid="{00000000-0004-0000-0000-000081070000}"/>
    <hyperlink ref="E1933" location="A125995066F" display="A125995066F" xr:uid="{00000000-0004-0000-0000-000082070000}"/>
    <hyperlink ref="E1934" location="A125993266L" display="A125993266L" xr:uid="{00000000-0004-0000-0000-000083070000}"/>
    <hyperlink ref="E1935" location="A125991518K" display="A125991518K" xr:uid="{00000000-0004-0000-0000-000084070000}"/>
    <hyperlink ref="E1936" location="A125995118W" display="A125995118W" xr:uid="{00000000-0004-0000-0000-000085070000}"/>
    <hyperlink ref="E1937" location="A125993318C" display="A125993318C" xr:uid="{00000000-0004-0000-0000-000086070000}"/>
    <hyperlink ref="E1938" location="A125996886F" display="A125996886F" xr:uid="{00000000-0004-0000-0000-000087070000}"/>
    <hyperlink ref="E1939" location="A126000486X" display="A126000486X" xr:uid="{00000000-0004-0000-0000-000088070000}"/>
    <hyperlink ref="E1940" location="A125998686X" display="A125998686X" xr:uid="{00000000-0004-0000-0000-000089070000}"/>
    <hyperlink ref="E1941" location="A125991486C" display="A125991486C" xr:uid="{00000000-0004-0000-0000-00008A070000}"/>
    <hyperlink ref="E1942" location="A125995086R" display="A125995086R" xr:uid="{00000000-0004-0000-0000-00008B070000}"/>
    <hyperlink ref="E1943" location="A125993286W" display="A125993286W" xr:uid="{00000000-0004-0000-0000-00008C070000}"/>
    <hyperlink ref="E1944" location="A125996922C" display="A125996922C" xr:uid="{00000000-0004-0000-0000-00008D070000}"/>
    <hyperlink ref="E1945" location="A126000522W" display="A126000522W" xr:uid="{00000000-0004-0000-0000-00008E070000}"/>
    <hyperlink ref="E1946" location="A125998722W" display="A125998722W" xr:uid="{00000000-0004-0000-0000-00008F070000}"/>
    <hyperlink ref="E1947" location="A125991522A" display="A125991522A" xr:uid="{00000000-0004-0000-0000-000090070000}"/>
    <hyperlink ref="E1948" location="A125995122L" display="A125995122L" xr:uid="{00000000-0004-0000-0000-000091070000}"/>
    <hyperlink ref="E1949" location="A125993322V" display="A125993322V" xr:uid="{00000000-0004-0000-0000-000092070000}"/>
    <hyperlink ref="E1950" location="A125996898R" display="A125996898R" xr:uid="{00000000-0004-0000-0000-000093070000}"/>
    <hyperlink ref="E1951" location="A126000498J" display="A126000498J" xr:uid="{00000000-0004-0000-0000-000094070000}"/>
    <hyperlink ref="E1952" location="A125998698J" display="A125998698J" xr:uid="{00000000-0004-0000-0000-000095070000}"/>
    <hyperlink ref="E1953" location="A125991498L" display="A125991498L" xr:uid="{00000000-0004-0000-0000-000096070000}"/>
    <hyperlink ref="E1954" location="A125995098X" display="A125995098X" xr:uid="{00000000-0004-0000-0000-000097070000}"/>
    <hyperlink ref="E1955" location="A125993298F" display="A125993298F" xr:uid="{00000000-0004-0000-0000-000098070000}"/>
    <hyperlink ref="E1956" location="A125996926L" display="A125996926L" xr:uid="{00000000-0004-0000-0000-000099070000}"/>
    <hyperlink ref="E1957" location="A126000526F" display="A126000526F" xr:uid="{00000000-0004-0000-0000-00009A070000}"/>
    <hyperlink ref="E1958" location="A125998726F" display="A125998726F" xr:uid="{00000000-0004-0000-0000-00009B070000}"/>
    <hyperlink ref="E1959" location="A125991526K" display="A125991526K" xr:uid="{00000000-0004-0000-0000-00009C070000}"/>
    <hyperlink ref="E1960" location="A125995126W" display="A125995126W" xr:uid="{00000000-0004-0000-0000-00009D070000}"/>
    <hyperlink ref="E1961" location="A125993326C" display="A125993326C" xr:uid="{00000000-0004-0000-0000-00009E070000}"/>
    <hyperlink ref="E1962" location="A125996970W" display="A125996970W" xr:uid="{00000000-0004-0000-0000-00009F070000}"/>
    <hyperlink ref="E1963" location="A126000570R" display="A126000570R" xr:uid="{00000000-0004-0000-0000-0000A0070000}"/>
    <hyperlink ref="E1964" location="A125998770R" display="A125998770R" xr:uid="{00000000-0004-0000-0000-0000A1070000}"/>
    <hyperlink ref="E1965" location="A125991570V" display="A125991570V" xr:uid="{00000000-0004-0000-0000-0000A2070000}"/>
    <hyperlink ref="E1966" location="A125995170F" display="A125995170F" xr:uid="{00000000-0004-0000-0000-0000A3070000}"/>
    <hyperlink ref="E1967" location="A125993370L" display="A125993370L" xr:uid="{00000000-0004-0000-0000-0000A4070000}"/>
    <hyperlink ref="E1968" location="A125996930C" display="A125996930C" xr:uid="{00000000-0004-0000-0000-0000A5070000}"/>
    <hyperlink ref="E1969" location="A126000530W" display="A126000530W" xr:uid="{00000000-0004-0000-0000-0000A6070000}"/>
    <hyperlink ref="E1970" location="A125998730W" display="A125998730W" xr:uid="{00000000-0004-0000-0000-0000A7070000}"/>
    <hyperlink ref="E1971" location="A125991530A" display="A125991530A" xr:uid="{00000000-0004-0000-0000-0000A8070000}"/>
    <hyperlink ref="E1972" location="A125995130L" display="A125995130L" xr:uid="{00000000-0004-0000-0000-0000A9070000}"/>
    <hyperlink ref="E1973" location="A125993330V" display="A125993330V" xr:uid="{00000000-0004-0000-0000-0000AA070000}"/>
    <hyperlink ref="E1974" location="A125996902V" display="A125996902V" xr:uid="{00000000-0004-0000-0000-0000AB070000}"/>
    <hyperlink ref="E1975" location="A126000502L" display="A126000502L" xr:uid="{00000000-0004-0000-0000-0000AC070000}"/>
    <hyperlink ref="E1976" location="A125998702L" display="A125998702L" xr:uid="{00000000-0004-0000-0000-0000AD070000}"/>
    <hyperlink ref="E1977" location="A125991502T" display="A125991502T" xr:uid="{00000000-0004-0000-0000-0000AE070000}"/>
    <hyperlink ref="E1978" location="A125995102C" display="A125995102C" xr:uid="{00000000-0004-0000-0000-0000AF070000}"/>
    <hyperlink ref="E1979" location="A125993302K" display="A125993302K" xr:uid="{00000000-0004-0000-0000-0000B0070000}"/>
    <hyperlink ref="E1980" location="A125997002F" display="A125997002F" xr:uid="{00000000-0004-0000-0000-0000B1070000}"/>
    <hyperlink ref="E1981" location="A126000602W" display="A126000602W" xr:uid="{00000000-0004-0000-0000-0000B2070000}"/>
    <hyperlink ref="E1982" location="A125998802W" display="A125998802W" xr:uid="{00000000-0004-0000-0000-0000B3070000}"/>
    <hyperlink ref="E1983" location="A125991602A" display="A125991602A" xr:uid="{00000000-0004-0000-0000-0000B4070000}"/>
    <hyperlink ref="E1984" location="A125995202L" display="A125995202L" xr:uid="{00000000-0004-0000-0000-0000B5070000}"/>
    <hyperlink ref="E1985" location="A125993402V" display="A125993402V" xr:uid="{00000000-0004-0000-0000-0000B6070000}"/>
    <hyperlink ref="E1986" location="A125996974F" display="A125996974F" xr:uid="{00000000-0004-0000-0000-0000B7070000}"/>
    <hyperlink ref="E1987" location="A126000574X" display="A126000574X" xr:uid="{00000000-0004-0000-0000-0000B8070000}"/>
    <hyperlink ref="E1988" location="A125998774X" display="A125998774X" xr:uid="{00000000-0004-0000-0000-0000B9070000}"/>
    <hyperlink ref="E1989" location="A125991574C" display="A125991574C" xr:uid="{00000000-0004-0000-0000-0000BA070000}"/>
    <hyperlink ref="E1990" location="A125995174R" display="A125995174R" xr:uid="{00000000-0004-0000-0000-0000BB070000}"/>
    <hyperlink ref="E1991" location="A125993374W" display="A125993374W" xr:uid="{00000000-0004-0000-0000-0000BC070000}"/>
    <hyperlink ref="E1992" location="A125996978R" display="A125996978R" xr:uid="{00000000-0004-0000-0000-0000BD070000}"/>
    <hyperlink ref="E1993" location="A126000578J" display="A126000578J" xr:uid="{00000000-0004-0000-0000-0000BE070000}"/>
    <hyperlink ref="E1994" location="A125998778J" display="A125998778J" xr:uid="{00000000-0004-0000-0000-0000BF070000}"/>
    <hyperlink ref="E1995" location="A125991578L" display="A125991578L" xr:uid="{00000000-0004-0000-0000-0000C0070000}"/>
    <hyperlink ref="E1996" location="A125995178X" display="A125995178X" xr:uid="{00000000-0004-0000-0000-0000C1070000}"/>
    <hyperlink ref="E1997" location="A125993378F" display="A125993378F" xr:uid="{00000000-0004-0000-0000-0000C2070000}"/>
    <hyperlink ref="E1998" location="A125997042X" display="A125997042X" xr:uid="{00000000-0004-0000-0000-0000C3070000}"/>
    <hyperlink ref="E1999" location="A126000642R" display="A126000642R" xr:uid="{00000000-0004-0000-0000-0000C4070000}"/>
    <hyperlink ref="E2000" location="A125998842R" display="A125998842R" xr:uid="{00000000-0004-0000-0000-0000C5070000}"/>
    <hyperlink ref="E2001" location="A125991642V" display="A125991642V" xr:uid="{00000000-0004-0000-0000-0000C6070000}"/>
    <hyperlink ref="E2002" location="A125995242F" display="A125995242F" xr:uid="{00000000-0004-0000-0000-0000C7070000}"/>
    <hyperlink ref="E2003" location="A125993442L" display="A125993442L" xr:uid="{00000000-0004-0000-0000-0000C8070000}"/>
    <hyperlink ref="E2004" location="A125996870L" display="A125996870L" xr:uid="{00000000-0004-0000-0000-0000C9070000}"/>
    <hyperlink ref="E2005" location="A126000470F" display="A126000470F" xr:uid="{00000000-0004-0000-0000-0000CA070000}"/>
    <hyperlink ref="E2006" location="A125998670F" display="A125998670F" xr:uid="{00000000-0004-0000-0000-0000CB070000}"/>
    <hyperlink ref="E2007" location="A125991470K" display="A125991470K" xr:uid="{00000000-0004-0000-0000-0000CC070000}"/>
    <hyperlink ref="E2008" location="A125995070W" display="A125995070W" xr:uid="{00000000-0004-0000-0000-0000CD070000}"/>
    <hyperlink ref="E2009" location="A125993270C" display="A125993270C" xr:uid="{00000000-0004-0000-0000-0000CE070000}"/>
    <hyperlink ref="E2010" location="A125996934L" display="A125996934L" xr:uid="{00000000-0004-0000-0000-0000CF070000}"/>
    <hyperlink ref="E2011" location="A126000534F" display="A126000534F" xr:uid="{00000000-0004-0000-0000-0000D0070000}"/>
    <hyperlink ref="E2012" location="A125998734F" display="A125998734F" xr:uid="{00000000-0004-0000-0000-0000D1070000}"/>
    <hyperlink ref="E2013" location="A125991534K" display="A125991534K" xr:uid="{00000000-0004-0000-0000-0000D2070000}"/>
    <hyperlink ref="E2014" location="A125995134W" display="A125995134W" xr:uid="{00000000-0004-0000-0000-0000D3070000}"/>
    <hyperlink ref="E2015" location="A125993334C" display="A125993334C" xr:uid="{00000000-0004-0000-0000-0000D4070000}"/>
    <hyperlink ref="E2016" location="A125996890W" display="A125996890W" xr:uid="{00000000-0004-0000-0000-0000D5070000}"/>
    <hyperlink ref="E2017" location="A126000490R" display="A126000490R" xr:uid="{00000000-0004-0000-0000-0000D6070000}"/>
    <hyperlink ref="E2018" location="A125998690R" display="A125998690R" xr:uid="{00000000-0004-0000-0000-0000D7070000}"/>
    <hyperlink ref="E2019" location="A125991490V" display="A125991490V" xr:uid="{00000000-0004-0000-0000-0000D8070000}"/>
    <hyperlink ref="E2020" location="A125995090F" display="A125995090F" xr:uid="{00000000-0004-0000-0000-0000D9070000}"/>
    <hyperlink ref="E2021" location="A125993290L" display="A125993290L" xr:uid="{00000000-0004-0000-0000-0000DA070000}"/>
    <hyperlink ref="E2022" location="A125996982F" display="A125996982F" xr:uid="{00000000-0004-0000-0000-0000DB070000}"/>
    <hyperlink ref="E2023" location="A126000582X" display="A126000582X" xr:uid="{00000000-0004-0000-0000-0000DC070000}"/>
    <hyperlink ref="E2024" location="A125998782X" display="A125998782X" xr:uid="{00000000-0004-0000-0000-0000DD070000}"/>
    <hyperlink ref="E2025" location="A125991582C" display="A125991582C" xr:uid="{00000000-0004-0000-0000-0000DE070000}"/>
    <hyperlink ref="E2026" location="A125995182R" display="A125995182R" xr:uid="{00000000-0004-0000-0000-0000DF070000}"/>
    <hyperlink ref="E2027" location="A125993382W" display="A125993382W" xr:uid="{00000000-0004-0000-0000-0000E0070000}"/>
    <hyperlink ref="E2028" location="A125996986R" display="A125996986R" xr:uid="{00000000-0004-0000-0000-0000E1070000}"/>
    <hyperlink ref="E2029" location="A126000586J" display="A126000586J" xr:uid="{00000000-0004-0000-0000-0000E2070000}"/>
    <hyperlink ref="E2030" location="A125998786J" display="A125998786J" xr:uid="{00000000-0004-0000-0000-0000E3070000}"/>
    <hyperlink ref="E2031" location="A125991586L" display="A125991586L" xr:uid="{00000000-0004-0000-0000-0000E4070000}"/>
    <hyperlink ref="E2032" location="A125995186X" display="A125995186X" xr:uid="{00000000-0004-0000-0000-0000E5070000}"/>
    <hyperlink ref="E2033" location="A125993386F" display="A125993386F" xr:uid="{00000000-0004-0000-0000-0000E6070000}"/>
    <hyperlink ref="E2034" location="A125996906C" display="A125996906C" xr:uid="{00000000-0004-0000-0000-0000E7070000}"/>
    <hyperlink ref="E2035" location="A126000506W" display="A126000506W" xr:uid="{00000000-0004-0000-0000-0000E8070000}"/>
    <hyperlink ref="E2036" location="A125998706W" display="A125998706W" xr:uid="{00000000-0004-0000-0000-0000E9070000}"/>
    <hyperlink ref="E2037" location="A125991506A" display="A125991506A" xr:uid="{00000000-0004-0000-0000-0000EA070000}"/>
    <hyperlink ref="E2038" location="A125995106L" display="A125995106L" xr:uid="{00000000-0004-0000-0000-0000EB070000}"/>
    <hyperlink ref="E2039" location="A125993306V" display="A125993306V" xr:uid="{00000000-0004-0000-0000-0000EC070000}"/>
    <hyperlink ref="E2040" location="A125996874W" display="A125996874W" xr:uid="{00000000-0004-0000-0000-0000ED070000}"/>
    <hyperlink ref="E2041" location="A126000474R" display="A126000474R" xr:uid="{00000000-0004-0000-0000-0000EE070000}"/>
    <hyperlink ref="E2042" location="A125998674R" display="A125998674R" xr:uid="{00000000-0004-0000-0000-0000EF070000}"/>
    <hyperlink ref="E2043" location="A125991474V" display="A125991474V" xr:uid="{00000000-0004-0000-0000-0000F0070000}"/>
    <hyperlink ref="E2044" location="A125995074F" display="A125995074F" xr:uid="{00000000-0004-0000-0000-0000F1070000}"/>
    <hyperlink ref="E2045" location="A125993274L" display="A125993274L" xr:uid="{00000000-0004-0000-0000-0000F2070000}"/>
    <hyperlink ref="E2046" location="A125997046J" display="A125997046J" xr:uid="{00000000-0004-0000-0000-0000F3070000}"/>
    <hyperlink ref="E2047" location="A126000646X" display="A126000646X" xr:uid="{00000000-0004-0000-0000-0000F4070000}"/>
    <hyperlink ref="E2048" location="A125998846X" display="A125998846X" xr:uid="{00000000-0004-0000-0000-0000F5070000}"/>
    <hyperlink ref="E2049" location="A125991646C" display="A125991646C" xr:uid="{00000000-0004-0000-0000-0000F6070000}"/>
    <hyperlink ref="E2050" location="A125995246R" display="A125995246R" xr:uid="{00000000-0004-0000-0000-0000F7070000}"/>
    <hyperlink ref="E2051" location="A125993446W" display="A125993446W" xr:uid="{00000000-0004-0000-0000-0000F8070000}"/>
    <hyperlink ref="E2052" location="A125996938W" display="A125996938W" xr:uid="{00000000-0004-0000-0000-0000F9070000}"/>
    <hyperlink ref="E2053" location="A126000538R" display="A126000538R" xr:uid="{00000000-0004-0000-0000-0000FA070000}"/>
    <hyperlink ref="E2054" location="A125998738R" display="A125998738R" xr:uid="{00000000-0004-0000-0000-0000FB070000}"/>
    <hyperlink ref="E2055" location="A125991538V" display="A125991538V" xr:uid="{00000000-0004-0000-0000-0000FC070000}"/>
    <hyperlink ref="E2056" location="A125995138F" display="A125995138F" xr:uid="{00000000-0004-0000-0000-0000FD070000}"/>
    <hyperlink ref="E2057" location="A125993338L" display="A125993338L" xr:uid="{00000000-0004-0000-0000-0000FE070000}"/>
    <hyperlink ref="E2058" location="A125997006R" display="A125997006R" xr:uid="{00000000-0004-0000-0000-0000FF070000}"/>
    <hyperlink ref="E2059" location="A126000606F" display="A126000606F" xr:uid="{00000000-0004-0000-0000-000000080000}"/>
    <hyperlink ref="E2060" location="A125998806F" display="A125998806F" xr:uid="{00000000-0004-0000-0000-000001080000}"/>
    <hyperlink ref="E2061" location="A125991606K" display="A125991606K" xr:uid="{00000000-0004-0000-0000-000002080000}"/>
    <hyperlink ref="E2062" location="A125995206W" display="A125995206W" xr:uid="{00000000-0004-0000-0000-000003080000}"/>
    <hyperlink ref="E2063" location="A125993406C" display="A125993406C" xr:uid="{00000000-0004-0000-0000-000004080000}"/>
    <hyperlink ref="E2064" location="A125997050X" display="A125997050X" xr:uid="{00000000-0004-0000-0000-000005080000}"/>
    <hyperlink ref="E2065" location="A126000650R" display="A126000650R" xr:uid="{00000000-0004-0000-0000-000006080000}"/>
    <hyperlink ref="E2066" location="A125998850R" display="A125998850R" xr:uid="{00000000-0004-0000-0000-000007080000}"/>
    <hyperlink ref="E2067" location="A125991650V" display="A125991650V" xr:uid="{00000000-0004-0000-0000-000008080000}"/>
    <hyperlink ref="E2068" location="A125995250F" display="A125995250F" xr:uid="{00000000-0004-0000-0000-000009080000}"/>
    <hyperlink ref="E2069" location="A125993450L" display="A125993450L" xr:uid="{00000000-0004-0000-0000-00000A080000}"/>
    <hyperlink ref="E2070" location="A125997078A" display="A125997078A" xr:uid="{00000000-0004-0000-0000-00000B080000}"/>
    <hyperlink ref="E2071" location="A126000678T" display="A126000678T" xr:uid="{00000000-0004-0000-0000-00000C080000}"/>
    <hyperlink ref="E2072" location="A125998878T" display="A125998878T" xr:uid="{00000000-0004-0000-0000-00000D080000}"/>
    <hyperlink ref="E2073" location="A125991678W" display="A125991678W" xr:uid="{00000000-0004-0000-0000-00000E080000}"/>
    <hyperlink ref="E2074" location="A125995278J" display="A125995278J" xr:uid="{00000000-0004-0000-0000-00000F080000}"/>
    <hyperlink ref="E2075" location="A125993478R" display="A125993478R" xr:uid="{00000000-0004-0000-0000-000010080000}"/>
    <hyperlink ref="E2076" location="A125997210X" display="A125997210X" xr:uid="{00000000-0004-0000-0000-000011080000}"/>
    <hyperlink ref="E2077" location="A126000810R" display="A126000810R" xr:uid="{00000000-0004-0000-0000-000012080000}"/>
    <hyperlink ref="E2078" location="A125999010T" display="A125999010T" xr:uid="{00000000-0004-0000-0000-000013080000}"/>
    <hyperlink ref="E2079" location="A125991810V" display="A125991810V" xr:uid="{00000000-0004-0000-0000-000014080000}"/>
    <hyperlink ref="E2080" location="A125995410F" display="A125995410F" xr:uid="{00000000-0004-0000-0000-000015080000}"/>
    <hyperlink ref="E2081" location="A125993610L" display="A125993610L" xr:uid="{00000000-0004-0000-0000-000016080000}"/>
    <hyperlink ref="E2082" location="A125997142J" display="A125997142J" xr:uid="{00000000-0004-0000-0000-000017080000}"/>
    <hyperlink ref="E2083" location="A126000742X" display="A126000742X" xr:uid="{00000000-0004-0000-0000-000018080000}"/>
    <hyperlink ref="E2084" location="A125998942X" display="A125998942X" xr:uid="{00000000-0004-0000-0000-000019080000}"/>
    <hyperlink ref="E2085" location="A125991742C" display="A125991742C" xr:uid="{00000000-0004-0000-0000-00001A080000}"/>
    <hyperlink ref="E2086" location="A125995342R" display="A125995342R" xr:uid="{00000000-0004-0000-0000-00001B080000}"/>
    <hyperlink ref="E2087" location="A125993542W" display="A125993542W" xr:uid="{00000000-0004-0000-0000-00001C080000}"/>
    <hyperlink ref="E2088" location="A125997214J" display="A125997214J" xr:uid="{00000000-0004-0000-0000-00001D080000}"/>
    <hyperlink ref="E2089" location="A126000814X" display="A126000814X" xr:uid="{00000000-0004-0000-0000-00001E080000}"/>
    <hyperlink ref="E2090" location="A125999014A" display="A125999014A" xr:uid="{00000000-0004-0000-0000-00001F080000}"/>
    <hyperlink ref="E2091" location="A125991814C" display="A125991814C" xr:uid="{00000000-0004-0000-0000-000020080000}"/>
    <hyperlink ref="E2092" location="A125995414R" display="A125995414R" xr:uid="{00000000-0004-0000-0000-000021080000}"/>
    <hyperlink ref="E2093" location="A125993614W" display="A125993614W" xr:uid="{00000000-0004-0000-0000-000022080000}"/>
    <hyperlink ref="E2094" location="A125997218T" display="A125997218T" xr:uid="{00000000-0004-0000-0000-000023080000}"/>
    <hyperlink ref="E2095" location="A126000818J" display="A126000818J" xr:uid="{00000000-0004-0000-0000-000024080000}"/>
    <hyperlink ref="E2096" location="A125999018K" display="A125999018K" xr:uid="{00000000-0004-0000-0000-000025080000}"/>
    <hyperlink ref="E2097" location="A125991818L" display="A125991818L" xr:uid="{00000000-0004-0000-0000-000026080000}"/>
    <hyperlink ref="E2098" location="A125995418X" display="A125995418X" xr:uid="{00000000-0004-0000-0000-000027080000}"/>
    <hyperlink ref="E2099" location="A125993618F" display="A125993618F" xr:uid="{00000000-0004-0000-0000-000028080000}"/>
    <hyperlink ref="E2100" location="A125997146T" display="A125997146T" xr:uid="{00000000-0004-0000-0000-000029080000}"/>
    <hyperlink ref="E2101" location="A126000746J" display="A126000746J" xr:uid="{00000000-0004-0000-0000-00002A080000}"/>
    <hyperlink ref="E2102" location="A125998946J" display="A125998946J" xr:uid="{00000000-0004-0000-0000-00002B080000}"/>
    <hyperlink ref="E2103" location="A125991746L" display="A125991746L" xr:uid="{00000000-0004-0000-0000-00002C080000}"/>
    <hyperlink ref="E2104" location="A125995346X" display="A125995346X" xr:uid="{00000000-0004-0000-0000-00002D080000}"/>
    <hyperlink ref="E2105" location="A125993546F" display="A125993546F" xr:uid="{00000000-0004-0000-0000-00002E080000}"/>
    <hyperlink ref="E2106" location="A125997150J" display="A125997150J" xr:uid="{00000000-0004-0000-0000-00002F080000}"/>
    <hyperlink ref="E2107" location="A126000750X" display="A126000750X" xr:uid="{00000000-0004-0000-0000-000030080000}"/>
    <hyperlink ref="E2108" location="A125998950X" display="A125998950X" xr:uid="{00000000-0004-0000-0000-000031080000}"/>
    <hyperlink ref="E2109" location="A125991750C" display="A125991750C" xr:uid="{00000000-0004-0000-0000-000032080000}"/>
    <hyperlink ref="E2110" location="A125995350R" display="A125995350R" xr:uid="{00000000-0004-0000-0000-000033080000}"/>
    <hyperlink ref="E2111" location="A125993550W" display="A125993550W" xr:uid="{00000000-0004-0000-0000-000034080000}"/>
    <hyperlink ref="E2112" location="A125997190A" display="A125997190A" xr:uid="{00000000-0004-0000-0000-000035080000}"/>
    <hyperlink ref="E2113" location="A126000790T" display="A126000790T" xr:uid="{00000000-0004-0000-0000-000036080000}"/>
    <hyperlink ref="E2114" location="A125998990T" display="A125998990T" xr:uid="{00000000-0004-0000-0000-000037080000}"/>
    <hyperlink ref="E2115" location="A125991790W" display="A125991790W" xr:uid="{00000000-0004-0000-0000-000038080000}"/>
    <hyperlink ref="E2116" location="A125995390J" display="A125995390J" xr:uid="{00000000-0004-0000-0000-000039080000}"/>
    <hyperlink ref="E2117" location="A125993590R" display="A125993590R" xr:uid="{00000000-0004-0000-0000-00003A080000}"/>
    <hyperlink ref="E2118" location="A125997110R" display="A125997110R" xr:uid="{00000000-0004-0000-0000-00003B080000}"/>
    <hyperlink ref="E2119" location="A126000710F" display="A126000710F" xr:uid="{00000000-0004-0000-0000-00003C080000}"/>
    <hyperlink ref="E2120" location="A125998910F" display="A125998910F" xr:uid="{00000000-0004-0000-0000-00003D080000}"/>
    <hyperlink ref="E2121" location="A125991710K" display="A125991710K" xr:uid="{00000000-0004-0000-0000-00003E080000}"/>
    <hyperlink ref="E2122" location="A125995310W" display="A125995310W" xr:uid="{00000000-0004-0000-0000-00003F080000}"/>
    <hyperlink ref="E2123" location="A125993510C" display="A125993510C" xr:uid="{00000000-0004-0000-0000-000040080000}"/>
    <hyperlink ref="E2124" location="A125997222J" display="A125997222J" xr:uid="{00000000-0004-0000-0000-000041080000}"/>
    <hyperlink ref="E2125" location="A126000822X" display="A126000822X" xr:uid="{00000000-0004-0000-0000-000042080000}"/>
    <hyperlink ref="E2126" location="A125999022A" display="A125999022A" xr:uid="{00000000-0004-0000-0000-000043080000}"/>
    <hyperlink ref="E2127" location="A125991822C" display="A125991822C" xr:uid="{00000000-0004-0000-0000-000044080000}"/>
    <hyperlink ref="E2128" location="A125995422R" display="A125995422R" xr:uid="{00000000-0004-0000-0000-000045080000}"/>
    <hyperlink ref="E2129" location="A125993622W" display="A125993622W" xr:uid="{00000000-0004-0000-0000-000046080000}"/>
    <hyperlink ref="E2130" location="A125997154T" display="A125997154T" xr:uid="{00000000-0004-0000-0000-000047080000}"/>
    <hyperlink ref="E2131" location="A126000754J" display="A126000754J" xr:uid="{00000000-0004-0000-0000-000048080000}"/>
    <hyperlink ref="E2132" location="A125998954J" display="A125998954J" xr:uid="{00000000-0004-0000-0000-000049080000}"/>
    <hyperlink ref="E2133" location="A125991754L" display="A125991754L" xr:uid="{00000000-0004-0000-0000-00004A080000}"/>
    <hyperlink ref="E2134" location="A125995354X" display="A125995354X" xr:uid="{00000000-0004-0000-0000-00004B080000}"/>
    <hyperlink ref="E2135" location="A125993554F" display="A125993554F" xr:uid="{00000000-0004-0000-0000-00004C080000}"/>
    <hyperlink ref="E2136" location="A125997082T" display="A125997082T" xr:uid="{00000000-0004-0000-0000-00004D080000}"/>
    <hyperlink ref="E2137" location="A126000682J" display="A126000682J" xr:uid="{00000000-0004-0000-0000-00004E080000}"/>
    <hyperlink ref="E2138" location="A125998882J" display="A125998882J" xr:uid="{00000000-0004-0000-0000-00004F080000}"/>
    <hyperlink ref="E2139" location="A125991682L" display="A125991682L" xr:uid="{00000000-0004-0000-0000-000050080000}"/>
    <hyperlink ref="E2140" location="A125995282X" display="A125995282X" xr:uid="{00000000-0004-0000-0000-000051080000}"/>
    <hyperlink ref="E2141" location="A125993482F" display="A125993482F" xr:uid="{00000000-0004-0000-0000-000052080000}"/>
    <hyperlink ref="E2142" location="A125997158A" display="A125997158A" xr:uid="{00000000-0004-0000-0000-000053080000}"/>
    <hyperlink ref="E2143" location="A126000758T" display="A126000758T" xr:uid="{00000000-0004-0000-0000-000054080000}"/>
    <hyperlink ref="E2144" location="A125998958T" display="A125998958T" xr:uid="{00000000-0004-0000-0000-000055080000}"/>
    <hyperlink ref="E2145" location="A125991758W" display="A125991758W" xr:uid="{00000000-0004-0000-0000-000056080000}"/>
    <hyperlink ref="E2146" location="A125995358J" display="A125995358J" xr:uid="{00000000-0004-0000-0000-000057080000}"/>
    <hyperlink ref="E2147" location="A125993558R" display="A125993558R" xr:uid="{00000000-0004-0000-0000-000058080000}"/>
    <hyperlink ref="E2148" location="A125997162T" display="A125997162T" xr:uid="{00000000-0004-0000-0000-000059080000}"/>
    <hyperlink ref="E2149" location="A126000762J" display="A126000762J" xr:uid="{00000000-0004-0000-0000-00005A080000}"/>
    <hyperlink ref="E2150" location="A125998962J" display="A125998962J" xr:uid="{00000000-0004-0000-0000-00005B080000}"/>
    <hyperlink ref="E2151" location="A125991762L" display="A125991762L" xr:uid="{00000000-0004-0000-0000-00005C080000}"/>
    <hyperlink ref="E2152" location="A125995362X" display="A125995362X" xr:uid="{00000000-0004-0000-0000-00005D080000}"/>
    <hyperlink ref="E2153" location="A125993562F" display="A125993562F" xr:uid="{00000000-0004-0000-0000-00005E080000}"/>
    <hyperlink ref="E2154" location="A125997234T" display="A125997234T" xr:uid="{00000000-0004-0000-0000-00005F080000}"/>
    <hyperlink ref="E2155" location="A126000834J" display="A126000834J" xr:uid="{00000000-0004-0000-0000-000060080000}"/>
    <hyperlink ref="E2156" location="A125999034K" display="A125999034K" xr:uid="{00000000-0004-0000-0000-000061080000}"/>
    <hyperlink ref="E2157" location="A125991834L" display="A125991834L" xr:uid="{00000000-0004-0000-0000-000062080000}"/>
    <hyperlink ref="E2158" location="A125995434X" display="A125995434X" xr:uid="{00000000-0004-0000-0000-000063080000}"/>
    <hyperlink ref="E2159" location="A125993634F" display="A125993634F" xr:uid="{00000000-0004-0000-0000-000064080000}"/>
    <hyperlink ref="E2160" location="A125997054J" display="A125997054J" xr:uid="{00000000-0004-0000-0000-000065080000}"/>
    <hyperlink ref="E2161" location="A126000654X" display="A126000654X" xr:uid="{00000000-0004-0000-0000-000066080000}"/>
    <hyperlink ref="E2162" location="A125998854X" display="A125998854X" xr:uid="{00000000-0004-0000-0000-000067080000}"/>
    <hyperlink ref="E2163" location="A125991654C" display="A125991654C" xr:uid="{00000000-0004-0000-0000-000068080000}"/>
    <hyperlink ref="E2164" location="A125995254R" display="A125995254R" xr:uid="{00000000-0004-0000-0000-000069080000}"/>
    <hyperlink ref="E2165" location="A125993454W" display="A125993454W" xr:uid="{00000000-0004-0000-0000-00006A080000}"/>
    <hyperlink ref="E2166" location="A125997226T" display="A125997226T" xr:uid="{00000000-0004-0000-0000-00006B080000}"/>
    <hyperlink ref="E2167" location="A126000826J" display="A126000826J" xr:uid="{00000000-0004-0000-0000-00006C080000}"/>
    <hyperlink ref="E2168" location="A125999026K" display="A125999026K" xr:uid="{00000000-0004-0000-0000-00006D080000}"/>
    <hyperlink ref="E2169" location="A125991826L" display="A125991826L" xr:uid="{00000000-0004-0000-0000-00006E080000}"/>
    <hyperlink ref="E2170" location="A125995426X" display="A125995426X" xr:uid="{00000000-0004-0000-0000-00006F080000}"/>
    <hyperlink ref="E2171" location="A125993626F" display="A125993626F" xr:uid="{00000000-0004-0000-0000-000070080000}"/>
    <hyperlink ref="E2172" location="A125997230J" display="A125997230J" xr:uid="{00000000-0004-0000-0000-000071080000}"/>
    <hyperlink ref="E2173" location="A126000830X" display="A126000830X" xr:uid="{00000000-0004-0000-0000-000072080000}"/>
    <hyperlink ref="E2174" location="A125999030A" display="A125999030A" xr:uid="{00000000-0004-0000-0000-000073080000}"/>
    <hyperlink ref="E2175" location="A125991830C" display="A125991830C" xr:uid="{00000000-0004-0000-0000-000074080000}"/>
    <hyperlink ref="E2176" location="A125995430R" display="A125995430R" xr:uid="{00000000-0004-0000-0000-000075080000}"/>
    <hyperlink ref="E2177" location="A125993630W" display="A125993630W" xr:uid="{00000000-0004-0000-0000-000076080000}"/>
    <hyperlink ref="E2178" location="A125997058T" display="A125997058T" xr:uid="{00000000-0004-0000-0000-000077080000}"/>
    <hyperlink ref="E2179" location="A126000658J" display="A126000658J" xr:uid="{00000000-0004-0000-0000-000078080000}"/>
    <hyperlink ref="E2180" location="A125998858J" display="A125998858J" xr:uid="{00000000-0004-0000-0000-000079080000}"/>
    <hyperlink ref="E2181" location="A125991658L" display="A125991658L" xr:uid="{00000000-0004-0000-0000-00007A080000}"/>
    <hyperlink ref="E2182" location="A125995258X" display="A125995258X" xr:uid="{00000000-0004-0000-0000-00007B080000}"/>
    <hyperlink ref="E2183" location="A125993458F" display="A125993458F" xr:uid="{00000000-0004-0000-0000-00007C080000}"/>
    <hyperlink ref="E2184" location="A125997114X" display="A125997114X" xr:uid="{00000000-0004-0000-0000-00007D080000}"/>
    <hyperlink ref="E2185" location="A126000714R" display="A126000714R" xr:uid="{00000000-0004-0000-0000-00007E080000}"/>
    <hyperlink ref="E2186" location="A125998914R" display="A125998914R" xr:uid="{00000000-0004-0000-0000-00007F080000}"/>
    <hyperlink ref="E2187" location="A125991714V" display="A125991714V" xr:uid="{00000000-0004-0000-0000-000080080000}"/>
    <hyperlink ref="E2188" location="A125995314F" display="A125995314F" xr:uid="{00000000-0004-0000-0000-000081080000}"/>
    <hyperlink ref="E2189" location="A125993514L" display="A125993514L" xr:uid="{00000000-0004-0000-0000-000082080000}"/>
    <hyperlink ref="E2190" location="A125997166A" display="A125997166A" xr:uid="{00000000-0004-0000-0000-000083080000}"/>
    <hyperlink ref="E2191" location="A126000766T" display="A126000766T" xr:uid="{00000000-0004-0000-0000-000084080000}"/>
    <hyperlink ref="E2192" location="A125998966T" display="A125998966T" xr:uid="{00000000-0004-0000-0000-000085080000}"/>
    <hyperlink ref="E2193" location="A125991766W" display="A125991766W" xr:uid="{00000000-0004-0000-0000-000086080000}"/>
    <hyperlink ref="E2194" location="A125995366J" display="A125995366J" xr:uid="{00000000-0004-0000-0000-000087080000}"/>
    <hyperlink ref="E2195" location="A125993566R" display="A125993566R" xr:uid="{00000000-0004-0000-0000-000088080000}"/>
    <hyperlink ref="E2196" location="A125997238A" display="A125997238A" xr:uid="{00000000-0004-0000-0000-000089080000}"/>
    <hyperlink ref="E2197" location="A126000838T" display="A126000838T" xr:uid="{00000000-0004-0000-0000-00008A080000}"/>
    <hyperlink ref="E2198" location="A125999038V" display="A125999038V" xr:uid="{00000000-0004-0000-0000-00008B080000}"/>
    <hyperlink ref="E2199" location="A125991838W" display="A125991838W" xr:uid="{00000000-0004-0000-0000-00008C080000}"/>
    <hyperlink ref="E2200" location="A125995438J" display="A125995438J" xr:uid="{00000000-0004-0000-0000-00008D080000}"/>
    <hyperlink ref="E2201" location="A125993638R" display="A125993638R" xr:uid="{00000000-0004-0000-0000-00008E080000}"/>
    <hyperlink ref="E2202" location="A125997062J" display="A125997062J" xr:uid="{00000000-0004-0000-0000-00008F080000}"/>
    <hyperlink ref="E2203" location="A126000662X" display="A126000662X" xr:uid="{00000000-0004-0000-0000-000090080000}"/>
    <hyperlink ref="E2204" location="A125998862X" display="A125998862X" xr:uid="{00000000-0004-0000-0000-000091080000}"/>
    <hyperlink ref="E2205" location="A125997194K" display="A125997194K" xr:uid="{00000000-0004-0000-0000-000092080000}"/>
    <hyperlink ref="E2206" location="A126000794A" display="A126000794A" xr:uid="{00000000-0004-0000-0000-000093080000}"/>
    <hyperlink ref="E2207" location="A125998994A" display="A125998994A" xr:uid="{00000000-0004-0000-0000-000094080000}"/>
    <hyperlink ref="E2208" location="A125991794F" display="A125991794F" xr:uid="{00000000-0004-0000-0000-000095080000}"/>
    <hyperlink ref="E2209" location="A125995394T" display="A125995394T" xr:uid="{00000000-0004-0000-0000-000096080000}"/>
    <hyperlink ref="E2210" location="A125993594X" display="A125993594X" xr:uid="{00000000-0004-0000-0000-000097080000}"/>
    <hyperlink ref="E2211" location="A125997198V" display="A125997198V" xr:uid="{00000000-0004-0000-0000-000098080000}"/>
    <hyperlink ref="E2212" location="A126000798K" display="A126000798K" xr:uid="{00000000-0004-0000-0000-000099080000}"/>
    <hyperlink ref="E2213" location="A125998998K" display="A125998998K" xr:uid="{00000000-0004-0000-0000-00009A080000}"/>
    <hyperlink ref="E2214" location="A125991798R" display="A125991798R" xr:uid="{00000000-0004-0000-0000-00009B080000}"/>
    <hyperlink ref="E2215" location="A125995398A" display="A125995398A" xr:uid="{00000000-0004-0000-0000-00009C080000}"/>
    <hyperlink ref="E2216" location="A125993598J" display="A125993598J" xr:uid="{00000000-0004-0000-0000-00009D080000}"/>
    <hyperlink ref="E2217" location="A125997094A" display="A125997094A" xr:uid="{00000000-0004-0000-0000-00009E080000}"/>
    <hyperlink ref="E2218" location="A126000694T" display="A126000694T" xr:uid="{00000000-0004-0000-0000-00009F080000}"/>
    <hyperlink ref="E2219" location="A125998894T" display="A125998894T" xr:uid="{00000000-0004-0000-0000-0000A0080000}"/>
    <hyperlink ref="E2220" location="A125991694W" display="A125991694W" xr:uid="{00000000-0004-0000-0000-0000A1080000}"/>
    <hyperlink ref="E2221" location="A125995294J" display="A125995294J" xr:uid="{00000000-0004-0000-0000-0000A2080000}"/>
    <hyperlink ref="E2222" location="A125993494R" display="A125993494R" xr:uid="{00000000-0004-0000-0000-0000A3080000}"/>
    <hyperlink ref="E2223" location="A125997066T" display="A125997066T" xr:uid="{00000000-0004-0000-0000-0000A4080000}"/>
    <hyperlink ref="E2224" location="A126000666J" display="A126000666J" xr:uid="{00000000-0004-0000-0000-0000A5080000}"/>
    <hyperlink ref="E2225" location="A125998866J" display="A125998866J" xr:uid="{00000000-0004-0000-0000-0000A6080000}"/>
    <hyperlink ref="E2226" location="A125991666L" display="A125991666L" xr:uid="{00000000-0004-0000-0000-0000A7080000}"/>
    <hyperlink ref="E2227" location="A125995266X" display="A125995266X" xr:uid="{00000000-0004-0000-0000-0000A8080000}"/>
    <hyperlink ref="E2228" location="A125993466F" display="A125993466F" xr:uid="{00000000-0004-0000-0000-0000A9080000}"/>
    <hyperlink ref="E2229" location="A125991718C" display="A125991718C" xr:uid="{00000000-0004-0000-0000-0000AA080000}"/>
    <hyperlink ref="E2230" location="A125995318R" display="A125995318R" xr:uid="{00000000-0004-0000-0000-0000AB080000}"/>
    <hyperlink ref="E2231" location="A125993518W" display="A125993518W" xr:uid="{00000000-0004-0000-0000-0000AC080000}"/>
    <hyperlink ref="E2232" location="A125997086A" display="A125997086A" xr:uid="{00000000-0004-0000-0000-0000AD080000}"/>
    <hyperlink ref="E2233" location="A126000686T" display="A126000686T" xr:uid="{00000000-0004-0000-0000-0000AE080000}"/>
    <hyperlink ref="E2234" location="A125998886T" display="A125998886T" xr:uid="{00000000-0004-0000-0000-0000AF080000}"/>
    <hyperlink ref="E2235" location="A125991686W" display="A125991686W" xr:uid="{00000000-0004-0000-0000-0000B0080000}"/>
    <hyperlink ref="E2236" location="A125995286J" display="A125995286J" xr:uid="{00000000-0004-0000-0000-0000B1080000}"/>
    <hyperlink ref="E2237" location="A125993486R" display="A125993486R" xr:uid="{00000000-0004-0000-0000-0000B2080000}"/>
    <hyperlink ref="E2238" location="A125997122X" display="A125997122X" xr:uid="{00000000-0004-0000-0000-0000B3080000}"/>
    <hyperlink ref="E2239" location="A126000722R" display="A126000722R" xr:uid="{00000000-0004-0000-0000-0000B4080000}"/>
    <hyperlink ref="E2240" location="A125998922R" display="A125998922R" xr:uid="{00000000-0004-0000-0000-0000B5080000}"/>
    <hyperlink ref="E2241" location="A125991722V" display="A125991722V" xr:uid="{00000000-0004-0000-0000-0000B6080000}"/>
    <hyperlink ref="E2242" location="A125995322F" display="A125995322F" xr:uid="{00000000-0004-0000-0000-0000B7080000}"/>
    <hyperlink ref="E2243" location="A125993522L" display="A125993522L" xr:uid="{00000000-0004-0000-0000-0000B8080000}"/>
    <hyperlink ref="E2244" location="A125997098K" display="A125997098K" xr:uid="{00000000-0004-0000-0000-0000B9080000}"/>
    <hyperlink ref="E2245" location="A126000698A" display="A126000698A" xr:uid="{00000000-0004-0000-0000-0000BA080000}"/>
    <hyperlink ref="E2246" location="A125998898A" display="A125998898A" xr:uid="{00000000-0004-0000-0000-0000BB080000}"/>
    <hyperlink ref="E2247" location="A125991698F" display="A125991698F" xr:uid="{00000000-0004-0000-0000-0000BC080000}"/>
    <hyperlink ref="E2248" location="A125995298T" display="A125995298T" xr:uid="{00000000-0004-0000-0000-0000BD080000}"/>
    <hyperlink ref="E2249" location="A125993498X" display="A125993498X" xr:uid="{00000000-0004-0000-0000-0000BE080000}"/>
    <hyperlink ref="E2250" location="A125997126J" display="A125997126J" xr:uid="{00000000-0004-0000-0000-0000BF080000}"/>
    <hyperlink ref="E2251" location="A126000726X" display="A126000726X" xr:uid="{00000000-0004-0000-0000-0000C0080000}"/>
    <hyperlink ref="E2252" location="A125998926X" display="A125998926X" xr:uid="{00000000-0004-0000-0000-0000C1080000}"/>
    <hyperlink ref="E2253" location="A125991726C" display="A125991726C" xr:uid="{00000000-0004-0000-0000-0000C2080000}"/>
    <hyperlink ref="E2254" location="A125995326R" display="A125995326R" xr:uid="{00000000-0004-0000-0000-0000C3080000}"/>
    <hyperlink ref="E2255" location="A125993526W" display="A125993526W" xr:uid="{00000000-0004-0000-0000-0000C4080000}"/>
    <hyperlink ref="E2256" location="A125997170T" display="A125997170T" xr:uid="{00000000-0004-0000-0000-0000C5080000}"/>
    <hyperlink ref="E2257" location="A126000770J" display="A126000770J" xr:uid="{00000000-0004-0000-0000-0000C6080000}"/>
    <hyperlink ref="E2258" location="A125998970J" display="A125998970J" xr:uid="{00000000-0004-0000-0000-0000C7080000}"/>
    <hyperlink ref="E2259" location="A125991770L" display="A125991770L" xr:uid="{00000000-0004-0000-0000-0000C8080000}"/>
    <hyperlink ref="E2260" location="A125995370X" display="A125995370X" xr:uid="{00000000-0004-0000-0000-0000C9080000}"/>
    <hyperlink ref="E2261" location="A125993570F" display="A125993570F" xr:uid="{00000000-0004-0000-0000-0000CA080000}"/>
    <hyperlink ref="E2262" location="A125997130X" display="A125997130X" xr:uid="{00000000-0004-0000-0000-0000CB080000}"/>
    <hyperlink ref="E2263" location="A126000730R" display="A126000730R" xr:uid="{00000000-0004-0000-0000-0000CC080000}"/>
    <hyperlink ref="E2264" location="A125998930R" display="A125998930R" xr:uid="{00000000-0004-0000-0000-0000CD080000}"/>
    <hyperlink ref="E2265" location="A125991730V" display="A125991730V" xr:uid="{00000000-0004-0000-0000-0000CE080000}"/>
    <hyperlink ref="E2266" location="A125995330F" display="A125995330F" xr:uid="{00000000-0004-0000-0000-0000CF080000}"/>
    <hyperlink ref="E2267" location="A125993530L" display="A125993530L" xr:uid="{00000000-0004-0000-0000-0000D0080000}"/>
    <hyperlink ref="E2268" location="A125997102R" display="A125997102R" xr:uid="{00000000-0004-0000-0000-0000D1080000}"/>
    <hyperlink ref="E2269" location="A126000702F" display="A126000702F" xr:uid="{00000000-0004-0000-0000-0000D2080000}"/>
    <hyperlink ref="E2270" location="A125998902F" display="A125998902F" xr:uid="{00000000-0004-0000-0000-0000D3080000}"/>
    <hyperlink ref="E2271" location="A125991702K" display="A125991702K" xr:uid="{00000000-0004-0000-0000-0000D4080000}"/>
    <hyperlink ref="E2272" location="A125995302W" display="A125995302W" xr:uid="{00000000-0004-0000-0000-0000D5080000}"/>
    <hyperlink ref="E2273" location="A125993502C" display="A125993502C" xr:uid="{00000000-0004-0000-0000-0000D6080000}"/>
    <hyperlink ref="E2274" location="A125997202X" display="A125997202X" xr:uid="{00000000-0004-0000-0000-0000D7080000}"/>
    <hyperlink ref="E2275" location="A126000802R" display="A126000802R" xr:uid="{00000000-0004-0000-0000-0000D8080000}"/>
    <hyperlink ref="E2276" location="A125999002T" display="A125999002T" xr:uid="{00000000-0004-0000-0000-0000D9080000}"/>
    <hyperlink ref="E2277" location="A125991802V" display="A125991802V" xr:uid="{00000000-0004-0000-0000-0000DA080000}"/>
    <hyperlink ref="E2278" location="A125995402F" display="A125995402F" xr:uid="{00000000-0004-0000-0000-0000DB080000}"/>
    <hyperlink ref="E2279" location="A125993602L" display="A125993602L" xr:uid="{00000000-0004-0000-0000-0000DC080000}"/>
    <hyperlink ref="E2280" location="A125997174A" display="A125997174A" xr:uid="{00000000-0004-0000-0000-0000DD080000}"/>
    <hyperlink ref="E2281" location="A126000774T" display="A126000774T" xr:uid="{00000000-0004-0000-0000-0000DE080000}"/>
    <hyperlink ref="E2282" location="A125998974T" display="A125998974T" xr:uid="{00000000-0004-0000-0000-0000DF080000}"/>
    <hyperlink ref="E2283" location="A125991774W" display="A125991774W" xr:uid="{00000000-0004-0000-0000-0000E0080000}"/>
    <hyperlink ref="E2284" location="A125995374J" display="A125995374J" xr:uid="{00000000-0004-0000-0000-0000E1080000}"/>
    <hyperlink ref="E2285" location="A125993574R" display="A125993574R" xr:uid="{00000000-0004-0000-0000-0000E2080000}"/>
    <hyperlink ref="E2286" location="A125997178K" display="A125997178K" xr:uid="{00000000-0004-0000-0000-0000E3080000}"/>
    <hyperlink ref="E2287" location="A126000778A" display="A126000778A" xr:uid="{00000000-0004-0000-0000-0000E4080000}"/>
    <hyperlink ref="E2288" location="A125998978A" display="A125998978A" xr:uid="{00000000-0004-0000-0000-0000E5080000}"/>
    <hyperlink ref="E2289" location="A125991778F" display="A125991778F" xr:uid="{00000000-0004-0000-0000-0000E6080000}"/>
    <hyperlink ref="E2290" location="A125995378T" display="A125995378T" xr:uid="{00000000-0004-0000-0000-0000E7080000}"/>
    <hyperlink ref="E2291" location="A125993578X" display="A125993578X" xr:uid="{00000000-0004-0000-0000-0000E8080000}"/>
    <hyperlink ref="E2292" location="A125997242T" display="A125997242T" xr:uid="{00000000-0004-0000-0000-0000E9080000}"/>
    <hyperlink ref="E2293" location="A126000842J" display="A126000842J" xr:uid="{00000000-0004-0000-0000-0000EA080000}"/>
    <hyperlink ref="E2294" location="A125999042K" display="A125999042K" xr:uid="{00000000-0004-0000-0000-0000EB080000}"/>
    <hyperlink ref="E2295" location="A125991842L" display="A125991842L" xr:uid="{00000000-0004-0000-0000-0000EC080000}"/>
    <hyperlink ref="E2296" location="A125995442X" display="A125995442X" xr:uid="{00000000-0004-0000-0000-0000ED080000}"/>
    <hyperlink ref="E2297" location="A125993642F" display="A125993642F" xr:uid="{00000000-0004-0000-0000-0000EE080000}"/>
    <hyperlink ref="E2298" location="A125997070J" display="A125997070J" xr:uid="{00000000-0004-0000-0000-0000EF080000}"/>
    <hyperlink ref="E2299" location="A126000670X" display="A126000670X" xr:uid="{00000000-0004-0000-0000-0000F0080000}"/>
    <hyperlink ref="E2300" location="A125998870X" display="A125998870X" xr:uid="{00000000-0004-0000-0000-0000F1080000}"/>
    <hyperlink ref="E2301" location="A125991670C" display="A125991670C" xr:uid="{00000000-0004-0000-0000-0000F2080000}"/>
    <hyperlink ref="E2302" location="A125995270R" display="A125995270R" xr:uid="{00000000-0004-0000-0000-0000F3080000}"/>
    <hyperlink ref="E2303" location="A125993470W" display="A125993470W" xr:uid="{00000000-0004-0000-0000-0000F4080000}"/>
    <hyperlink ref="E2304" location="A125997134J" display="A125997134J" xr:uid="{00000000-0004-0000-0000-0000F5080000}"/>
    <hyperlink ref="E2305" location="A126000734X" display="A126000734X" xr:uid="{00000000-0004-0000-0000-0000F6080000}"/>
    <hyperlink ref="E2306" location="A125998934X" display="A125998934X" xr:uid="{00000000-0004-0000-0000-0000F7080000}"/>
    <hyperlink ref="E2307" location="A125991734C" display="A125991734C" xr:uid="{00000000-0004-0000-0000-0000F8080000}"/>
    <hyperlink ref="E2308" location="A125995334R" display="A125995334R" xr:uid="{00000000-0004-0000-0000-0000F9080000}"/>
    <hyperlink ref="E2309" location="A125993534W" display="A125993534W" xr:uid="{00000000-0004-0000-0000-0000FA080000}"/>
    <hyperlink ref="E2310" location="A125997090T" display="A125997090T" xr:uid="{00000000-0004-0000-0000-0000FB080000}"/>
    <hyperlink ref="E2311" location="A126000690J" display="A126000690J" xr:uid="{00000000-0004-0000-0000-0000FC080000}"/>
    <hyperlink ref="E2312" location="A125998890J" display="A125998890J" xr:uid="{00000000-0004-0000-0000-0000FD080000}"/>
    <hyperlink ref="E2313" location="A125991690L" display="A125991690L" xr:uid="{00000000-0004-0000-0000-0000FE080000}"/>
    <hyperlink ref="E2314" location="A125995290X" display="A125995290X" xr:uid="{00000000-0004-0000-0000-0000FF080000}"/>
    <hyperlink ref="E2315" location="A125993490F" display="A125993490F" xr:uid="{00000000-0004-0000-0000-000000090000}"/>
    <hyperlink ref="E2316" location="A125997182A" display="A125997182A" xr:uid="{00000000-0004-0000-0000-000001090000}"/>
    <hyperlink ref="E2317" location="A126000782T" display="A126000782T" xr:uid="{00000000-0004-0000-0000-000002090000}"/>
    <hyperlink ref="E2318" location="A125998982T" display="A125998982T" xr:uid="{00000000-0004-0000-0000-000003090000}"/>
    <hyperlink ref="E2319" location="A125991782W" display="A125991782W" xr:uid="{00000000-0004-0000-0000-000004090000}"/>
    <hyperlink ref="E2320" location="A125995382J" display="A125995382J" xr:uid="{00000000-0004-0000-0000-000005090000}"/>
    <hyperlink ref="E2321" location="A125993582R" display="A125993582R" xr:uid="{00000000-0004-0000-0000-000006090000}"/>
    <hyperlink ref="E2322" location="A125997186K" display="A125997186K" xr:uid="{00000000-0004-0000-0000-000007090000}"/>
    <hyperlink ref="E2323" location="A126000786A" display="A126000786A" xr:uid="{00000000-0004-0000-0000-000008090000}"/>
    <hyperlink ref="E2324" location="A125998986A" display="A125998986A" xr:uid="{00000000-0004-0000-0000-000009090000}"/>
    <hyperlink ref="E2325" location="A125991786F" display="A125991786F" xr:uid="{00000000-0004-0000-0000-00000A090000}"/>
    <hyperlink ref="E2326" location="A125995386T" display="A125995386T" xr:uid="{00000000-0004-0000-0000-00000B090000}"/>
    <hyperlink ref="E2327" location="A125993586X" display="A125993586X" xr:uid="{00000000-0004-0000-0000-00000C090000}"/>
    <hyperlink ref="E2328" location="A125997106X" display="A125997106X" xr:uid="{00000000-0004-0000-0000-00000D090000}"/>
    <hyperlink ref="E2329" location="A126000706R" display="A126000706R" xr:uid="{00000000-0004-0000-0000-00000E090000}"/>
    <hyperlink ref="E2330" location="A125998906R" display="A125998906R" xr:uid="{00000000-0004-0000-0000-00000F090000}"/>
    <hyperlink ref="E2331" location="A125991706V" display="A125991706V" xr:uid="{00000000-0004-0000-0000-000010090000}"/>
    <hyperlink ref="E2332" location="A125995306F" display="A125995306F" xr:uid="{00000000-0004-0000-0000-000011090000}"/>
    <hyperlink ref="E2333" location="A125993506L" display="A125993506L" xr:uid="{00000000-0004-0000-0000-000012090000}"/>
    <hyperlink ref="E2334" location="A125997074T" display="A125997074T" xr:uid="{00000000-0004-0000-0000-000013090000}"/>
    <hyperlink ref="E2335" location="A126000674J" display="A126000674J" xr:uid="{00000000-0004-0000-0000-000014090000}"/>
    <hyperlink ref="E2336" location="A125998874J" display="A125998874J" xr:uid="{00000000-0004-0000-0000-000015090000}"/>
    <hyperlink ref="E2337" location="A125991674L" display="A125991674L" xr:uid="{00000000-0004-0000-0000-000016090000}"/>
    <hyperlink ref="E2338" location="A125995274X" display="A125995274X" xr:uid="{00000000-0004-0000-0000-000017090000}"/>
    <hyperlink ref="E2339" location="A125993474F" display="A125993474F" xr:uid="{00000000-0004-0000-0000-000018090000}"/>
    <hyperlink ref="E2340" location="A125997246A" display="A125997246A" xr:uid="{00000000-0004-0000-0000-000019090000}"/>
    <hyperlink ref="E2341" location="A126000846T" display="A126000846T" xr:uid="{00000000-0004-0000-0000-00001A090000}"/>
    <hyperlink ref="E2342" location="A125999046V" display="A125999046V" xr:uid="{00000000-0004-0000-0000-00001B090000}"/>
    <hyperlink ref="E2343" location="A125991846W" display="A125991846W" xr:uid="{00000000-0004-0000-0000-00001C090000}"/>
    <hyperlink ref="E2344" location="A125995446J" display="A125995446J" xr:uid="{00000000-0004-0000-0000-00001D090000}"/>
    <hyperlink ref="E2345" location="A125993646R" display="A125993646R" xr:uid="{00000000-0004-0000-0000-00001E090000}"/>
    <hyperlink ref="E2346" location="A125997138T" display="A125997138T" xr:uid="{00000000-0004-0000-0000-00001F090000}"/>
    <hyperlink ref="E2347" location="A126000738J" display="A126000738J" xr:uid="{00000000-0004-0000-0000-000020090000}"/>
    <hyperlink ref="E2348" location="A125998938J" display="A125998938J" xr:uid="{00000000-0004-0000-0000-000021090000}"/>
    <hyperlink ref="E2349" location="A125991738L" display="A125991738L" xr:uid="{00000000-0004-0000-0000-000022090000}"/>
    <hyperlink ref="E2350" location="A125995338X" display="A125995338X" xr:uid="{00000000-0004-0000-0000-000023090000}"/>
    <hyperlink ref="E2351" location="A125993538F" display="A125993538F" xr:uid="{00000000-0004-0000-0000-000024090000}"/>
    <hyperlink ref="E2352" location="A125997206J" display="A125997206J" xr:uid="{00000000-0004-0000-0000-000025090000}"/>
    <hyperlink ref="E2353" location="A126000806X" display="A126000806X" xr:uid="{00000000-0004-0000-0000-000026090000}"/>
    <hyperlink ref="E2354" location="A125999006A" display="A125999006A" xr:uid="{00000000-0004-0000-0000-000027090000}"/>
    <hyperlink ref="E2355" location="A125991806C" display="A125991806C" xr:uid="{00000000-0004-0000-0000-000028090000}"/>
    <hyperlink ref="E2356" location="A125995406R" display="A125995406R" xr:uid="{00000000-0004-0000-0000-000029090000}"/>
    <hyperlink ref="E2357" location="A125993606W" display="A125993606W" xr:uid="{00000000-0004-0000-0000-00002A090000}"/>
    <hyperlink ref="E2358" location="A125997250T" display="A125997250T" xr:uid="{00000000-0004-0000-0000-00002B090000}"/>
    <hyperlink ref="E2359" location="A126000850J" display="A126000850J" xr:uid="{00000000-0004-0000-0000-00002C090000}"/>
    <hyperlink ref="E2360" location="A125999050K" display="A125999050K" xr:uid="{00000000-0004-0000-0000-00002D090000}"/>
    <hyperlink ref="E2361" location="A125991850L" display="A125991850L" xr:uid="{00000000-0004-0000-0000-00002E090000}"/>
    <hyperlink ref="E2362" location="A125995450X" display="A125995450X" xr:uid="{00000000-0004-0000-0000-00002F090000}"/>
    <hyperlink ref="E2363" location="A125993650F" display="A125993650F" xr:uid="{00000000-0004-0000-0000-000030090000}"/>
    <hyperlink ref="E2364" location="A125996278A" display="A125996278A" xr:uid="{00000000-0004-0000-0000-000031090000}"/>
    <hyperlink ref="E2365" location="A125999878K" display="A125999878K" xr:uid="{00000000-0004-0000-0000-000032090000}"/>
    <hyperlink ref="E2366" location="A125998078V" display="A125998078V" xr:uid="{00000000-0004-0000-0000-000033090000}"/>
    <hyperlink ref="E2367" location="A125990878W" display="A125990878W" xr:uid="{00000000-0004-0000-0000-000034090000}"/>
    <hyperlink ref="E2368" location="A125994478J" display="A125994478J" xr:uid="{00000000-0004-0000-0000-000035090000}"/>
    <hyperlink ref="E2369" location="A125992678R" display="A125992678R" xr:uid="{00000000-0004-0000-0000-000036090000}"/>
    <hyperlink ref="E2370" location="A125996410X" display="A125996410X" xr:uid="{00000000-0004-0000-0000-000037090000}"/>
    <hyperlink ref="E2371" location="A126000010T" display="A126000010T" xr:uid="{00000000-0004-0000-0000-000038090000}"/>
    <hyperlink ref="E2372" location="A125998210T" display="A125998210T" xr:uid="{00000000-0004-0000-0000-000039090000}"/>
    <hyperlink ref="E2373" location="A125991010W" display="A125991010W" xr:uid="{00000000-0004-0000-0000-00003A090000}"/>
    <hyperlink ref="E2374" location="A125994610F" display="A125994610F" xr:uid="{00000000-0004-0000-0000-00003B090000}"/>
    <hyperlink ref="E2375" location="A125992810L" display="A125992810L" xr:uid="{00000000-0004-0000-0000-00003C090000}"/>
    <hyperlink ref="E2376" location="A125996342J" display="A125996342J" xr:uid="{00000000-0004-0000-0000-00003D090000}"/>
    <hyperlink ref="E2377" location="A125999942T" display="A125999942T" xr:uid="{00000000-0004-0000-0000-00003E090000}"/>
    <hyperlink ref="E2378" location="A125998142A" display="A125998142A" xr:uid="{00000000-0004-0000-0000-00003F090000}"/>
    <hyperlink ref="E2379" location="A125990942C" display="A125990942C" xr:uid="{00000000-0004-0000-0000-000040090000}"/>
    <hyperlink ref="E2380" location="A125994542R" display="A125994542R" xr:uid="{00000000-0004-0000-0000-000041090000}"/>
    <hyperlink ref="E2381" location="A125992742W" display="A125992742W" xr:uid="{00000000-0004-0000-0000-000042090000}"/>
    <hyperlink ref="E2382" location="A125996414J" display="A125996414J" xr:uid="{00000000-0004-0000-0000-000043090000}"/>
    <hyperlink ref="E2383" location="A126000014A" display="A126000014A" xr:uid="{00000000-0004-0000-0000-000044090000}"/>
    <hyperlink ref="E2384" location="A125998214A" display="A125998214A" xr:uid="{00000000-0004-0000-0000-000045090000}"/>
    <hyperlink ref="E2385" location="A125991014F" display="A125991014F" xr:uid="{00000000-0004-0000-0000-000046090000}"/>
    <hyperlink ref="E2386" location="A125994614R" display="A125994614R" xr:uid="{00000000-0004-0000-0000-000047090000}"/>
    <hyperlink ref="E2387" location="A125992814W" display="A125992814W" xr:uid="{00000000-0004-0000-0000-000048090000}"/>
    <hyperlink ref="E2388" location="A125996418T" display="A125996418T" xr:uid="{00000000-0004-0000-0000-000049090000}"/>
    <hyperlink ref="E2389" location="A126000018K" display="A126000018K" xr:uid="{00000000-0004-0000-0000-00004A090000}"/>
    <hyperlink ref="E2390" location="A125998218K" display="A125998218K" xr:uid="{00000000-0004-0000-0000-00004B090000}"/>
    <hyperlink ref="E2391" location="A125991018R" display="A125991018R" xr:uid="{00000000-0004-0000-0000-00004C090000}"/>
    <hyperlink ref="E2392" location="A125994618X" display="A125994618X" xr:uid="{00000000-0004-0000-0000-00004D090000}"/>
    <hyperlink ref="E2393" location="A125992818F" display="A125992818F" xr:uid="{00000000-0004-0000-0000-00004E090000}"/>
    <hyperlink ref="E2394" location="A125996346T" display="A125996346T" xr:uid="{00000000-0004-0000-0000-00004F090000}"/>
    <hyperlink ref="E2395" location="A125999946A" display="A125999946A" xr:uid="{00000000-0004-0000-0000-000050090000}"/>
    <hyperlink ref="E2396" location="A125998146K" display="A125998146K" xr:uid="{00000000-0004-0000-0000-000051090000}"/>
    <hyperlink ref="E2397" location="A125990946L" display="A125990946L" xr:uid="{00000000-0004-0000-0000-000052090000}"/>
    <hyperlink ref="E2398" location="A125994546X" display="A125994546X" xr:uid="{00000000-0004-0000-0000-000053090000}"/>
    <hyperlink ref="E2399" location="A125992746F" display="A125992746F" xr:uid="{00000000-0004-0000-0000-000054090000}"/>
    <hyperlink ref="E2400" location="A125996350J" display="A125996350J" xr:uid="{00000000-0004-0000-0000-000055090000}"/>
    <hyperlink ref="E2401" location="A125999950T" display="A125999950T" xr:uid="{00000000-0004-0000-0000-000056090000}"/>
    <hyperlink ref="E2402" location="A125998150A" display="A125998150A" xr:uid="{00000000-0004-0000-0000-000057090000}"/>
    <hyperlink ref="E2403" location="A125990950C" display="A125990950C" xr:uid="{00000000-0004-0000-0000-000058090000}"/>
    <hyperlink ref="E2404" location="A125994550R" display="A125994550R" xr:uid="{00000000-0004-0000-0000-000059090000}"/>
    <hyperlink ref="E2405" location="A125992750W" display="A125992750W" xr:uid="{00000000-0004-0000-0000-00005A090000}"/>
    <hyperlink ref="E2406" location="A125996390A" display="A125996390A" xr:uid="{00000000-0004-0000-0000-00005B090000}"/>
    <hyperlink ref="E2407" location="A125999990K" display="A125999990K" xr:uid="{00000000-0004-0000-0000-00005C090000}"/>
    <hyperlink ref="E2408" location="A125998190V" display="A125998190V" xr:uid="{00000000-0004-0000-0000-00005D090000}"/>
    <hyperlink ref="E2409" location="A125990990W" display="A125990990W" xr:uid="{00000000-0004-0000-0000-00005E090000}"/>
    <hyperlink ref="E2410" location="A125994590J" display="A125994590J" xr:uid="{00000000-0004-0000-0000-00005F090000}"/>
    <hyperlink ref="E2411" location="A125992790R" display="A125992790R" xr:uid="{00000000-0004-0000-0000-000060090000}"/>
    <hyperlink ref="E2412" location="A125996310R" display="A125996310R" xr:uid="{00000000-0004-0000-0000-000061090000}"/>
    <hyperlink ref="E2413" location="A125999910X" display="A125999910X" xr:uid="{00000000-0004-0000-0000-000062090000}"/>
    <hyperlink ref="E2414" location="A125998110J" display="A125998110J" xr:uid="{00000000-0004-0000-0000-000063090000}"/>
    <hyperlink ref="E2415" location="A125990910K" display="A125990910K" xr:uid="{00000000-0004-0000-0000-000064090000}"/>
    <hyperlink ref="E2416" location="A125994510W" display="A125994510W" xr:uid="{00000000-0004-0000-0000-000065090000}"/>
    <hyperlink ref="E2417" location="A125992710C" display="A125992710C" xr:uid="{00000000-0004-0000-0000-000066090000}"/>
    <hyperlink ref="E2418" location="A125996422J" display="A125996422J" xr:uid="{00000000-0004-0000-0000-000067090000}"/>
    <hyperlink ref="E2419" location="A126000022A" display="A126000022A" xr:uid="{00000000-0004-0000-0000-000068090000}"/>
    <hyperlink ref="E2420" location="A125998222A" display="A125998222A" xr:uid="{00000000-0004-0000-0000-000069090000}"/>
    <hyperlink ref="E2421" location="A125991022F" display="A125991022F" xr:uid="{00000000-0004-0000-0000-00006A090000}"/>
    <hyperlink ref="E2422" location="A125994622R" display="A125994622R" xr:uid="{00000000-0004-0000-0000-00006B090000}"/>
    <hyperlink ref="E2423" location="A125992822W" display="A125992822W" xr:uid="{00000000-0004-0000-0000-00006C090000}"/>
    <hyperlink ref="E2424" location="A125996354T" display="A125996354T" xr:uid="{00000000-0004-0000-0000-00006D090000}"/>
    <hyperlink ref="E2425" location="A125999954A" display="A125999954A" xr:uid="{00000000-0004-0000-0000-00006E090000}"/>
    <hyperlink ref="E2426" location="A125998154K" display="A125998154K" xr:uid="{00000000-0004-0000-0000-00006F090000}"/>
    <hyperlink ref="E2427" location="A125990954L" display="A125990954L" xr:uid="{00000000-0004-0000-0000-000070090000}"/>
    <hyperlink ref="E2428" location="A125994554X" display="A125994554X" xr:uid="{00000000-0004-0000-0000-000071090000}"/>
    <hyperlink ref="E2429" location="A125992754F" display="A125992754F" xr:uid="{00000000-0004-0000-0000-000072090000}"/>
    <hyperlink ref="E2430" location="A125996282T" display="A125996282T" xr:uid="{00000000-0004-0000-0000-000073090000}"/>
    <hyperlink ref="E2431" location="A125999882A" display="A125999882A" xr:uid="{00000000-0004-0000-0000-000074090000}"/>
    <hyperlink ref="E2432" location="A125998082K" display="A125998082K" xr:uid="{00000000-0004-0000-0000-000075090000}"/>
    <hyperlink ref="E2433" location="A125990882L" display="A125990882L" xr:uid="{00000000-0004-0000-0000-000076090000}"/>
    <hyperlink ref="E2434" location="A125994482X" display="A125994482X" xr:uid="{00000000-0004-0000-0000-000077090000}"/>
    <hyperlink ref="E2435" location="A125992682F" display="A125992682F" xr:uid="{00000000-0004-0000-0000-000078090000}"/>
    <hyperlink ref="E2436" location="A125996358A" display="A125996358A" xr:uid="{00000000-0004-0000-0000-000079090000}"/>
    <hyperlink ref="E2437" location="A125999958K" display="A125999958K" xr:uid="{00000000-0004-0000-0000-00007A090000}"/>
    <hyperlink ref="E2438" location="A125998158V" display="A125998158V" xr:uid="{00000000-0004-0000-0000-00007B090000}"/>
    <hyperlink ref="E2439" location="A125990958W" display="A125990958W" xr:uid="{00000000-0004-0000-0000-00007C090000}"/>
    <hyperlink ref="E2440" location="A125994558J" display="A125994558J" xr:uid="{00000000-0004-0000-0000-00007D090000}"/>
    <hyperlink ref="E2441" location="A125992758R" display="A125992758R" xr:uid="{00000000-0004-0000-0000-00007E090000}"/>
    <hyperlink ref="E2442" location="A125996362T" display="A125996362T" xr:uid="{00000000-0004-0000-0000-00007F090000}"/>
    <hyperlink ref="E2443" location="A125999962A" display="A125999962A" xr:uid="{00000000-0004-0000-0000-000080090000}"/>
    <hyperlink ref="E2444" location="A125998162K" display="A125998162K" xr:uid="{00000000-0004-0000-0000-000081090000}"/>
    <hyperlink ref="E2445" location="A125990962L" display="A125990962L" xr:uid="{00000000-0004-0000-0000-000082090000}"/>
    <hyperlink ref="E2446" location="A125994562X" display="A125994562X" xr:uid="{00000000-0004-0000-0000-000083090000}"/>
    <hyperlink ref="E2447" location="A125992762F" display="A125992762F" xr:uid="{00000000-0004-0000-0000-000084090000}"/>
    <hyperlink ref="E2448" location="A125996434T" display="A125996434T" xr:uid="{00000000-0004-0000-0000-000085090000}"/>
    <hyperlink ref="E2449" location="A126000034K" display="A126000034K" xr:uid="{00000000-0004-0000-0000-000086090000}"/>
    <hyperlink ref="E2450" location="A125998234K" display="A125998234K" xr:uid="{00000000-0004-0000-0000-000087090000}"/>
    <hyperlink ref="E2451" location="A125991034R" display="A125991034R" xr:uid="{00000000-0004-0000-0000-000088090000}"/>
    <hyperlink ref="E2452" location="A125994634X" display="A125994634X" xr:uid="{00000000-0004-0000-0000-000089090000}"/>
    <hyperlink ref="E2453" location="A125992834F" display="A125992834F" xr:uid="{00000000-0004-0000-0000-00008A090000}"/>
    <hyperlink ref="E2454" location="A125996254J" display="A125996254J" xr:uid="{00000000-0004-0000-0000-00008B090000}"/>
    <hyperlink ref="E2455" location="A125999854T" display="A125999854T" xr:uid="{00000000-0004-0000-0000-00008C090000}"/>
    <hyperlink ref="E2456" location="A125998054A" display="A125998054A" xr:uid="{00000000-0004-0000-0000-00008D090000}"/>
    <hyperlink ref="E2457" location="A125990854C" display="A125990854C" xr:uid="{00000000-0004-0000-0000-00008E090000}"/>
    <hyperlink ref="E2458" location="A125994454R" display="A125994454R" xr:uid="{00000000-0004-0000-0000-00008F090000}"/>
    <hyperlink ref="E2459" location="A125992654W" display="A125992654W" xr:uid="{00000000-0004-0000-0000-000090090000}"/>
    <hyperlink ref="E2460" location="A125996426T" display="A125996426T" xr:uid="{00000000-0004-0000-0000-000091090000}"/>
    <hyperlink ref="E2461" location="A126000026K" display="A126000026K" xr:uid="{00000000-0004-0000-0000-000092090000}"/>
    <hyperlink ref="E2462" location="A125998226K" display="A125998226K" xr:uid="{00000000-0004-0000-0000-000093090000}"/>
    <hyperlink ref="E2463" location="A125991026R" display="A125991026R" xr:uid="{00000000-0004-0000-0000-000094090000}"/>
    <hyperlink ref="E2464" location="A125994626X" display="A125994626X" xr:uid="{00000000-0004-0000-0000-000095090000}"/>
    <hyperlink ref="E2465" location="A125992826F" display="A125992826F" xr:uid="{00000000-0004-0000-0000-000096090000}"/>
    <hyperlink ref="E2466" location="A125996430J" display="A125996430J" xr:uid="{00000000-0004-0000-0000-000097090000}"/>
    <hyperlink ref="E2467" location="A126000030A" display="A126000030A" xr:uid="{00000000-0004-0000-0000-000098090000}"/>
    <hyperlink ref="E2468" location="A125998230A" display="A125998230A" xr:uid="{00000000-0004-0000-0000-000099090000}"/>
    <hyperlink ref="E2469" location="A125991030F" display="A125991030F" xr:uid="{00000000-0004-0000-0000-00009A090000}"/>
    <hyperlink ref="E2470" location="A125994630R" display="A125994630R" xr:uid="{00000000-0004-0000-0000-00009B090000}"/>
    <hyperlink ref="E2471" location="A125992830W" display="A125992830W" xr:uid="{00000000-0004-0000-0000-00009C090000}"/>
    <hyperlink ref="E2472" location="A125996258T" display="A125996258T" xr:uid="{00000000-0004-0000-0000-00009D090000}"/>
    <hyperlink ref="E2473" location="A125999858A" display="A125999858A" xr:uid="{00000000-0004-0000-0000-00009E090000}"/>
    <hyperlink ref="E2474" location="A125998058K" display="A125998058K" xr:uid="{00000000-0004-0000-0000-00009F090000}"/>
    <hyperlink ref="E2475" location="A125990858L" display="A125990858L" xr:uid="{00000000-0004-0000-0000-0000A0090000}"/>
    <hyperlink ref="E2476" location="A125994458X" display="A125994458X" xr:uid="{00000000-0004-0000-0000-0000A1090000}"/>
    <hyperlink ref="E2477" location="A125992658F" display="A125992658F" xr:uid="{00000000-0004-0000-0000-0000A2090000}"/>
    <hyperlink ref="E2478" location="A125996314X" display="A125996314X" xr:uid="{00000000-0004-0000-0000-0000A3090000}"/>
    <hyperlink ref="E2479" location="A125999914J" display="A125999914J" xr:uid="{00000000-0004-0000-0000-0000A4090000}"/>
    <hyperlink ref="E2480" location="A125998114T" display="A125998114T" xr:uid="{00000000-0004-0000-0000-0000A5090000}"/>
    <hyperlink ref="E2481" location="A125990914V" display="A125990914V" xr:uid="{00000000-0004-0000-0000-0000A6090000}"/>
    <hyperlink ref="E2482" location="A125994514F" display="A125994514F" xr:uid="{00000000-0004-0000-0000-0000A7090000}"/>
    <hyperlink ref="E2483" location="A125992714L" display="A125992714L" xr:uid="{00000000-0004-0000-0000-0000A8090000}"/>
    <hyperlink ref="E2484" location="A125996366A" display="A125996366A" xr:uid="{00000000-0004-0000-0000-0000A9090000}"/>
    <hyperlink ref="E2485" location="A125999966K" display="A125999966K" xr:uid="{00000000-0004-0000-0000-0000AA090000}"/>
    <hyperlink ref="E2486" location="A125998166V" display="A125998166V" xr:uid="{00000000-0004-0000-0000-0000AB090000}"/>
    <hyperlink ref="E2487" location="A125990966W" display="A125990966W" xr:uid="{00000000-0004-0000-0000-0000AC090000}"/>
    <hyperlink ref="E2488" location="A125994566J" display="A125994566J" xr:uid="{00000000-0004-0000-0000-0000AD090000}"/>
    <hyperlink ref="E2489" location="A125992766R" display="A125992766R" xr:uid="{00000000-0004-0000-0000-0000AE090000}"/>
    <hyperlink ref="E2490" location="A125996438A" display="A125996438A" xr:uid="{00000000-0004-0000-0000-0000AF090000}"/>
    <hyperlink ref="E2491" location="A126000038V" display="A126000038V" xr:uid="{00000000-0004-0000-0000-0000B0090000}"/>
    <hyperlink ref="E2492" location="A125998238V" display="A125998238V" xr:uid="{00000000-0004-0000-0000-0000B1090000}"/>
    <hyperlink ref="E2493" location="A125991038X" display="A125991038X" xr:uid="{00000000-0004-0000-0000-0000B2090000}"/>
    <hyperlink ref="E2494" location="A125994638J" display="A125994638J" xr:uid="{00000000-0004-0000-0000-0000B3090000}"/>
    <hyperlink ref="E2495" location="A125992838R" display="A125992838R" xr:uid="{00000000-0004-0000-0000-0000B4090000}"/>
    <hyperlink ref="E2496" location="A125996262J" display="A125996262J" xr:uid="{00000000-0004-0000-0000-0000B5090000}"/>
    <hyperlink ref="E2497" location="A125999862T" display="A125999862T" xr:uid="{00000000-0004-0000-0000-0000B6090000}"/>
    <hyperlink ref="E2498" location="A125998062A" display="A125998062A" xr:uid="{00000000-0004-0000-0000-0000B7090000}"/>
    <hyperlink ref="E2499" location="A125996394K" display="A125996394K" xr:uid="{00000000-0004-0000-0000-0000B8090000}"/>
    <hyperlink ref="E2500" location="A125999994V" display="A125999994V" xr:uid="{00000000-0004-0000-0000-0000B9090000}"/>
    <hyperlink ref="E2501" location="A125998194C" display="A125998194C" xr:uid="{00000000-0004-0000-0000-0000BA090000}"/>
    <hyperlink ref="E2502" location="A125990994F" display="A125990994F" xr:uid="{00000000-0004-0000-0000-0000BB090000}"/>
    <hyperlink ref="E2503" location="A125994594T" display="A125994594T" xr:uid="{00000000-0004-0000-0000-0000BC090000}"/>
    <hyperlink ref="E2504" location="A125992794X" display="A125992794X" xr:uid="{00000000-0004-0000-0000-0000BD090000}"/>
    <hyperlink ref="E2505" location="A125996398V" display="A125996398V" xr:uid="{00000000-0004-0000-0000-0000BE090000}"/>
    <hyperlink ref="E2506" location="A125999998C" display="A125999998C" xr:uid="{00000000-0004-0000-0000-0000BF090000}"/>
    <hyperlink ref="E2507" location="A125998198L" display="A125998198L" xr:uid="{00000000-0004-0000-0000-0000C0090000}"/>
    <hyperlink ref="E2508" location="A125990998R" display="A125990998R" xr:uid="{00000000-0004-0000-0000-0000C1090000}"/>
    <hyperlink ref="E2509" location="A125994598A" display="A125994598A" xr:uid="{00000000-0004-0000-0000-0000C2090000}"/>
    <hyperlink ref="E2510" location="A125992798J" display="A125992798J" xr:uid="{00000000-0004-0000-0000-0000C3090000}"/>
    <hyperlink ref="E2511" location="A125996294A" display="A125996294A" xr:uid="{00000000-0004-0000-0000-0000C4090000}"/>
    <hyperlink ref="E2512" location="A125999894K" display="A125999894K" xr:uid="{00000000-0004-0000-0000-0000C5090000}"/>
    <hyperlink ref="E2513" location="A125998094V" display="A125998094V" xr:uid="{00000000-0004-0000-0000-0000C6090000}"/>
    <hyperlink ref="E2514" location="A125990894W" display="A125990894W" xr:uid="{00000000-0004-0000-0000-0000C7090000}"/>
    <hyperlink ref="E2515" location="A125994494J" display="A125994494J" xr:uid="{00000000-0004-0000-0000-0000C8090000}"/>
    <hyperlink ref="E2516" location="A125992694R" display="A125992694R" xr:uid="{00000000-0004-0000-0000-0000C9090000}"/>
    <hyperlink ref="E2517" location="A125996266T" display="A125996266T" xr:uid="{00000000-0004-0000-0000-0000CA090000}"/>
    <hyperlink ref="E2518" location="A125999866A" display="A125999866A" xr:uid="{00000000-0004-0000-0000-0000CB090000}"/>
    <hyperlink ref="E2519" location="A125998066K" display="A125998066K" xr:uid="{00000000-0004-0000-0000-0000CC090000}"/>
    <hyperlink ref="E2520" location="A125990866L" display="A125990866L" xr:uid="{00000000-0004-0000-0000-0000CD090000}"/>
    <hyperlink ref="E2521" location="A125994466X" display="A125994466X" xr:uid="{00000000-0004-0000-0000-0000CE090000}"/>
    <hyperlink ref="E2522" location="A125992666F" display="A125992666F" xr:uid="{00000000-0004-0000-0000-0000CF090000}"/>
    <hyperlink ref="E2523" location="A125990918C" display="A125990918C" xr:uid="{00000000-0004-0000-0000-0000D0090000}"/>
    <hyperlink ref="E2524" location="A125994518R" display="A125994518R" xr:uid="{00000000-0004-0000-0000-0000D1090000}"/>
    <hyperlink ref="E2525" location="A125992718W" display="A125992718W" xr:uid="{00000000-0004-0000-0000-0000D2090000}"/>
    <hyperlink ref="E2526" location="A125996286A" display="A125996286A" xr:uid="{00000000-0004-0000-0000-0000D3090000}"/>
    <hyperlink ref="E2527" location="A125999886K" display="A125999886K" xr:uid="{00000000-0004-0000-0000-0000D4090000}"/>
    <hyperlink ref="E2528" location="A125998086V" display="A125998086V" xr:uid="{00000000-0004-0000-0000-0000D5090000}"/>
    <hyperlink ref="E2529" location="A125990886W" display="A125990886W" xr:uid="{00000000-0004-0000-0000-0000D6090000}"/>
    <hyperlink ref="E2530" location="A125994486J" display="A125994486J" xr:uid="{00000000-0004-0000-0000-0000D7090000}"/>
    <hyperlink ref="E2531" location="A125992686R" display="A125992686R" xr:uid="{00000000-0004-0000-0000-0000D8090000}"/>
    <hyperlink ref="E2532" location="A125996322X" display="A125996322X" xr:uid="{00000000-0004-0000-0000-0000D9090000}"/>
    <hyperlink ref="E2533" location="A125999922J" display="A125999922J" xr:uid="{00000000-0004-0000-0000-0000DA090000}"/>
    <hyperlink ref="E2534" location="A125998122T" display="A125998122T" xr:uid="{00000000-0004-0000-0000-0000DB090000}"/>
    <hyperlink ref="E2535" location="A125990922V" display="A125990922V" xr:uid="{00000000-0004-0000-0000-0000DC090000}"/>
    <hyperlink ref="E2536" location="A125994522F" display="A125994522F" xr:uid="{00000000-0004-0000-0000-0000DD090000}"/>
    <hyperlink ref="E2537" location="A125992722L" display="A125992722L" xr:uid="{00000000-0004-0000-0000-0000DE090000}"/>
    <hyperlink ref="E2538" location="A125996298K" display="A125996298K" xr:uid="{00000000-0004-0000-0000-0000DF090000}"/>
    <hyperlink ref="E2539" location="A125999898V" display="A125999898V" xr:uid="{00000000-0004-0000-0000-0000E0090000}"/>
    <hyperlink ref="E2540" location="A125998098C" display="A125998098C" xr:uid="{00000000-0004-0000-0000-0000E1090000}"/>
    <hyperlink ref="E2541" location="A125990898F" display="A125990898F" xr:uid="{00000000-0004-0000-0000-0000E2090000}"/>
    <hyperlink ref="E2542" location="A125994498T" display="A125994498T" xr:uid="{00000000-0004-0000-0000-0000E3090000}"/>
    <hyperlink ref="E2543" location="A125992698X" display="A125992698X" xr:uid="{00000000-0004-0000-0000-0000E4090000}"/>
    <hyperlink ref="E2544" location="A125996326J" display="A125996326J" xr:uid="{00000000-0004-0000-0000-0000E5090000}"/>
    <hyperlink ref="E2545" location="A125999926T" display="A125999926T" xr:uid="{00000000-0004-0000-0000-0000E6090000}"/>
    <hyperlink ref="E2546" location="A125998126A" display="A125998126A" xr:uid="{00000000-0004-0000-0000-0000E7090000}"/>
    <hyperlink ref="E2547" location="A125990926C" display="A125990926C" xr:uid="{00000000-0004-0000-0000-0000E8090000}"/>
    <hyperlink ref="E2548" location="A125994526R" display="A125994526R" xr:uid="{00000000-0004-0000-0000-0000E9090000}"/>
    <hyperlink ref="E2549" location="A125992726W" display="A125992726W" xr:uid="{00000000-0004-0000-0000-0000EA090000}"/>
    <hyperlink ref="E2550" location="A125996370T" display="A125996370T" xr:uid="{00000000-0004-0000-0000-0000EB090000}"/>
    <hyperlink ref="E2551" location="A125999970A" display="A125999970A" xr:uid="{00000000-0004-0000-0000-0000EC090000}"/>
    <hyperlink ref="E2552" location="A125998170K" display="A125998170K" xr:uid="{00000000-0004-0000-0000-0000ED090000}"/>
    <hyperlink ref="E2553" location="A125990970L" display="A125990970L" xr:uid="{00000000-0004-0000-0000-0000EE090000}"/>
    <hyperlink ref="E2554" location="A125994570X" display="A125994570X" xr:uid="{00000000-0004-0000-0000-0000EF090000}"/>
    <hyperlink ref="E2555" location="A125992770F" display="A125992770F" xr:uid="{00000000-0004-0000-0000-0000F0090000}"/>
    <hyperlink ref="E2556" location="A125996330X" display="A125996330X" xr:uid="{00000000-0004-0000-0000-0000F1090000}"/>
    <hyperlink ref="E2557" location="A125999930J" display="A125999930J" xr:uid="{00000000-0004-0000-0000-0000F2090000}"/>
    <hyperlink ref="E2558" location="A125998130T" display="A125998130T" xr:uid="{00000000-0004-0000-0000-0000F3090000}"/>
    <hyperlink ref="E2559" location="A125990930V" display="A125990930V" xr:uid="{00000000-0004-0000-0000-0000F4090000}"/>
    <hyperlink ref="E2560" location="A125994530F" display="A125994530F" xr:uid="{00000000-0004-0000-0000-0000F5090000}"/>
    <hyperlink ref="E2561" location="A125992730L" display="A125992730L" xr:uid="{00000000-0004-0000-0000-0000F6090000}"/>
    <hyperlink ref="E2562" location="A125996302R" display="A125996302R" xr:uid="{00000000-0004-0000-0000-0000F7090000}"/>
    <hyperlink ref="E2563" location="A125999902X" display="A125999902X" xr:uid="{00000000-0004-0000-0000-0000F8090000}"/>
    <hyperlink ref="E2564" location="A125998102J" display="A125998102J" xr:uid="{00000000-0004-0000-0000-0000F9090000}"/>
    <hyperlink ref="E2565" location="A125990902K" display="A125990902K" xr:uid="{00000000-0004-0000-0000-0000FA090000}"/>
    <hyperlink ref="E2566" location="A125994502W" display="A125994502W" xr:uid="{00000000-0004-0000-0000-0000FB090000}"/>
    <hyperlink ref="E2567" location="A125992702C" display="A125992702C" xr:uid="{00000000-0004-0000-0000-0000FC090000}"/>
    <hyperlink ref="E2568" location="A125996402X" display="A125996402X" xr:uid="{00000000-0004-0000-0000-0000FD090000}"/>
    <hyperlink ref="E2569" location="A126000002T" display="A126000002T" xr:uid="{00000000-0004-0000-0000-0000FE090000}"/>
    <hyperlink ref="E2570" location="A125998202T" display="A125998202T" xr:uid="{00000000-0004-0000-0000-0000FF090000}"/>
    <hyperlink ref="E2571" location="A125991002W" display="A125991002W" xr:uid="{00000000-0004-0000-0000-0000000A0000}"/>
    <hyperlink ref="E2572" location="A125994602F" display="A125994602F" xr:uid="{00000000-0004-0000-0000-0000010A0000}"/>
    <hyperlink ref="E2573" location="A125992802L" display="A125992802L" xr:uid="{00000000-0004-0000-0000-0000020A0000}"/>
    <hyperlink ref="E2574" location="A125996374A" display="A125996374A" xr:uid="{00000000-0004-0000-0000-0000030A0000}"/>
    <hyperlink ref="E2575" location="A125999974K" display="A125999974K" xr:uid="{00000000-0004-0000-0000-0000040A0000}"/>
    <hyperlink ref="E2576" location="A125998174V" display="A125998174V" xr:uid="{00000000-0004-0000-0000-0000050A0000}"/>
    <hyperlink ref="E2577" location="A125990974W" display="A125990974W" xr:uid="{00000000-0004-0000-0000-0000060A0000}"/>
    <hyperlink ref="E2578" location="A125994574J" display="A125994574J" xr:uid="{00000000-0004-0000-0000-0000070A0000}"/>
    <hyperlink ref="E2579" location="A125992774R" display="A125992774R" xr:uid="{00000000-0004-0000-0000-0000080A0000}"/>
    <hyperlink ref="E2580" location="A125996378K" display="A125996378K" xr:uid="{00000000-0004-0000-0000-0000090A0000}"/>
    <hyperlink ref="E2581" location="A125999978V" display="A125999978V" xr:uid="{00000000-0004-0000-0000-00000A0A0000}"/>
    <hyperlink ref="E2582" location="A125998178C" display="A125998178C" xr:uid="{00000000-0004-0000-0000-00000B0A0000}"/>
    <hyperlink ref="E2583" location="A125990978F" display="A125990978F" xr:uid="{00000000-0004-0000-0000-00000C0A0000}"/>
    <hyperlink ref="E2584" location="A125994578T" display="A125994578T" xr:uid="{00000000-0004-0000-0000-00000D0A0000}"/>
    <hyperlink ref="E2585" location="A125992778X" display="A125992778X" xr:uid="{00000000-0004-0000-0000-00000E0A0000}"/>
    <hyperlink ref="E2586" location="A125996442T" display="A125996442T" xr:uid="{00000000-0004-0000-0000-00000F0A0000}"/>
    <hyperlink ref="E2587" location="A126000042K" display="A126000042K" xr:uid="{00000000-0004-0000-0000-0000100A0000}"/>
    <hyperlink ref="E2588" location="A125998242K" display="A125998242K" xr:uid="{00000000-0004-0000-0000-0000110A0000}"/>
    <hyperlink ref="E2589" location="A125991042R" display="A125991042R" xr:uid="{00000000-0004-0000-0000-0000120A0000}"/>
    <hyperlink ref="E2590" location="A125994642X" display="A125994642X" xr:uid="{00000000-0004-0000-0000-0000130A0000}"/>
    <hyperlink ref="E2591" location="A125992842F" display="A125992842F" xr:uid="{00000000-0004-0000-0000-0000140A0000}"/>
    <hyperlink ref="E2592" location="A125996270J" display="A125996270J" xr:uid="{00000000-0004-0000-0000-0000150A0000}"/>
    <hyperlink ref="E2593" location="A125999870T" display="A125999870T" xr:uid="{00000000-0004-0000-0000-0000160A0000}"/>
    <hyperlink ref="E2594" location="A125998070A" display="A125998070A" xr:uid="{00000000-0004-0000-0000-0000170A0000}"/>
    <hyperlink ref="E2595" location="A125990870C" display="A125990870C" xr:uid="{00000000-0004-0000-0000-0000180A0000}"/>
    <hyperlink ref="E2596" location="A125994470R" display="A125994470R" xr:uid="{00000000-0004-0000-0000-0000190A0000}"/>
    <hyperlink ref="E2597" location="A125992670W" display="A125992670W" xr:uid="{00000000-0004-0000-0000-00001A0A0000}"/>
    <hyperlink ref="E2598" location="A125996334J" display="A125996334J" xr:uid="{00000000-0004-0000-0000-00001B0A0000}"/>
    <hyperlink ref="E2599" location="A125999934T" display="A125999934T" xr:uid="{00000000-0004-0000-0000-00001C0A0000}"/>
    <hyperlink ref="E2600" location="A125998134A" display="A125998134A" xr:uid="{00000000-0004-0000-0000-00001D0A0000}"/>
    <hyperlink ref="E2601" location="A125990934C" display="A125990934C" xr:uid="{00000000-0004-0000-0000-00001E0A0000}"/>
    <hyperlink ref="E2602" location="A125994534R" display="A125994534R" xr:uid="{00000000-0004-0000-0000-00001F0A0000}"/>
    <hyperlink ref="E2603" location="A125992734W" display="A125992734W" xr:uid="{00000000-0004-0000-0000-0000200A0000}"/>
    <hyperlink ref="E2604" location="A125996290T" display="A125996290T" xr:uid="{00000000-0004-0000-0000-0000210A0000}"/>
    <hyperlink ref="E2605" location="A125999890A" display="A125999890A" xr:uid="{00000000-0004-0000-0000-0000220A0000}"/>
    <hyperlink ref="E2606" location="A125998090K" display="A125998090K" xr:uid="{00000000-0004-0000-0000-0000230A0000}"/>
    <hyperlink ref="E2607" location="A125990890L" display="A125990890L" xr:uid="{00000000-0004-0000-0000-0000240A0000}"/>
    <hyperlink ref="E2608" location="A125994490X" display="A125994490X" xr:uid="{00000000-0004-0000-0000-0000250A0000}"/>
    <hyperlink ref="E2609" location="A125992690F" display="A125992690F" xr:uid="{00000000-0004-0000-0000-0000260A0000}"/>
    <hyperlink ref="E2610" location="A125996382A" display="A125996382A" xr:uid="{00000000-0004-0000-0000-0000270A0000}"/>
    <hyperlink ref="E2611" location="A125999982K" display="A125999982K" xr:uid="{00000000-0004-0000-0000-0000280A0000}"/>
    <hyperlink ref="E2612" location="A125998182V" display="A125998182V" xr:uid="{00000000-0004-0000-0000-0000290A0000}"/>
    <hyperlink ref="E2613" location="A125990982W" display="A125990982W" xr:uid="{00000000-0004-0000-0000-00002A0A0000}"/>
    <hyperlink ref="E2614" location="A125994582J" display="A125994582J" xr:uid="{00000000-0004-0000-0000-00002B0A0000}"/>
    <hyperlink ref="E2615" location="A125992782R" display="A125992782R" xr:uid="{00000000-0004-0000-0000-00002C0A0000}"/>
    <hyperlink ref="E2616" location="A125996386K" display="A125996386K" xr:uid="{00000000-0004-0000-0000-00002D0A0000}"/>
    <hyperlink ref="E2617" location="A125999986V" display="A125999986V" xr:uid="{00000000-0004-0000-0000-00002E0A0000}"/>
    <hyperlink ref="E2618" location="A125998186C" display="A125998186C" xr:uid="{00000000-0004-0000-0000-00002F0A0000}"/>
    <hyperlink ref="E2619" location="A125990986F" display="A125990986F" xr:uid="{00000000-0004-0000-0000-0000300A0000}"/>
    <hyperlink ref="E2620" location="A125994586T" display="A125994586T" xr:uid="{00000000-0004-0000-0000-0000310A0000}"/>
    <hyperlink ref="E2621" location="A125992786X" display="A125992786X" xr:uid="{00000000-0004-0000-0000-0000320A0000}"/>
    <hyperlink ref="E2622" location="A125996306X" display="A125996306X" xr:uid="{00000000-0004-0000-0000-0000330A0000}"/>
    <hyperlink ref="E2623" location="A125999906J" display="A125999906J" xr:uid="{00000000-0004-0000-0000-0000340A0000}"/>
    <hyperlink ref="E2624" location="A125998106T" display="A125998106T" xr:uid="{00000000-0004-0000-0000-0000350A0000}"/>
    <hyperlink ref="E2625" location="A125990906V" display="A125990906V" xr:uid="{00000000-0004-0000-0000-0000360A0000}"/>
    <hyperlink ref="E2626" location="A125994506F" display="A125994506F" xr:uid="{00000000-0004-0000-0000-0000370A0000}"/>
    <hyperlink ref="E2627" location="A125992706L" display="A125992706L" xr:uid="{00000000-0004-0000-0000-0000380A0000}"/>
    <hyperlink ref="E2628" location="A125996274T" display="A125996274T" xr:uid="{00000000-0004-0000-0000-0000390A0000}"/>
    <hyperlink ref="E2629" location="A125999874A" display="A125999874A" xr:uid="{00000000-0004-0000-0000-00003A0A0000}"/>
    <hyperlink ref="E2630" location="A125998074K" display="A125998074K" xr:uid="{00000000-0004-0000-0000-00003B0A0000}"/>
    <hyperlink ref="E2631" location="A125990874L" display="A125990874L" xr:uid="{00000000-0004-0000-0000-00003C0A0000}"/>
    <hyperlink ref="E2632" location="A125994474X" display="A125994474X" xr:uid="{00000000-0004-0000-0000-00003D0A0000}"/>
    <hyperlink ref="E2633" location="A125992674F" display="A125992674F" xr:uid="{00000000-0004-0000-0000-00003E0A0000}"/>
    <hyperlink ref="E2634" location="A125996446A" display="A125996446A" xr:uid="{00000000-0004-0000-0000-00003F0A0000}"/>
    <hyperlink ref="E2635" location="A126000046V" display="A126000046V" xr:uid="{00000000-0004-0000-0000-0000400A0000}"/>
    <hyperlink ref="E2636" location="A125998246V" display="A125998246V" xr:uid="{00000000-0004-0000-0000-0000410A0000}"/>
    <hyperlink ref="E2637" location="A125991046X" display="A125991046X" xr:uid="{00000000-0004-0000-0000-0000420A0000}"/>
    <hyperlink ref="E2638" location="A125994646J" display="A125994646J" xr:uid="{00000000-0004-0000-0000-0000430A0000}"/>
    <hyperlink ref="E2639" location="A125992846R" display="A125992846R" xr:uid="{00000000-0004-0000-0000-0000440A0000}"/>
    <hyperlink ref="E2640" location="A125996338T" display="A125996338T" xr:uid="{00000000-0004-0000-0000-0000450A0000}"/>
    <hyperlink ref="E2641" location="A125999938A" display="A125999938A" xr:uid="{00000000-0004-0000-0000-0000460A0000}"/>
    <hyperlink ref="E2642" location="A125998138K" display="A125998138K" xr:uid="{00000000-0004-0000-0000-0000470A0000}"/>
    <hyperlink ref="E2643" location="A125990938L" display="A125990938L" xr:uid="{00000000-0004-0000-0000-0000480A0000}"/>
    <hyperlink ref="E2644" location="A125994538X" display="A125994538X" xr:uid="{00000000-0004-0000-0000-0000490A0000}"/>
    <hyperlink ref="E2645" location="A125992738F" display="A125992738F" xr:uid="{00000000-0004-0000-0000-00004A0A0000}"/>
    <hyperlink ref="E2646" location="A125996406J" display="A125996406J" xr:uid="{00000000-0004-0000-0000-00004B0A0000}"/>
    <hyperlink ref="E2647" location="A126000006A" display="A126000006A" xr:uid="{00000000-0004-0000-0000-00004C0A0000}"/>
    <hyperlink ref="E2648" location="A125998206A" display="A125998206A" xr:uid="{00000000-0004-0000-0000-00004D0A0000}"/>
    <hyperlink ref="E2649" location="A125991006F" display="A125991006F" xr:uid="{00000000-0004-0000-0000-00004E0A0000}"/>
    <hyperlink ref="E2650" location="A125994606R" display="A125994606R" xr:uid="{00000000-0004-0000-0000-00004F0A0000}"/>
    <hyperlink ref="E2651" location="A125992806W" display="A125992806W" xr:uid="{00000000-0004-0000-0000-0000500A0000}"/>
    <hyperlink ref="E2652" location="A125996450T" display="A125996450T" xr:uid="{00000000-0004-0000-0000-0000510A0000}"/>
    <hyperlink ref="E2653" location="A126000050K" display="A126000050K" xr:uid="{00000000-0004-0000-0000-0000520A0000}"/>
    <hyperlink ref="E2654" location="A125998250K" display="A125998250K" xr:uid="{00000000-0004-0000-0000-0000530A0000}"/>
    <hyperlink ref="E2655" location="A125991050R" display="A125991050R" xr:uid="{00000000-0004-0000-0000-0000540A0000}"/>
    <hyperlink ref="E2656" location="A125994650X" display="A125994650X" xr:uid="{00000000-0004-0000-0000-0000550A0000}"/>
    <hyperlink ref="E2657" location="A125992850F" display="A125992850F" xr:uid="{00000000-0004-0000-0000-0000560A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5354</v>
      </c>
      <c r="GS1" s="3" t="s">
        <v>5355</v>
      </c>
      <c r="GT1" s="3" t="s">
        <v>5356</v>
      </c>
      <c r="GU1" s="3" t="s">
        <v>5357</v>
      </c>
      <c r="GV1" s="3" t="s">
        <v>5358</v>
      </c>
      <c r="GW1" s="3" t="s">
        <v>5359</v>
      </c>
      <c r="GX1" s="3" t="s">
        <v>198</v>
      </c>
      <c r="GY1" s="3" t="s">
        <v>199</v>
      </c>
      <c r="GZ1" s="3" t="s">
        <v>200</v>
      </c>
      <c r="HA1" s="3" t="s">
        <v>201</v>
      </c>
      <c r="HB1" s="3" t="s">
        <v>202</v>
      </c>
      <c r="HC1" s="3" t="s">
        <v>203</v>
      </c>
      <c r="HD1" s="3" t="s">
        <v>204</v>
      </c>
      <c r="HE1" s="3" t="s">
        <v>205</v>
      </c>
      <c r="HF1" s="3" t="s">
        <v>206</v>
      </c>
      <c r="HG1" s="3" t="s">
        <v>207</v>
      </c>
      <c r="HH1" s="3" t="s">
        <v>208</v>
      </c>
      <c r="HI1" s="3" t="s">
        <v>209</v>
      </c>
      <c r="HJ1" s="3" t="s">
        <v>210</v>
      </c>
      <c r="HK1" s="3" t="s">
        <v>211</v>
      </c>
      <c r="HL1" s="3" t="s">
        <v>212</v>
      </c>
      <c r="HM1" s="3" t="s">
        <v>213</v>
      </c>
      <c r="HN1" s="3" t="s">
        <v>214</v>
      </c>
      <c r="HO1" s="3" t="s">
        <v>215</v>
      </c>
      <c r="HP1" s="3" t="s">
        <v>216</v>
      </c>
      <c r="HQ1" s="3" t="s">
        <v>217</v>
      </c>
      <c r="HR1" s="3" t="s">
        <v>218</v>
      </c>
      <c r="HS1" s="3" t="s">
        <v>219</v>
      </c>
      <c r="HT1" s="3" t="s">
        <v>220</v>
      </c>
      <c r="HU1" s="3" t="s">
        <v>221</v>
      </c>
      <c r="HV1" s="3" t="s">
        <v>222</v>
      </c>
      <c r="HW1" s="3" t="s">
        <v>223</v>
      </c>
      <c r="HX1" s="3" t="s">
        <v>224</v>
      </c>
      <c r="HY1" s="3" t="s">
        <v>225</v>
      </c>
      <c r="HZ1" s="3" t="s">
        <v>226</v>
      </c>
      <c r="IA1" s="3" t="s">
        <v>227</v>
      </c>
      <c r="IB1" s="3" t="s">
        <v>228</v>
      </c>
      <c r="IC1" s="3" t="s">
        <v>229</v>
      </c>
      <c r="ID1" s="3" t="s">
        <v>230</v>
      </c>
      <c r="IE1" s="3" t="s">
        <v>231</v>
      </c>
      <c r="IF1" s="3" t="s">
        <v>232</v>
      </c>
      <c r="IG1" s="3" t="s">
        <v>233</v>
      </c>
      <c r="IH1" s="3" t="s">
        <v>234</v>
      </c>
      <c r="II1" s="3" t="s">
        <v>235</v>
      </c>
      <c r="IJ1" s="3" t="s">
        <v>236</v>
      </c>
      <c r="IK1" s="3" t="s">
        <v>237</v>
      </c>
      <c r="IL1" s="3" t="s">
        <v>238</v>
      </c>
      <c r="IM1" s="3" t="s">
        <v>239</v>
      </c>
      <c r="IN1" s="3" t="s">
        <v>240</v>
      </c>
      <c r="IO1" s="3" t="s">
        <v>241</v>
      </c>
      <c r="IP1" s="3" t="s">
        <v>242</v>
      </c>
      <c r="IQ1" s="3" t="s">
        <v>243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256</v>
      </c>
      <c r="C10" s="8" t="s">
        <v>257</v>
      </c>
      <c r="D10" s="8" t="s">
        <v>258</v>
      </c>
      <c r="E10" s="8" t="s">
        <v>259</v>
      </c>
      <c r="F10" s="8" t="s">
        <v>260</v>
      </c>
      <c r="G10" s="8" t="s">
        <v>261</v>
      </c>
      <c r="H10" s="8" t="s">
        <v>262</v>
      </c>
      <c r="I10" s="8" t="s">
        <v>263</v>
      </c>
      <c r="J10" s="8" t="s">
        <v>264</v>
      </c>
      <c r="K10" s="8" t="s">
        <v>265</v>
      </c>
      <c r="L10" s="8" t="s">
        <v>266</v>
      </c>
      <c r="M10" s="8" t="s">
        <v>267</v>
      </c>
      <c r="N10" s="8" t="s">
        <v>268</v>
      </c>
      <c r="O10" s="8" t="s">
        <v>269</v>
      </c>
      <c r="P10" s="8" t="s">
        <v>270</v>
      </c>
      <c r="Q10" s="8" t="s">
        <v>271</v>
      </c>
      <c r="R10" s="8" t="s">
        <v>272</v>
      </c>
      <c r="S10" s="8" t="s">
        <v>273</v>
      </c>
      <c r="T10" s="8" t="s">
        <v>274</v>
      </c>
      <c r="U10" s="8" t="s">
        <v>275</v>
      </c>
      <c r="V10" s="8" t="s">
        <v>276</v>
      </c>
      <c r="W10" s="8" t="s">
        <v>277</v>
      </c>
      <c r="X10" s="8" t="s">
        <v>278</v>
      </c>
      <c r="Y10" s="8" t="s">
        <v>279</v>
      </c>
      <c r="Z10" s="8" t="s">
        <v>280</v>
      </c>
      <c r="AA10" s="8" t="s">
        <v>281</v>
      </c>
      <c r="AB10" s="8" t="s">
        <v>282</v>
      </c>
      <c r="AC10" s="8" t="s">
        <v>283</v>
      </c>
      <c r="AD10" s="8" t="s">
        <v>284</v>
      </c>
      <c r="AE10" s="8" t="s">
        <v>285</v>
      </c>
      <c r="AF10" s="8" t="s">
        <v>286</v>
      </c>
      <c r="AG10" s="8" t="s">
        <v>287</v>
      </c>
      <c r="AH10" s="8" t="s">
        <v>288</v>
      </c>
      <c r="AI10" s="8" t="s">
        <v>289</v>
      </c>
      <c r="AJ10" s="8" t="s">
        <v>290</v>
      </c>
      <c r="AK10" s="8" t="s">
        <v>291</v>
      </c>
      <c r="AL10" s="8" t="s">
        <v>292</v>
      </c>
      <c r="AM10" s="8" t="s">
        <v>293</v>
      </c>
      <c r="AN10" s="8" t="s">
        <v>294</v>
      </c>
      <c r="AO10" s="8" t="s">
        <v>295</v>
      </c>
      <c r="AP10" s="8" t="s">
        <v>296</v>
      </c>
      <c r="AQ10" s="8" t="s">
        <v>297</v>
      </c>
      <c r="AR10" s="8" t="s">
        <v>298</v>
      </c>
      <c r="AS10" s="8" t="s">
        <v>299</v>
      </c>
      <c r="AT10" s="8" t="s">
        <v>300</v>
      </c>
      <c r="AU10" s="8" t="s">
        <v>301</v>
      </c>
      <c r="AV10" s="8" t="s">
        <v>302</v>
      </c>
      <c r="AW10" s="8" t="s">
        <v>303</v>
      </c>
      <c r="AX10" s="8" t="s">
        <v>304</v>
      </c>
      <c r="AY10" s="8" t="s">
        <v>305</v>
      </c>
      <c r="AZ10" s="8" t="s">
        <v>306</v>
      </c>
      <c r="BA10" s="8" t="s">
        <v>307</v>
      </c>
      <c r="BB10" s="8" t="s">
        <v>308</v>
      </c>
      <c r="BC10" s="8" t="s">
        <v>309</v>
      </c>
      <c r="BD10" s="8" t="s">
        <v>310</v>
      </c>
      <c r="BE10" s="8" t="s">
        <v>311</v>
      </c>
      <c r="BF10" s="8" t="s">
        <v>312</v>
      </c>
      <c r="BG10" s="8" t="s">
        <v>313</v>
      </c>
      <c r="BH10" s="8" t="s">
        <v>314</v>
      </c>
      <c r="BI10" s="8" t="s">
        <v>315</v>
      </c>
      <c r="BJ10" s="8" t="s">
        <v>316</v>
      </c>
      <c r="BK10" s="8" t="s">
        <v>317</v>
      </c>
      <c r="BL10" s="8" t="s">
        <v>318</v>
      </c>
      <c r="BM10" s="8" t="s">
        <v>319</v>
      </c>
      <c r="BN10" s="8" t="s">
        <v>320</v>
      </c>
      <c r="BO10" s="8" t="s">
        <v>321</v>
      </c>
      <c r="BP10" s="8" t="s">
        <v>322</v>
      </c>
      <c r="BQ10" s="8" t="s">
        <v>323</v>
      </c>
      <c r="BR10" s="8" t="s">
        <v>324</v>
      </c>
      <c r="BS10" s="8" t="s">
        <v>325</v>
      </c>
      <c r="BT10" s="8" t="s">
        <v>326</v>
      </c>
      <c r="BU10" s="8" t="s">
        <v>327</v>
      </c>
      <c r="BV10" s="8" t="s">
        <v>328</v>
      </c>
      <c r="BW10" s="8" t="s">
        <v>329</v>
      </c>
      <c r="BX10" s="8" t="s">
        <v>330</v>
      </c>
      <c r="BY10" s="8" t="s">
        <v>331</v>
      </c>
      <c r="BZ10" s="8" t="s">
        <v>332</v>
      </c>
      <c r="CA10" s="8" t="s">
        <v>333</v>
      </c>
      <c r="CB10" s="8" t="s">
        <v>334</v>
      </c>
      <c r="CC10" s="8" t="s">
        <v>335</v>
      </c>
      <c r="CD10" s="8" t="s">
        <v>336</v>
      </c>
      <c r="CE10" s="8" t="s">
        <v>337</v>
      </c>
      <c r="CF10" s="8" t="s">
        <v>338</v>
      </c>
      <c r="CG10" s="8" t="s">
        <v>339</v>
      </c>
      <c r="CH10" s="8" t="s">
        <v>340</v>
      </c>
      <c r="CI10" s="8" t="s">
        <v>341</v>
      </c>
      <c r="CJ10" s="8" t="s">
        <v>342</v>
      </c>
      <c r="CK10" s="8" t="s">
        <v>343</v>
      </c>
      <c r="CL10" s="8" t="s">
        <v>344</v>
      </c>
      <c r="CM10" s="8" t="s">
        <v>345</v>
      </c>
      <c r="CN10" s="8" t="s">
        <v>346</v>
      </c>
      <c r="CO10" s="8" t="s">
        <v>347</v>
      </c>
      <c r="CP10" s="8" t="s">
        <v>348</v>
      </c>
      <c r="CQ10" s="8" t="s">
        <v>349</v>
      </c>
      <c r="CR10" s="8" t="s">
        <v>350</v>
      </c>
      <c r="CS10" s="8" t="s">
        <v>351</v>
      </c>
      <c r="CT10" s="8" t="s">
        <v>352</v>
      </c>
      <c r="CU10" s="8" t="s">
        <v>353</v>
      </c>
      <c r="CV10" s="8" t="s">
        <v>354</v>
      </c>
      <c r="CW10" s="8" t="s">
        <v>355</v>
      </c>
      <c r="CX10" s="8" t="s">
        <v>356</v>
      </c>
      <c r="CY10" s="8" t="s">
        <v>357</v>
      </c>
      <c r="CZ10" s="8" t="s">
        <v>358</v>
      </c>
      <c r="DA10" s="8" t="s">
        <v>359</v>
      </c>
      <c r="DB10" s="8" t="s">
        <v>360</v>
      </c>
      <c r="DC10" s="8" t="s">
        <v>361</v>
      </c>
      <c r="DD10" s="8" t="s">
        <v>362</v>
      </c>
      <c r="DE10" s="8" t="s">
        <v>363</v>
      </c>
      <c r="DF10" s="8" t="s">
        <v>364</v>
      </c>
      <c r="DG10" s="8" t="s">
        <v>365</v>
      </c>
      <c r="DH10" s="8" t="s">
        <v>366</v>
      </c>
      <c r="DI10" s="8" t="s">
        <v>367</v>
      </c>
      <c r="DJ10" s="8" t="s">
        <v>368</v>
      </c>
      <c r="DK10" s="8" t="s">
        <v>369</v>
      </c>
      <c r="DL10" s="8" t="s">
        <v>370</v>
      </c>
      <c r="DM10" s="8" t="s">
        <v>371</v>
      </c>
      <c r="DN10" s="8" t="s">
        <v>372</v>
      </c>
      <c r="DO10" s="8" t="s">
        <v>373</v>
      </c>
      <c r="DP10" s="8" t="s">
        <v>374</v>
      </c>
      <c r="DQ10" s="8" t="s">
        <v>375</v>
      </c>
      <c r="DR10" s="8" t="s">
        <v>376</v>
      </c>
      <c r="DS10" s="8" t="s">
        <v>377</v>
      </c>
      <c r="DT10" s="8" t="s">
        <v>378</v>
      </c>
      <c r="DU10" s="8" t="s">
        <v>379</v>
      </c>
      <c r="DV10" s="8" t="s">
        <v>380</v>
      </c>
      <c r="DW10" s="8" t="s">
        <v>381</v>
      </c>
      <c r="DX10" s="8" t="s">
        <v>382</v>
      </c>
      <c r="DY10" s="8" t="s">
        <v>383</v>
      </c>
      <c r="DZ10" s="8" t="s">
        <v>384</v>
      </c>
      <c r="EA10" s="8" t="s">
        <v>385</v>
      </c>
      <c r="EB10" s="8" t="s">
        <v>386</v>
      </c>
      <c r="EC10" s="8" t="s">
        <v>387</v>
      </c>
      <c r="ED10" s="8" t="s">
        <v>388</v>
      </c>
      <c r="EE10" s="8" t="s">
        <v>389</v>
      </c>
      <c r="EF10" s="8" t="s">
        <v>390</v>
      </c>
      <c r="EG10" s="8" t="s">
        <v>391</v>
      </c>
      <c r="EH10" s="8" t="s">
        <v>392</v>
      </c>
      <c r="EI10" s="8" t="s">
        <v>393</v>
      </c>
      <c r="EJ10" s="8" t="s">
        <v>394</v>
      </c>
      <c r="EK10" s="8" t="s">
        <v>395</v>
      </c>
      <c r="EL10" s="8" t="s">
        <v>396</v>
      </c>
      <c r="EM10" s="8" t="s">
        <v>397</v>
      </c>
      <c r="EN10" s="8" t="s">
        <v>398</v>
      </c>
      <c r="EO10" s="8" t="s">
        <v>399</v>
      </c>
      <c r="EP10" s="8" t="s">
        <v>400</v>
      </c>
      <c r="EQ10" s="8" t="s">
        <v>401</v>
      </c>
      <c r="ER10" s="8" t="s">
        <v>402</v>
      </c>
      <c r="ES10" s="8" t="s">
        <v>403</v>
      </c>
      <c r="ET10" s="8" t="s">
        <v>404</v>
      </c>
      <c r="EU10" s="8" t="s">
        <v>405</v>
      </c>
      <c r="EV10" s="8" t="s">
        <v>406</v>
      </c>
      <c r="EW10" s="8" t="s">
        <v>407</v>
      </c>
      <c r="EX10" s="8" t="s">
        <v>408</v>
      </c>
      <c r="EY10" s="8" t="s">
        <v>409</v>
      </c>
      <c r="EZ10" s="8" t="s">
        <v>410</v>
      </c>
      <c r="FA10" s="8" t="s">
        <v>411</v>
      </c>
      <c r="FB10" s="8" t="s">
        <v>412</v>
      </c>
      <c r="FC10" s="8" t="s">
        <v>413</v>
      </c>
      <c r="FD10" s="8" t="s">
        <v>414</v>
      </c>
      <c r="FE10" s="8" t="s">
        <v>415</v>
      </c>
      <c r="FF10" s="8" t="s">
        <v>416</v>
      </c>
      <c r="FG10" s="8" t="s">
        <v>417</v>
      </c>
      <c r="FH10" s="8" t="s">
        <v>418</v>
      </c>
      <c r="FI10" s="8" t="s">
        <v>419</v>
      </c>
      <c r="FJ10" s="8" t="s">
        <v>420</v>
      </c>
      <c r="FK10" s="8" t="s">
        <v>421</v>
      </c>
      <c r="FL10" s="8" t="s">
        <v>422</v>
      </c>
      <c r="FM10" s="8" t="s">
        <v>423</v>
      </c>
      <c r="FN10" s="8" t="s">
        <v>424</v>
      </c>
      <c r="FO10" s="8" t="s">
        <v>425</v>
      </c>
      <c r="FP10" s="8" t="s">
        <v>426</v>
      </c>
      <c r="FQ10" s="8" t="s">
        <v>427</v>
      </c>
      <c r="FR10" s="8" t="s">
        <v>428</v>
      </c>
      <c r="FS10" s="8" t="s">
        <v>429</v>
      </c>
      <c r="FT10" s="8" t="s">
        <v>430</v>
      </c>
      <c r="FU10" s="8" t="s">
        <v>431</v>
      </c>
      <c r="FV10" s="8" t="s">
        <v>432</v>
      </c>
      <c r="FW10" s="8" t="s">
        <v>433</v>
      </c>
      <c r="FX10" s="8" t="s">
        <v>434</v>
      </c>
      <c r="FY10" s="8" t="s">
        <v>435</v>
      </c>
      <c r="FZ10" s="8" t="s">
        <v>436</v>
      </c>
      <c r="GA10" s="8" t="s">
        <v>437</v>
      </c>
      <c r="GB10" s="8" t="s">
        <v>438</v>
      </c>
      <c r="GC10" s="8" t="s">
        <v>439</v>
      </c>
      <c r="GD10" s="8" t="s">
        <v>440</v>
      </c>
      <c r="GE10" s="8" t="s">
        <v>441</v>
      </c>
      <c r="GF10" s="8" t="s">
        <v>442</v>
      </c>
      <c r="GG10" s="8" t="s">
        <v>443</v>
      </c>
      <c r="GH10" s="8" t="s">
        <v>444</v>
      </c>
      <c r="GI10" s="8" t="s">
        <v>445</v>
      </c>
      <c r="GJ10" s="8" t="s">
        <v>446</v>
      </c>
      <c r="GK10" s="8" t="s">
        <v>447</v>
      </c>
      <c r="GL10" s="8" t="s">
        <v>448</v>
      </c>
      <c r="GM10" s="8" t="s">
        <v>449</v>
      </c>
      <c r="GN10" s="8" t="s">
        <v>450</v>
      </c>
      <c r="GO10" s="8" t="s">
        <v>451</v>
      </c>
      <c r="GP10" s="8" t="s">
        <v>452</v>
      </c>
      <c r="GQ10" s="8" t="s">
        <v>453</v>
      </c>
      <c r="GR10" s="8" t="s">
        <v>454</v>
      </c>
      <c r="GS10" s="8" t="s">
        <v>455</v>
      </c>
      <c r="GT10" s="8" t="s">
        <v>456</v>
      </c>
      <c r="GU10" s="8" t="s">
        <v>457</v>
      </c>
      <c r="GV10" s="8" t="s">
        <v>458</v>
      </c>
      <c r="GW10" s="8" t="s">
        <v>459</v>
      </c>
      <c r="GX10" s="8" t="s">
        <v>460</v>
      </c>
      <c r="GY10" s="8" t="s">
        <v>461</v>
      </c>
      <c r="GZ10" s="8" t="s">
        <v>462</v>
      </c>
      <c r="HA10" s="8" t="s">
        <v>463</v>
      </c>
      <c r="HB10" s="8" t="s">
        <v>464</v>
      </c>
      <c r="HC10" s="8" t="s">
        <v>465</v>
      </c>
      <c r="HD10" s="8" t="s">
        <v>466</v>
      </c>
      <c r="HE10" s="8" t="s">
        <v>467</v>
      </c>
      <c r="HF10" s="8" t="s">
        <v>468</v>
      </c>
      <c r="HG10" s="8" t="s">
        <v>469</v>
      </c>
      <c r="HH10" s="8" t="s">
        <v>470</v>
      </c>
      <c r="HI10" s="8" t="s">
        <v>471</v>
      </c>
      <c r="HJ10" s="8" t="s">
        <v>472</v>
      </c>
      <c r="HK10" s="8" t="s">
        <v>473</v>
      </c>
      <c r="HL10" s="8" t="s">
        <v>474</v>
      </c>
      <c r="HM10" s="8" t="s">
        <v>475</v>
      </c>
      <c r="HN10" s="8" t="s">
        <v>476</v>
      </c>
      <c r="HO10" s="8" t="s">
        <v>477</v>
      </c>
      <c r="HP10" s="8" t="s">
        <v>478</v>
      </c>
      <c r="HQ10" s="8" t="s">
        <v>479</v>
      </c>
      <c r="HR10" s="8" t="s">
        <v>480</v>
      </c>
      <c r="HS10" s="8" t="s">
        <v>481</v>
      </c>
      <c r="HT10" s="8" t="s">
        <v>482</v>
      </c>
      <c r="HU10" s="8" t="s">
        <v>483</v>
      </c>
      <c r="HV10" s="8" t="s">
        <v>484</v>
      </c>
      <c r="HW10" s="8" t="s">
        <v>485</v>
      </c>
      <c r="HX10" s="8" t="s">
        <v>486</v>
      </c>
      <c r="HY10" s="8" t="s">
        <v>487</v>
      </c>
      <c r="HZ10" s="8" t="s">
        <v>488</v>
      </c>
      <c r="IA10" s="8" t="s">
        <v>489</v>
      </c>
      <c r="IB10" s="8" t="s">
        <v>490</v>
      </c>
      <c r="IC10" s="8" t="s">
        <v>491</v>
      </c>
      <c r="ID10" s="8" t="s">
        <v>492</v>
      </c>
      <c r="IE10" s="8" t="s">
        <v>493</v>
      </c>
      <c r="IF10" s="8" t="s">
        <v>494</v>
      </c>
      <c r="IG10" s="8" t="s">
        <v>495</v>
      </c>
      <c r="IH10" s="8" t="s">
        <v>496</v>
      </c>
      <c r="II10" s="8" t="s">
        <v>497</v>
      </c>
      <c r="IJ10" s="8" t="s">
        <v>498</v>
      </c>
      <c r="IK10" s="8" t="s">
        <v>499</v>
      </c>
      <c r="IL10" s="8" t="s">
        <v>500</v>
      </c>
      <c r="IM10" s="8" t="s">
        <v>501</v>
      </c>
      <c r="IN10" s="8" t="s">
        <v>502</v>
      </c>
      <c r="IO10" s="8" t="s">
        <v>503</v>
      </c>
      <c r="IP10" s="8" t="s">
        <v>504</v>
      </c>
      <c r="IQ10" s="8" t="s">
        <v>505</v>
      </c>
    </row>
    <row r="11" spans="1:251">
      <c r="A11" s="10">
        <v>42036</v>
      </c>
      <c r="B11" s="9">
        <v>763.68200000000002</v>
      </c>
      <c r="C11" s="9">
        <v>412.81599999999997</v>
      </c>
      <c r="D11" s="9">
        <v>350.86500000000001</v>
      </c>
      <c r="E11" s="9">
        <v>2141.7559999999999</v>
      </c>
      <c r="F11" s="9">
        <v>1137.355</v>
      </c>
      <c r="G11" s="9">
        <v>1004.4</v>
      </c>
      <c r="H11" s="9">
        <v>755.89800000000002</v>
      </c>
      <c r="I11" s="9">
        <v>407.38400000000001</v>
      </c>
      <c r="J11" s="9">
        <v>348.51299999999998</v>
      </c>
      <c r="K11" s="9">
        <v>2119.2759999999998</v>
      </c>
      <c r="L11" s="9">
        <v>1123.835</v>
      </c>
      <c r="M11" s="9">
        <v>995.44200000000001</v>
      </c>
      <c r="N11" s="9">
        <v>292.88299999999998</v>
      </c>
      <c r="O11" s="9">
        <v>159.69399999999999</v>
      </c>
      <c r="P11" s="9">
        <v>133.18899999999999</v>
      </c>
      <c r="Q11" s="9">
        <v>710.05</v>
      </c>
      <c r="R11" s="9">
        <v>361.36200000000002</v>
      </c>
      <c r="S11" s="9">
        <v>348.68799999999999</v>
      </c>
      <c r="T11" s="9">
        <v>292.274</v>
      </c>
      <c r="U11" s="9">
        <v>152.24600000000001</v>
      </c>
      <c r="V11" s="9">
        <v>140.02799999999999</v>
      </c>
      <c r="W11" s="9">
        <v>1003.866</v>
      </c>
      <c r="X11" s="9">
        <v>540.57899999999995</v>
      </c>
      <c r="Y11" s="9">
        <v>463.28699999999998</v>
      </c>
      <c r="Z11" s="9">
        <v>160.13999999999999</v>
      </c>
      <c r="AA11" s="9">
        <v>89.566000000000003</v>
      </c>
      <c r="AB11" s="9">
        <v>70.573999999999998</v>
      </c>
      <c r="AC11" s="9">
        <v>632.85599999999999</v>
      </c>
      <c r="AD11" s="9">
        <v>342.495</v>
      </c>
      <c r="AE11" s="9">
        <v>290.36</v>
      </c>
      <c r="AF11" s="9">
        <v>132.13499999999999</v>
      </c>
      <c r="AG11" s="9">
        <v>62.68</v>
      </c>
      <c r="AH11" s="9">
        <v>69.454999999999998</v>
      </c>
      <c r="AI11" s="9">
        <v>371.01</v>
      </c>
      <c r="AJ11" s="9">
        <v>198.083</v>
      </c>
      <c r="AK11" s="9">
        <v>172.92699999999999</v>
      </c>
      <c r="AL11" s="9">
        <v>170.74</v>
      </c>
      <c r="AM11" s="9">
        <v>95.444000000000003</v>
      </c>
      <c r="AN11" s="9">
        <v>75.296000000000006</v>
      </c>
      <c r="AO11" s="9">
        <v>405.36099999999999</v>
      </c>
      <c r="AP11" s="9">
        <v>221.89400000000001</v>
      </c>
      <c r="AQ11" s="9">
        <v>183.46700000000001</v>
      </c>
      <c r="AR11" s="9">
        <v>94.338999999999999</v>
      </c>
      <c r="AS11" s="9">
        <v>46.932000000000002</v>
      </c>
      <c r="AT11" s="9">
        <v>47.406999999999996</v>
      </c>
      <c r="AU11" s="9">
        <v>272.31400000000002</v>
      </c>
      <c r="AV11" s="9">
        <v>141.441</v>
      </c>
      <c r="AW11" s="9">
        <v>130.87299999999999</v>
      </c>
      <c r="AX11" s="9">
        <v>76.400999999999996</v>
      </c>
      <c r="AY11" s="9">
        <v>48.512</v>
      </c>
      <c r="AZ11" s="9">
        <v>27.888999999999999</v>
      </c>
      <c r="BA11" s="9">
        <v>133.047</v>
      </c>
      <c r="BB11" s="9">
        <v>80.453000000000003</v>
      </c>
      <c r="BC11" s="9">
        <v>52.594000000000001</v>
      </c>
      <c r="BD11" s="9">
        <v>7.7839999999999998</v>
      </c>
      <c r="BE11" s="9">
        <v>5.4320000000000004</v>
      </c>
      <c r="BF11" s="9">
        <v>2.3519999999999999</v>
      </c>
      <c r="BG11" s="9">
        <v>22.478999999999999</v>
      </c>
      <c r="BH11" s="9">
        <v>13.521000000000001</v>
      </c>
      <c r="BI11" s="9">
        <v>8.9589999999999996</v>
      </c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>
        <v>434.95699999999999</v>
      </c>
      <c r="EE11" s="9">
        <v>217.398</v>
      </c>
      <c r="EF11" s="9">
        <v>217.559</v>
      </c>
      <c r="EG11" s="9">
        <v>254.66300000000001</v>
      </c>
      <c r="EH11" s="9">
        <v>143.30099999999999</v>
      </c>
      <c r="EI11" s="9">
        <v>111.36199999999999</v>
      </c>
      <c r="EJ11" s="9">
        <v>1007.274</v>
      </c>
      <c r="EK11" s="9">
        <v>509.80200000000002</v>
      </c>
      <c r="EL11" s="9">
        <v>497.471</v>
      </c>
      <c r="EM11" s="9">
        <v>51.289000000000001</v>
      </c>
      <c r="EN11" s="9">
        <v>33.857999999999997</v>
      </c>
      <c r="EO11" s="9">
        <v>17.431000000000001</v>
      </c>
      <c r="EP11" s="9">
        <v>883.25900000000001</v>
      </c>
      <c r="EQ11" s="9">
        <v>485.45400000000001</v>
      </c>
      <c r="ER11" s="9">
        <v>397.80500000000001</v>
      </c>
      <c r="ES11" s="9">
        <v>13.943</v>
      </c>
      <c r="ET11" s="9">
        <v>11.311</v>
      </c>
      <c r="EU11" s="9">
        <v>2.633</v>
      </c>
      <c r="EV11" s="9">
        <v>182.19</v>
      </c>
      <c r="EW11" s="9">
        <v>102.13</v>
      </c>
      <c r="EX11" s="9">
        <v>80.06</v>
      </c>
      <c r="EY11" s="9">
        <v>8.8290000000000006</v>
      </c>
      <c r="EZ11" s="9">
        <v>6.9489999999999998</v>
      </c>
      <c r="FA11" s="9">
        <v>1.88</v>
      </c>
      <c r="FB11" s="9">
        <v>69.031999999999996</v>
      </c>
      <c r="FC11" s="9">
        <v>39.969000000000001</v>
      </c>
      <c r="FD11" s="9">
        <v>29.062999999999999</v>
      </c>
      <c r="FE11" s="9">
        <v>138.529</v>
      </c>
      <c r="FF11" s="9">
        <v>66.379000000000005</v>
      </c>
      <c r="FG11" s="9">
        <v>72.150000000000006</v>
      </c>
      <c r="FH11" s="9">
        <v>698.822</v>
      </c>
      <c r="FI11" s="9">
        <v>381.43400000000003</v>
      </c>
      <c r="FJ11" s="9">
        <v>317.38799999999998</v>
      </c>
      <c r="FK11" s="9">
        <v>321.14400000000001</v>
      </c>
      <c r="FL11" s="9">
        <v>161.77600000000001</v>
      </c>
      <c r="FM11" s="9">
        <v>159.36799999999999</v>
      </c>
      <c r="FN11" s="9">
        <v>551.16399999999999</v>
      </c>
      <c r="FO11" s="9">
        <v>300.36200000000002</v>
      </c>
      <c r="FP11" s="9">
        <v>250.80199999999999</v>
      </c>
      <c r="FQ11" s="9">
        <v>279.255</v>
      </c>
      <c r="FR11" s="9">
        <v>142.99299999999999</v>
      </c>
      <c r="FS11" s="9">
        <v>136.262</v>
      </c>
      <c r="FT11" s="9">
        <v>296.077</v>
      </c>
      <c r="FU11" s="9">
        <v>160.05699999999999</v>
      </c>
      <c r="FV11" s="9">
        <v>136.02000000000001</v>
      </c>
      <c r="FW11" s="9">
        <v>214.47499999999999</v>
      </c>
      <c r="FX11" s="9">
        <v>107.20099999999999</v>
      </c>
      <c r="FY11" s="9">
        <v>107.274</v>
      </c>
      <c r="FZ11" s="9">
        <v>411.77</v>
      </c>
      <c r="GA11" s="9">
        <v>240.78299999999999</v>
      </c>
      <c r="GB11" s="9">
        <v>170.98699999999999</v>
      </c>
      <c r="GC11" s="9">
        <v>202.518</v>
      </c>
      <c r="GD11" s="9">
        <v>107.41800000000001</v>
      </c>
      <c r="GE11" s="9">
        <v>95.1</v>
      </c>
      <c r="GF11" s="9">
        <v>39.677999999999997</v>
      </c>
      <c r="GG11" s="9">
        <v>24.332000000000001</v>
      </c>
      <c r="GH11" s="9">
        <v>15.345000000000001</v>
      </c>
      <c r="GI11" s="9">
        <v>55.593000000000004</v>
      </c>
      <c r="GJ11" s="9">
        <v>29.824999999999999</v>
      </c>
      <c r="GK11" s="9">
        <v>25.768000000000001</v>
      </c>
      <c r="GL11" s="9">
        <v>62.783000000000001</v>
      </c>
      <c r="GM11" s="9">
        <v>37.951999999999998</v>
      </c>
      <c r="GN11" s="9">
        <v>24.83</v>
      </c>
      <c r="GO11" s="9">
        <v>40.070999999999998</v>
      </c>
      <c r="GP11" s="9">
        <v>19.454000000000001</v>
      </c>
      <c r="GQ11" s="9">
        <v>20.617000000000001</v>
      </c>
      <c r="GR11" s="9">
        <v>300.77499999999998</v>
      </c>
      <c r="GS11" s="9">
        <v>177.047</v>
      </c>
      <c r="GT11" s="9">
        <v>123.72799999999999</v>
      </c>
      <c r="GU11" s="9">
        <v>113.73699999999999</v>
      </c>
      <c r="GV11" s="9">
        <v>59.213000000000001</v>
      </c>
      <c r="GW11" s="9">
        <v>54.524000000000001</v>
      </c>
      <c r="GX11" s="9">
        <v>194.33</v>
      </c>
      <c r="GY11" s="9">
        <v>112.33199999999999</v>
      </c>
      <c r="GZ11" s="9">
        <v>81.998000000000005</v>
      </c>
      <c r="HA11" s="9">
        <v>105.34099999999999</v>
      </c>
      <c r="HB11" s="9">
        <v>54.85</v>
      </c>
      <c r="HC11" s="9">
        <v>50.49</v>
      </c>
      <c r="HD11" s="9">
        <v>675.87699999999995</v>
      </c>
      <c r="HE11" s="9">
        <v>372.50299999999999</v>
      </c>
      <c r="HF11" s="9">
        <v>303.37400000000002</v>
      </c>
      <c r="HG11" s="9">
        <v>372.17099999999999</v>
      </c>
      <c r="HH11" s="9">
        <v>189.68100000000001</v>
      </c>
      <c r="HI11" s="9">
        <v>182.49</v>
      </c>
      <c r="HJ11" s="9">
        <v>317.44600000000003</v>
      </c>
      <c r="HK11" s="9">
        <v>190.18100000000001</v>
      </c>
      <c r="HL11" s="9">
        <v>127.265</v>
      </c>
      <c r="HM11" s="9">
        <v>100.425</v>
      </c>
      <c r="HN11" s="9">
        <v>50.771999999999998</v>
      </c>
      <c r="HO11" s="9">
        <v>49.652999999999999</v>
      </c>
      <c r="HP11" s="9">
        <v>141.91300000000001</v>
      </c>
      <c r="HQ11" s="9">
        <v>80.207999999999998</v>
      </c>
      <c r="HR11" s="9">
        <v>61.704999999999998</v>
      </c>
      <c r="HS11" s="9">
        <v>85.245000000000005</v>
      </c>
      <c r="HT11" s="9">
        <v>39.853000000000002</v>
      </c>
      <c r="HU11" s="9">
        <v>45.392000000000003</v>
      </c>
      <c r="HV11" s="9">
        <v>13.491</v>
      </c>
      <c r="HW11" s="9">
        <v>4.0510000000000002</v>
      </c>
      <c r="HX11" s="9">
        <v>9.44</v>
      </c>
      <c r="HY11" s="9">
        <v>1696.6949999999999</v>
      </c>
      <c r="HZ11" s="9">
        <v>913.18799999999999</v>
      </c>
      <c r="IA11" s="9">
        <v>783.50699999999995</v>
      </c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723.68</v>
      </c>
      <c r="C12" s="9">
        <v>386.49</v>
      </c>
      <c r="D12" s="9">
        <v>337.19</v>
      </c>
      <c r="E12" s="9">
        <v>2187.8679999999999</v>
      </c>
      <c r="F12" s="9">
        <v>1166.463</v>
      </c>
      <c r="G12" s="9">
        <v>1021.405</v>
      </c>
      <c r="H12" s="9">
        <v>716.03599999999994</v>
      </c>
      <c r="I12" s="9">
        <v>382.59300000000002</v>
      </c>
      <c r="J12" s="9">
        <v>333.44299999999998</v>
      </c>
      <c r="K12" s="9">
        <v>2168.498</v>
      </c>
      <c r="L12" s="9">
        <v>1153.3979999999999</v>
      </c>
      <c r="M12" s="9">
        <v>1015.101</v>
      </c>
      <c r="N12" s="9">
        <v>254.971</v>
      </c>
      <c r="O12" s="9">
        <v>148.35300000000001</v>
      </c>
      <c r="P12" s="9">
        <v>106.61799999999999</v>
      </c>
      <c r="Q12" s="9">
        <v>728.20399999999995</v>
      </c>
      <c r="R12" s="9">
        <v>372.16199999999998</v>
      </c>
      <c r="S12" s="9">
        <v>356.04199999999997</v>
      </c>
      <c r="T12" s="9">
        <v>280.851</v>
      </c>
      <c r="U12" s="9">
        <v>135.38499999999999</v>
      </c>
      <c r="V12" s="9">
        <v>145.46700000000001</v>
      </c>
      <c r="W12" s="9">
        <v>1029.604</v>
      </c>
      <c r="X12" s="9">
        <v>553.80700000000002</v>
      </c>
      <c r="Y12" s="9">
        <v>475.79599999999999</v>
      </c>
      <c r="Z12" s="9">
        <v>147.554</v>
      </c>
      <c r="AA12" s="9">
        <v>74.037999999999997</v>
      </c>
      <c r="AB12" s="9">
        <v>73.516000000000005</v>
      </c>
      <c r="AC12" s="9">
        <v>641.96199999999999</v>
      </c>
      <c r="AD12" s="9">
        <v>344.584</v>
      </c>
      <c r="AE12" s="9">
        <v>297.37799999999999</v>
      </c>
      <c r="AF12" s="9">
        <v>133.298</v>
      </c>
      <c r="AG12" s="9">
        <v>61.347000000000001</v>
      </c>
      <c r="AH12" s="9">
        <v>71.950999999999993</v>
      </c>
      <c r="AI12" s="9">
        <v>387.64100000000002</v>
      </c>
      <c r="AJ12" s="9">
        <v>209.22300000000001</v>
      </c>
      <c r="AK12" s="9">
        <v>178.41800000000001</v>
      </c>
      <c r="AL12" s="9">
        <v>180.214</v>
      </c>
      <c r="AM12" s="9">
        <v>98.855000000000004</v>
      </c>
      <c r="AN12" s="9">
        <v>81.358999999999995</v>
      </c>
      <c r="AO12" s="9">
        <v>410.69099999999997</v>
      </c>
      <c r="AP12" s="9">
        <v>227.429</v>
      </c>
      <c r="AQ12" s="9">
        <v>183.262</v>
      </c>
      <c r="AR12" s="9">
        <v>103.318</v>
      </c>
      <c r="AS12" s="9">
        <v>50.673000000000002</v>
      </c>
      <c r="AT12" s="9">
        <v>52.645000000000003</v>
      </c>
      <c r="AU12" s="9">
        <v>284.303</v>
      </c>
      <c r="AV12" s="9">
        <v>152.523</v>
      </c>
      <c r="AW12" s="9">
        <v>131.78100000000001</v>
      </c>
      <c r="AX12" s="9">
        <v>76.896000000000001</v>
      </c>
      <c r="AY12" s="9">
        <v>48.182000000000002</v>
      </c>
      <c r="AZ12" s="9">
        <v>28.713999999999999</v>
      </c>
      <c r="BA12" s="9">
        <v>126.38800000000001</v>
      </c>
      <c r="BB12" s="9">
        <v>74.906999999999996</v>
      </c>
      <c r="BC12" s="9">
        <v>51.481000000000002</v>
      </c>
      <c r="BD12" s="9">
        <v>7.6440000000000001</v>
      </c>
      <c r="BE12" s="9">
        <v>3.8969999999999998</v>
      </c>
      <c r="BF12" s="9">
        <v>3.7469999999999999</v>
      </c>
      <c r="BG12" s="9">
        <v>19.37</v>
      </c>
      <c r="BH12" s="9">
        <v>13.065</v>
      </c>
      <c r="BI12" s="9">
        <v>6.3049999999999997</v>
      </c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>
        <v>419.78399999999999</v>
      </c>
      <c r="EE12" s="9">
        <v>217.059</v>
      </c>
      <c r="EF12" s="9">
        <v>202.72399999999999</v>
      </c>
      <c r="EG12" s="9">
        <v>224.89</v>
      </c>
      <c r="EH12" s="9">
        <v>126.04</v>
      </c>
      <c r="EI12" s="9">
        <v>98.85</v>
      </c>
      <c r="EJ12" s="9">
        <v>1061.8510000000001</v>
      </c>
      <c r="EK12" s="9">
        <v>543.35500000000002</v>
      </c>
      <c r="EL12" s="9">
        <v>518.49599999999998</v>
      </c>
      <c r="EM12" s="9">
        <v>55.465000000000003</v>
      </c>
      <c r="EN12" s="9">
        <v>28.986999999999998</v>
      </c>
      <c r="EO12" s="9">
        <v>26.478000000000002</v>
      </c>
      <c r="EP12" s="9">
        <v>911.99199999999996</v>
      </c>
      <c r="EQ12" s="9">
        <v>503.14100000000002</v>
      </c>
      <c r="ER12" s="9">
        <v>408.851</v>
      </c>
      <c r="ES12" s="9">
        <v>12.358000000000001</v>
      </c>
      <c r="ET12" s="9">
        <v>5.8710000000000004</v>
      </c>
      <c r="EU12" s="9">
        <v>6.4870000000000001</v>
      </c>
      <c r="EV12" s="9">
        <v>165.47800000000001</v>
      </c>
      <c r="EW12" s="9">
        <v>93.066999999999993</v>
      </c>
      <c r="EX12" s="9">
        <v>72.412000000000006</v>
      </c>
      <c r="EY12" s="9">
        <v>11.183999999999999</v>
      </c>
      <c r="EZ12" s="9">
        <v>8.5329999999999995</v>
      </c>
      <c r="FA12" s="9">
        <v>2.6509999999999998</v>
      </c>
      <c r="FB12" s="9">
        <v>48.546999999999997</v>
      </c>
      <c r="FC12" s="9">
        <v>26.901</v>
      </c>
      <c r="FD12" s="9">
        <v>21.646000000000001</v>
      </c>
      <c r="FE12" s="9">
        <v>129.99600000000001</v>
      </c>
      <c r="FF12" s="9">
        <v>62.319000000000003</v>
      </c>
      <c r="FG12" s="9">
        <v>67.676000000000002</v>
      </c>
      <c r="FH12" s="9">
        <v>673.31700000000001</v>
      </c>
      <c r="FI12" s="9">
        <v>357.863</v>
      </c>
      <c r="FJ12" s="9">
        <v>315.45400000000001</v>
      </c>
      <c r="FK12" s="9">
        <v>303.05900000000003</v>
      </c>
      <c r="FL12" s="9">
        <v>157.642</v>
      </c>
      <c r="FM12" s="9">
        <v>145.417</v>
      </c>
      <c r="FN12" s="9">
        <v>539.36699999999996</v>
      </c>
      <c r="FO12" s="9">
        <v>286.94799999999998</v>
      </c>
      <c r="FP12" s="9">
        <v>252.41900000000001</v>
      </c>
      <c r="FQ12" s="9">
        <v>267.36500000000001</v>
      </c>
      <c r="FR12" s="9">
        <v>138.09899999999999</v>
      </c>
      <c r="FS12" s="9">
        <v>129.26499999999999</v>
      </c>
      <c r="FT12" s="9">
        <v>300.36</v>
      </c>
      <c r="FU12" s="9">
        <v>160.24799999999999</v>
      </c>
      <c r="FV12" s="9">
        <v>140.11199999999999</v>
      </c>
      <c r="FW12" s="9">
        <v>203.61500000000001</v>
      </c>
      <c r="FX12" s="9">
        <v>102.42</v>
      </c>
      <c r="FY12" s="9">
        <v>101.19499999999999</v>
      </c>
      <c r="FZ12" s="9">
        <v>393.94799999999998</v>
      </c>
      <c r="GA12" s="9">
        <v>218.815</v>
      </c>
      <c r="GB12" s="9">
        <v>175.13300000000001</v>
      </c>
      <c r="GC12" s="9">
        <v>212.12100000000001</v>
      </c>
      <c r="GD12" s="9">
        <v>121.697</v>
      </c>
      <c r="GE12" s="9">
        <v>90.424000000000007</v>
      </c>
      <c r="GF12" s="9">
        <v>40.225999999999999</v>
      </c>
      <c r="GG12" s="9">
        <v>21.667999999999999</v>
      </c>
      <c r="GH12" s="9">
        <v>18.558</v>
      </c>
      <c r="GI12" s="9">
        <v>41.136000000000003</v>
      </c>
      <c r="GJ12" s="9">
        <v>24.872</v>
      </c>
      <c r="GK12" s="9">
        <v>16.263999999999999</v>
      </c>
      <c r="GL12" s="9">
        <v>64.421000000000006</v>
      </c>
      <c r="GM12" s="9">
        <v>30.806000000000001</v>
      </c>
      <c r="GN12" s="9">
        <v>33.615000000000002</v>
      </c>
      <c r="GO12" s="9">
        <v>42.558</v>
      </c>
      <c r="GP12" s="9">
        <v>20.172999999999998</v>
      </c>
      <c r="GQ12" s="9">
        <v>22.384</v>
      </c>
      <c r="GR12" s="9">
        <v>295.303</v>
      </c>
      <c r="GS12" s="9">
        <v>174.173</v>
      </c>
      <c r="GT12" s="9">
        <v>121.13</v>
      </c>
      <c r="GU12" s="9">
        <v>74.296999999999997</v>
      </c>
      <c r="GV12" s="9">
        <v>37.497999999999998</v>
      </c>
      <c r="GW12" s="9">
        <v>36.798999999999999</v>
      </c>
      <c r="GX12" s="9">
        <v>213.304</v>
      </c>
      <c r="GY12" s="9">
        <v>123.47199999999999</v>
      </c>
      <c r="GZ12" s="9">
        <v>89.831999999999994</v>
      </c>
      <c r="HA12" s="9">
        <v>92.36</v>
      </c>
      <c r="HB12" s="9">
        <v>55.945</v>
      </c>
      <c r="HC12" s="9">
        <v>36.415999999999997</v>
      </c>
      <c r="HD12" s="9">
        <v>630.67499999999995</v>
      </c>
      <c r="HE12" s="9">
        <v>332.37200000000001</v>
      </c>
      <c r="HF12" s="9">
        <v>298.303</v>
      </c>
      <c r="HG12" s="9">
        <v>345.48500000000001</v>
      </c>
      <c r="HH12" s="9">
        <v>180.071</v>
      </c>
      <c r="HI12" s="9">
        <v>165.41499999999999</v>
      </c>
      <c r="HJ12" s="9">
        <v>307.33</v>
      </c>
      <c r="HK12" s="9">
        <v>183.46799999999999</v>
      </c>
      <c r="HL12" s="9">
        <v>123.86199999999999</v>
      </c>
      <c r="HM12" s="9">
        <v>62.686</v>
      </c>
      <c r="HN12" s="9">
        <v>31.791</v>
      </c>
      <c r="HO12" s="9">
        <v>30.895</v>
      </c>
      <c r="HP12" s="9">
        <v>124.176</v>
      </c>
      <c r="HQ12" s="9">
        <v>65.048000000000002</v>
      </c>
      <c r="HR12" s="9">
        <v>59.128</v>
      </c>
      <c r="HS12" s="9">
        <v>80.290999999999997</v>
      </c>
      <c r="HT12" s="9">
        <v>43.709000000000003</v>
      </c>
      <c r="HU12" s="9">
        <v>36.582000000000001</v>
      </c>
      <c r="HV12" s="9">
        <v>7.99</v>
      </c>
      <c r="HW12" s="9">
        <v>4.25</v>
      </c>
      <c r="HX12" s="9">
        <v>3.74</v>
      </c>
      <c r="HY12" s="9">
        <v>1767.973</v>
      </c>
      <c r="HZ12" s="9">
        <v>947.16399999999999</v>
      </c>
      <c r="IA12" s="9">
        <v>820.80899999999997</v>
      </c>
      <c r="IB12" s="9">
        <v>380.26499999999999</v>
      </c>
      <c r="IC12" s="9">
        <v>183.03399999999999</v>
      </c>
      <c r="ID12" s="9">
        <v>197.23</v>
      </c>
      <c r="IE12" s="9">
        <v>1368.9159999999999</v>
      </c>
      <c r="IF12" s="9">
        <v>714.66899999999998</v>
      </c>
      <c r="IG12" s="9">
        <v>654.24699999999996</v>
      </c>
      <c r="IH12" s="9">
        <v>33.581000000000003</v>
      </c>
      <c r="II12" s="9">
        <v>14.013</v>
      </c>
      <c r="IJ12" s="9">
        <v>19.568000000000001</v>
      </c>
      <c r="IK12" s="9">
        <v>141.13</v>
      </c>
      <c r="IL12" s="9">
        <v>75.108999999999995</v>
      </c>
      <c r="IM12" s="9">
        <v>66.021000000000001</v>
      </c>
      <c r="IN12" s="9">
        <v>16.553000000000001</v>
      </c>
      <c r="IO12" s="9">
        <v>4.7</v>
      </c>
      <c r="IP12" s="9">
        <v>11.852</v>
      </c>
      <c r="IQ12" s="9">
        <v>61.555</v>
      </c>
    </row>
    <row r="13" spans="1:251">
      <c r="A13" s="10">
        <v>42767</v>
      </c>
      <c r="B13" s="9">
        <v>736.505</v>
      </c>
      <c r="C13" s="9">
        <v>385.41899999999998</v>
      </c>
      <c r="D13" s="9">
        <v>351.08600000000001</v>
      </c>
      <c r="E13" s="9">
        <v>2193.4110000000001</v>
      </c>
      <c r="F13" s="9">
        <v>1175.0119999999999</v>
      </c>
      <c r="G13" s="9">
        <v>1018.398</v>
      </c>
      <c r="H13" s="9">
        <v>728.12</v>
      </c>
      <c r="I13" s="9">
        <v>380.27800000000002</v>
      </c>
      <c r="J13" s="9">
        <v>347.84199999999998</v>
      </c>
      <c r="K13" s="9">
        <v>2169.114</v>
      </c>
      <c r="L13" s="9">
        <v>1159.0809999999999</v>
      </c>
      <c r="M13" s="9">
        <v>1010.033</v>
      </c>
      <c r="N13" s="9">
        <v>271.35899999999998</v>
      </c>
      <c r="O13" s="9">
        <v>155.13800000000001</v>
      </c>
      <c r="P13" s="9">
        <v>116.221</v>
      </c>
      <c r="Q13" s="9">
        <v>744.97699999999998</v>
      </c>
      <c r="R13" s="9">
        <v>374.14299999999997</v>
      </c>
      <c r="S13" s="9">
        <v>370.834</v>
      </c>
      <c r="T13" s="9">
        <v>274.71600000000001</v>
      </c>
      <c r="U13" s="9">
        <v>131.59399999999999</v>
      </c>
      <c r="V13" s="9">
        <v>143.12200000000001</v>
      </c>
      <c r="W13" s="9">
        <v>1038.7</v>
      </c>
      <c r="X13" s="9">
        <v>574.45899999999995</v>
      </c>
      <c r="Y13" s="9">
        <v>464.24099999999999</v>
      </c>
      <c r="Z13" s="9">
        <v>154.00399999999999</v>
      </c>
      <c r="AA13" s="9">
        <v>80.168000000000006</v>
      </c>
      <c r="AB13" s="9">
        <v>73.835999999999999</v>
      </c>
      <c r="AC13" s="9">
        <v>648.904</v>
      </c>
      <c r="AD13" s="9">
        <v>363.221</v>
      </c>
      <c r="AE13" s="9">
        <v>285.68299999999999</v>
      </c>
      <c r="AF13" s="9">
        <v>120.712</v>
      </c>
      <c r="AG13" s="9">
        <v>51.426000000000002</v>
      </c>
      <c r="AH13" s="9">
        <v>69.286000000000001</v>
      </c>
      <c r="AI13" s="9">
        <v>389.79599999999999</v>
      </c>
      <c r="AJ13" s="9">
        <v>211.238</v>
      </c>
      <c r="AK13" s="9">
        <v>178.55799999999999</v>
      </c>
      <c r="AL13" s="9">
        <v>182.04499999999999</v>
      </c>
      <c r="AM13" s="9">
        <v>93.546000000000006</v>
      </c>
      <c r="AN13" s="9">
        <v>88.498999999999995</v>
      </c>
      <c r="AO13" s="9">
        <v>385.43799999999999</v>
      </c>
      <c r="AP13" s="9">
        <v>210.47900000000001</v>
      </c>
      <c r="AQ13" s="9">
        <v>174.959</v>
      </c>
      <c r="AR13" s="9">
        <v>107.754</v>
      </c>
      <c r="AS13" s="9">
        <v>51.877000000000002</v>
      </c>
      <c r="AT13" s="9">
        <v>55.875999999999998</v>
      </c>
      <c r="AU13" s="9">
        <v>266.16699999999997</v>
      </c>
      <c r="AV13" s="9">
        <v>141.703</v>
      </c>
      <c r="AW13" s="9">
        <v>124.464</v>
      </c>
      <c r="AX13" s="9">
        <v>74.292000000000002</v>
      </c>
      <c r="AY13" s="9">
        <v>41.668999999999997</v>
      </c>
      <c r="AZ13" s="9">
        <v>32.622999999999998</v>
      </c>
      <c r="BA13" s="9">
        <v>119.271</v>
      </c>
      <c r="BB13" s="9">
        <v>68.775999999999996</v>
      </c>
      <c r="BC13" s="9">
        <v>50.494999999999997</v>
      </c>
      <c r="BD13" s="9">
        <v>8.3849999999999998</v>
      </c>
      <c r="BE13" s="9">
        <v>5.141</v>
      </c>
      <c r="BF13" s="9">
        <v>3.2440000000000002</v>
      </c>
      <c r="BG13" s="9">
        <v>24.297000000000001</v>
      </c>
      <c r="BH13" s="9">
        <v>15.930999999999999</v>
      </c>
      <c r="BI13" s="9">
        <v>8.3650000000000002</v>
      </c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>
        <v>410.56400000000002</v>
      </c>
      <c r="EE13" s="9">
        <v>209.28200000000001</v>
      </c>
      <c r="EF13" s="9">
        <v>201.28200000000001</v>
      </c>
      <c r="EG13" s="9">
        <v>255.648</v>
      </c>
      <c r="EH13" s="9">
        <v>133.84100000000001</v>
      </c>
      <c r="EI13" s="9">
        <v>121.807</v>
      </c>
      <c r="EJ13" s="9">
        <v>1139.4659999999999</v>
      </c>
      <c r="EK13" s="9">
        <v>581.24199999999996</v>
      </c>
      <c r="EL13" s="9">
        <v>558.22299999999996</v>
      </c>
      <c r="EM13" s="9">
        <v>54.499000000000002</v>
      </c>
      <c r="EN13" s="9">
        <v>33.543999999999997</v>
      </c>
      <c r="EO13" s="9">
        <v>20.954999999999998</v>
      </c>
      <c r="EP13" s="9">
        <v>825.28200000000004</v>
      </c>
      <c r="EQ13" s="9">
        <v>467.43799999999999</v>
      </c>
      <c r="ER13" s="9">
        <v>357.84399999999999</v>
      </c>
      <c r="ES13" s="9">
        <v>11.712</v>
      </c>
      <c r="ET13" s="9">
        <v>5.5789999999999997</v>
      </c>
      <c r="EU13" s="9">
        <v>6.133</v>
      </c>
      <c r="EV13" s="9">
        <v>170.179</v>
      </c>
      <c r="EW13" s="9">
        <v>94.3</v>
      </c>
      <c r="EX13" s="9">
        <v>75.878</v>
      </c>
      <c r="EY13" s="9">
        <v>4.0830000000000002</v>
      </c>
      <c r="EZ13" s="9">
        <v>3.173</v>
      </c>
      <c r="FA13" s="9">
        <v>0.90900000000000003</v>
      </c>
      <c r="FB13" s="9">
        <v>58.484000000000002</v>
      </c>
      <c r="FC13" s="9">
        <v>32.031999999999996</v>
      </c>
      <c r="FD13" s="9">
        <v>26.452000000000002</v>
      </c>
      <c r="FE13" s="9">
        <v>132.13200000000001</v>
      </c>
      <c r="FF13" s="9">
        <v>58.113999999999997</v>
      </c>
      <c r="FG13" s="9">
        <v>74.018000000000001</v>
      </c>
      <c r="FH13" s="9">
        <v>678.33900000000006</v>
      </c>
      <c r="FI13" s="9">
        <v>360.69</v>
      </c>
      <c r="FJ13" s="9">
        <v>317.64800000000002</v>
      </c>
      <c r="FK13" s="9">
        <v>296.79899999999998</v>
      </c>
      <c r="FL13" s="9">
        <v>152.19800000000001</v>
      </c>
      <c r="FM13" s="9">
        <v>144.601</v>
      </c>
      <c r="FN13" s="9">
        <v>548.99400000000003</v>
      </c>
      <c r="FO13" s="9">
        <v>288.08600000000001</v>
      </c>
      <c r="FP13" s="9">
        <v>260.90699999999998</v>
      </c>
      <c r="FQ13" s="9">
        <v>257.61799999999999</v>
      </c>
      <c r="FR13" s="9">
        <v>126.845</v>
      </c>
      <c r="FS13" s="9">
        <v>130.773</v>
      </c>
      <c r="FT13" s="9">
        <v>280.97000000000003</v>
      </c>
      <c r="FU13" s="9">
        <v>144.15299999999999</v>
      </c>
      <c r="FV13" s="9">
        <v>136.81700000000001</v>
      </c>
      <c r="FW13" s="9">
        <v>189.166</v>
      </c>
      <c r="FX13" s="9">
        <v>96.694000000000003</v>
      </c>
      <c r="FY13" s="9">
        <v>92.471999999999994</v>
      </c>
      <c r="FZ13" s="9">
        <v>390.02</v>
      </c>
      <c r="GA13" s="9">
        <v>216.114</v>
      </c>
      <c r="GB13" s="9">
        <v>173.90600000000001</v>
      </c>
      <c r="GC13" s="9">
        <v>195.423</v>
      </c>
      <c r="GD13" s="9">
        <v>107.77500000000001</v>
      </c>
      <c r="GE13" s="9">
        <v>87.647999999999996</v>
      </c>
      <c r="GF13" s="9">
        <v>49.323</v>
      </c>
      <c r="GG13" s="9">
        <v>28.056999999999999</v>
      </c>
      <c r="GH13" s="9">
        <v>21.265999999999998</v>
      </c>
      <c r="GI13" s="9">
        <v>39.256</v>
      </c>
      <c r="GJ13" s="9">
        <v>23.131</v>
      </c>
      <c r="GK13" s="9">
        <v>16.126000000000001</v>
      </c>
      <c r="GL13" s="9">
        <v>66.957999999999998</v>
      </c>
      <c r="GM13" s="9">
        <v>32.518999999999998</v>
      </c>
      <c r="GN13" s="9">
        <v>34.439</v>
      </c>
      <c r="GO13" s="9">
        <v>42.991</v>
      </c>
      <c r="GP13" s="9">
        <v>26.829000000000001</v>
      </c>
      <c r="GQ13" s="9">
        <v>16.161999999999999</v>
      </c>
      <c r="GR13" s="9">
        <v>285.44299999999998</v>
      </c>
      <c r="GS13" s="9">
        <v>158.18299999999999</v>
      </c>
      <c r="GT13" s="9">
        <v>127.26</v>
      </c>
      <c r="GU13" s="9">
        <v>84.293000000000006</v>
      </c>
      <c r="GV13" s="9">
        <v>41.975999999999999</v>
      </c>
      <c r="GW13" s="9">
        <v>42.317</v>
      </c>
      <c r="GX13" s="9">
        <v>207.77500000000001</v>
      </c>
      <c r="GY13" s="9">
        <v>117.607</v>
      </c>
      <c r="GZ13" s="9">
        <v>90.168000000000006</v>
      </c>
      <c r="HA13" s="9">
        <v>87.525999999999996</v>
      </c>
      <c r="HB13" s="9">
        <v>46.999000000000002</v>
      </c>
      <c r="HC13" s="9">
        <v>40.527000000000001</v>
      </c>
      <c r="HD13" s="9">
        <v>654.06600000000003</v>
      </c>
      <c r="HE13" s="9">
        <v>343.80099999999999</v>
      </c>
      <c r="HF13" s="9">
        <v>310.26499999999999</v>
      </c>
      <c r="HG13" s="9">
        <v>336.21899999999999</v>
      </c>
      <c r="HH13" s="9">
        <v>169.941</v>
      </c>
      <c r="HI13" s="9">
        <v>166.27799999999999</v>
      </c>
      <c r="HJ13" s="9">
        <v>295.12799999999999</v>
      </c>
      <c r="HK13" s="9">
        <v>167.71100000000001</v>
      </c>
      <c r="HL13" s="9">
        <v>127.417</v>
      </c>
      <c r="HM13" s="9">
        <v>73.388000000000005</v>
      </c>
      <c r="HN13" s="9">
        <v>38.051000000000002</v>
      </c>
      <c r="HO13" s="9">
        <v>35.338000000000001</v>
      </c>
      <c r="HP13" s="9">
        <v>125.75</v>
      </c>
      <c r="HQ13" s="9">
        <v>64.045000000000002</v>
      </c>
      <c r="HR13" s="9">
        <v>61.704999999999998</v>
      </c>
      <c r="HS13" s="9">
        <v>78.680000000000007</v>
      </c>
      <c r="HT13" s="9">
        <v>42.707000000000001</v>
      </c>
      <c r="HU13" s="9">
        <v>35.973999999999997</v>
      </c>
      <c r="HV13" s="9">
        <v>13.86</v>
      </c>
      <c r="HW13" s="9">
        <v>5.8070000000000004</v>
      </c>
      <c r="HX13" s="9">
        <v>8.0530000000000008</v>
      </c>
      <c r="HY13" s="9">
        <v>1783.08</v>
      </c>
      <c r="HZ13" s="9">
        <v>962.11800000000005</v>
      </c>
      <c r="IA13" s="9">
        <v>820.96199999999999</v>
      </c>
      <c r="IB13" s="9">
        <v>368.56299999999999</v>
      </c>
      <c r="IC13" s="9">
        <v>168.92699999999999</v>
      </c>
      <c r="ID13" s="9">
        <v>199.636</v>
      </c>
      <c r="IE13" s="9">
        <v>1360.1669999999999</v>
      </c>
      <c r="IF13" s="9">
        <v>712.24599999999998</v>
      </c>
      <c r="IG13" s="9">
        <v>647.92100000000005</v>
      </c>
      <c r="IH13" s="9">
        <v>39.076999999999998</v>
      </c>
      <c r="II13" s="9">
        <v>17.802</v>
      </c>
      <c r="IJ13" s="9">
        <v>21.274999999999999</v>
      </c>
      <c r="IK13" s="9">
        <v>137.11000000000001</v>
      </c>
      <c r="IL13" s="9">
        <v>61.781999999999996</v>
      </c>
      <c r="IM13" s="9">
        <v>75.328000000000003</v>
      </c>
      <c r="IN13" s="9">
        <v>11.863</v>
      </c>
      <c r="IO13" s="9">
        <v>5.4539999999999997</v>
      </c>
      <c r="IP13" s="9">
        <v>6.4080000000000004</v>
      </c>
      <c r="IQ13" s="9">
        <v>42.814</v>
      </c>
    </row>
    <row r="14" spans="1:251">
      <c r="A14" s="10">
        <v>43132</v>
      </c>
      <c r="B14" s="9">
        <v>722.03</v>
      </c>
      <c r="C14" s="9">
        <v>380.18799999999999</v>
      </c>
      <c r="D14" s="9">
        <v>341.84199999999998</v>
      </c>
      <c r="E14" s="9">
        <v>2396.0720000000001</v>
      </c>
      <c r="F14" s="9">
        <v>1257.586</v>
      </c>
      <c r="G14" s="9">
        <v>1138.4860000000001</v>
      </c>
      <c r="H14" s="9">
        <v>713.61400000000003</v>
      </c>
      <c r="I14" s="9">
        <v>373.77699999999999</v>
      </c>
      <c r="J14" s="9">
        <v>339.83699999999999</v>
      </c>
      <c r="K14" s="9">
        <v>2376.9229999999998</v>
      </c>
      <c r="L14" s="9">
        <v>1245.3230000000001</v>
      </c>
      <c r="M14" s="9">
        <v>1131.5999999999999</v>
      </c>
      <c r="N14" s="9">
        <v>281.88499999999999</v>
      </c>
      <c r="O14" s="9">
        <v>152.285</v>
      </c>
      <c r="P14" s="9">
        <v>129.6</v>
      </c>
      <c r="Q14" s="9">
        <v>763.173</v>
      </c>
      <c r="R14" s="9">
        <v>384.34300000000002</v>
      </c>
      <c r="S14" s="9">
        <v>378.83</v>
      </c>
      <c r="T14" s="9">
        <v>254.48699999999999</v>
      </c>
      <c r="U14" s="9">
        <v>124.43600000000001</v>
      </c>
      <c r="V14" s="9">
        <v>130.05199999999999</v>
      </c>
      <c r="W14" s="9">
        <v>1146.665</v>
      </c>
      <c r="X14" s="9">
        <v>611.18100000000004</v>
      </c>
      <c r="Y14" s="9">
        <v>535.48500000000001</v>
      </c>
      <c r="Z14" s="9">
        <v>148.089</v>
      </c>
      <c r="AA14" s="9">
        <v>75.503</v>
      </c>
      <c r="AB14" s="9">
        <v>72.585999999999999</v>
      </c>
      <c r="AC14" s="9">
        <v>721.75699999999995</v>
      </c>
      <c r="AD14" s="9">
        <v>399.00799999999998</v>
      </c>
      <c r="AE14" s="9">
        <v>322.74900000000002</v>
      </c>
      <c r="AF14" s="9">
        <v>106.399</v>
      </c>
      <c r="AG14" s="9">
        <v>48.933</v>
      </c>
      <c r="AH14" s="9">
        <v>57.466000000000001</v>
      </c>
      <c r="AI14" s="9">
        <v>424.90800000000002</v>
      </c>
      <c r="AJ14" s="9">
        <v>212.172</v>
      </c>
      <c r="AK14" s="9">
        <v>212.73599999999999</v>
      </c>
      <c r="AL14" s="9">
        <v>177.24199999999999</v>
      </c>
      <c r="AM14" s="9">
        <v>97.057000000000002</v>
      </c>
      <c r="AN14" s="9">
        <v>80.186000000000007</v>
      </c>
      <c r="AO14" s="9">
        <v>467.084</v>
      </c>
      <c r="AP14" s="9">
        <v>249.79900000000001</v>
      </c>
      <c r="AQ14" s="9">
        <v>217.286</v>
      </c>
      <c r="AR14" s="9">
        <v>98.543000000000006</v>
      </c>
      <c r="AS14" s="9">
        <v>49.09</v>
      </c>
      <c r="AT14" s="9">
        <v>49.453000000000003</v>
      </c>
      <c r="AU14" s="9">
        <v>307.86099999999999</v>
      </c>
      <c r="AV14" s="9">
        <v>163.95400000000001</v>
      </c>
      <c r="AW14" s="9">
        <v>143.90700000000001</v>
      </c>
      <c r="AX14" s="9">
        <v>78.698999999999998</v>
      </c>
      <c r="AY14" s="9">
        <v>47.966000000000001</v>
      </c>
      <c r="AZ14" s="9">
        <v>30.733000000000001</v>
      </c>
      <c r="BA14" s="9">
        <v>159.22399999999999</v>
      </c>
      <c r="BB14" s="9">
        <v>85.844999999999999</v>
      </c>
      <c r="BC14" s="9">
        <v>73.379000000000005</v>
      </c>
      <c r="BD14" s="9">
        <v>8.4160000000000004</v>
      </c>
      <c r="BE14" s="9">
        <v>6.4109999999999996</v>
      </c>
      <c r="BF14" s="9">
        <v>2.004</v>
      </c>
      <c r="BG14" s="9">
        <v>19.149000000000001</v>
      </c>
      <c r="BH14" s="9">
        <v>12.263</v>
      </c>
      <c r="BI14" s="9">
        <v>6.8860000000000001</v>
      </c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>
        <v>424.916</v>
      </c>
      <c r="EE14" s="9">
        <v>223.04499999999999</v>
      </c>
      <c r="EF14" s="9">
        <v>201.87100000000001</v>
      </c>
      <c r="EG14" s="9">
        <v>222.41800000000001</v>
      </c>
      <c r="EH14" s="9">
        <v>111.718</v>
      </c>
      <c r="EI14" s="9">
        <v>110.7</v>
      </c>
      <c r="EJ14" s="9">
        <v>1232.758</v>
      </c>
      <c r="EK14" s="9">
        <v>628.90700000000004</v>
      </c>
      <c r="EL14" s="9">
        <v>603.851</v>
      </c>
      <c r="EM14" s="9">
        <v>51.645000000000003</v>
      </c>
      <c r="EN14" s="9">
        <v>29.149000000000001</v>
      </c>
      <c r="EO14" s="9">
        <v>22.495999999999999</v>
      </c>
      <c r="EP14" s="9">
        <v>926.14300000000003</v>
      </c>
      <c r="EQ14" s="9">
        <v>494.65</v>
      </c>
      <c r="ER14" s="9">
        <v>431.49299999999999</v>
      </c>
      <c r="ES14" s="9">
        <v>15.473000000000001</v>
      </c>
      <c r="ET14" s="9">
        <v>9.5579999999999998</v>
      </c>
      <c r="EU14" s="9">
        <v>5.915</v>
      </c>
      <c r="EV14" s="9">
        <v>179.02199999999999</v>
      </c>
      <c r="EW14" s="9">
        <v>102.572</v>
      </c>
      <c r="EX14" s="9">
        <v>76.45</v>
      </c>
      <c r="EY14" s="9">
        <v>7.5780000000000003</v>
      </c>
      <c r="EZ14" s="9">
        <v>6.7190000000000003</v>
      </c>
      <c r="FA14" s="9">
        <v>0.85899999999999999</v>
      </c>
      <c r="FB14" s="9">
        <v>58.149000000000001</v>
      </c>
      <c r="FC14" s="9">
        <v>31.457000000000001</v>
      </c>
      <c r="FD14" s="9">
        <v>26.692</v>
      </c>
      <c r="FE14" s="9">
        <v>132.06100000000001</v>
      </c>
      <c r="FF14" s="9">
        <v>54.512999999999998</v>
      </c>
      <c r="FG14" s="9">
        <v>77.548000000000002</v>
      </c>
      <c r="FH14" s="9">
        <v>671.92899999999997</v>
      </c>
      <c r="FI14" s="9">
        <v>355.42599999999999</v>
      </c>
      <c r="FJ14" s="9">
        <v>316.50299999999999</v>
      </c>
      <c r="FK14" s="9">
        <v>310.81200000000001</v>
      </c>
      <c r="FL14" s="9">
        <v>153.66499999999999</v>
      </c>
      <c r="FM14" s="9">
        <v>157.14699999999999</v>
      </c>
      <c r="FN14" s="9">
        <v>547.64300000000003</v>
      </c>
      <c r="FO14" s="9">
        <v>285.72500000000002</v>
      </c>
      <c r="FP14" s="9">
        <v>261.91800000000001</v>
      </c>
      <c r="FQ14" s="9">
        <v>283.02499999999998</v>
      </c>
      <c r="FR14" s="9">
        <v>142.84899999999999</v>
      </c>
      <c r="FS14" s="9">
        <v>140.17599999999999</v>
      </c>
      <c r="FT14" s="9">
        <v>307.35000000000002</v>
      </c>
      <c r="FU14" s="9">
        <v>155.54400000000001</v>
      </c>
      <c r="FV14" s="9">
        <v>151.80600000000001</v>
      </c>
      <c r="FW14" s="9">
        <v>212.25700000000001</v>
      </c>
      <c r="FX14" s="9">
        <v>106.625</v>
      </c>
      <c r="FY14" s="9">
        <v>105.63200000000001</v>
      </c>
      <c r="FZ14" s="9">
        <v>372.35700000000003</v>
      </c>
      <c r="GA14" s="9">
        <v>207.84399999999999</v>
      </c>
      <c r="GB14" s="9">
        <v>164.51300000000001</v>
      </c>
      <c r="GC14" s="9">
        <v>199.05500000000001</v>
      </c>
      <c r="GD14" s="9">
        <v>108.145</v>
      </c>
      <c r="GE14" s="9">
        <v>90.91</v>
      </c>
      <c r="GF14" s="9">
        <v>39.292999999999999</v>
      </c>
      <c r="GG14" s="9">
        <v>20.507000000000001</v>
      </c>
      <c r="GH14" s="9">
        <v>18.786000000000001</v>
      </c>
      <c r="GI14" s="9">
        <v>47.076999999999998</v>
      </c>
      <c r="GJ14" s="9">
        <v>24.577999999999999</v>
      </c>
      <c r="GK14" s="9">
        <v>22.498999999999999</v>
      </c>
      <c r="GL14" s="9">
        <v>68.406999999999996</v>
      </c>
      <c r="GM14" s="9">
        <v>30.465</v>
      </c>
      <c r="GN14" s="9">
        <v>37.942</v>
      </c>
      <c r="GO14" s="9">
        <v>39.368000000000002</v>
      </c>
      <c r="GP14" s="9">
        <v>22.36</v>
      </c>
      <c r="GQ14" s="9">
        <v>17.007999999999999</v>
      </c>
      <c r="GR14" s="9">
        <v>285.22000000000003</v>
      </c>
      <c r="GS14" s="9">
        <v>163.47399999999999</v>
      </c>
      <c r="GT14" s="9">
        <v>121.746</v>
      </c>
      <c r="GU14" s="9">
        <v>76.593000000000004</v>
      </c>
      <c r="GV14" s="9">
        <v>36.088000000000001</v>
      </c>
      <c r="GW14" s="9">
        <v>40.505000000000003</v>
      </c>
      <c r="GX14" s="9">
        <v>194.08699999999999</v>
      </c>
      <c r="GY14" s="9">
        <v>110.667</v>
      </c>
      <c r="GZ14" s="9">
        <v>83.421000000000006</v>
      </c>
      <c r="HA14" s="9">
        <v>80.158000000000001</v>
      </c>
      <c r="HB14" s="9">
        <v>47.579000000000001</v>
      </c>
      <c r="HC14" s="9">
        <v>32.578000000000003</v>
      </c>
      <c r="HD14" s="9">
        <v>643.95600000000002</v>
      </c>
      <c r="HE14" s="9">
        <v>339.86</v>
      </c>
      <c r="HF14" s="9">
        <v>304.096</v>
      </c>
      <c r="HG14" s="9">
        <v>360.26</v>
      </c>
      <c r="HH14" s="9">
        <v>177.78700000000001</v>
      </c>
      <c r="HI14" s="9">
        <v>182.47300000000001</v>
      </c>
      <c r="HJ14" s="9">
        <v>295.14800000000002</v>
      </c>
      <c r="HK14" s="9">
        <v>170.03700000000001</v>
      </c>
      <c r="HL14" s="9">
        <v>125.111</v>
      </c>
      <c r="HM14" s="9">
        <v>72.091999999999999</v>
      </c>
      <c r="HN14" s="9">
        <v>30.86</v>
      </c>
      <c r="HO14" s="9">
        <v>41.231999999999999</v>
      </c>
      <c r="HP14" s="9">
        <v>129.25</v>
      </c>
      <c r="HQ14" s="9">
        <v>68.66</v>
      </c>
      <c r="HR14" s="9">
        <v>60.59</v>
      </c>
      <c r="HS14" s="9">
        <v>77.558999999999997</v>
      </c>
      <c r="HT14" s="9">
        <v>37.29</v>
      </c>
      <c r="HU14" s="9">
        <v>40.268999999999998</v>
      </c>
      <c r="HV14" s="9">
        <v>7.05</v>
      </c>
      <c r="HW14" s="9">
        <v>2.0979999999999999</v>
      </c>
      <c r="HX14" s="9">
        <v>4.952</v>
      </c>
      <c r="HY14" s="9">
        <v>1960.098</v>
      </c>
      <c r="HZ14" s="9">
        <v>1048.442</v>
      </c>
      <c r="IA14" s="9">
        <v>911.65499999999997</v>
      </c>
      <c r="IB14" s="9">
        <v>383.46800000000002</v>
      </c>
      <c r="IC14" s="9">
        <v>183.69900000000001</v>
      </c>
      <c r="ID14" s="9">
        <v>199.76900000000001</v>
      </c>
      <c r="IE14" s="9">
        <v>1507.96</v>
      </c>
      <c r="IF14" s="9">
        <v>769.31700000000001</v>
      </c>
      <c r="IG14" s="9">
        <v>738.64400000000001</v>
      </c>
      <c r="IH14" s="9">
        <v>37.305</v>
      </c>
      <c r="II14" s="9">
        <v>15.601000000000001</v>
      </c>
      <c r="IJ14" s="9">
        <v>21.704000000000001</v>
      </c>
      <c r="IK14" s="9">
        <v>176.26499999999999</v>
      </c>
      <c r="IL14" s="9">
        <v>87.924000000000007</v>
      </c>
      <c r="IM14" s="9">
        <v>88.340999999999994</v>
      </c>
      <c r="IN14" s="9">
        <v>11.398</v>
      </c>
      <c r="IO14" s="9">
        <v>3.1160000000000001</v>
      </c>
      <c r="IP14" s="9">
        <v>8.282</v>
      </c>
      <c r="IQ14" s="9">
        <v>57.372</v>
      </c>
    </row>
    <row r="15" spans="1:251">
      <c r="A15" s="10">
        <v>43497</v>
      </c>
      <c r="B15" s="9">
        <v>681.43899999999996</v>
      </c>
      <c r="C15" s="9">
        <v>361.56</v>
      </c>
      <c r="D15" s="9">
        <v>319.87900000000002</v>
      </c>
      <c r="E15" s="9">
        <v>2423.5610000000001</v>
      </c>
      <c r="F15" s="9">
        <v>1252.751</v>
      </c>
      <c r="G15" s="9">
        <v>1170.81</v>
      </c>
      <c r="H15" s="9">
        <v>668.76</v>
      </c>
      <c r="I15" s="9">
        <v>352.815</v>
      </c>
      <c r="J15" s="9">
        <v>315.94499999999999</v>
      </c>
      <c r="K15" s="9">
        <v>2397.6790000000001</v>
      </c>
      <c r="L15" s="9">
        <v>1234.3679999999999</v>
      </c>
      <c r="M15" s="9">
        <v>1163.3109999999999</v>
      </c>
      <c r="N15" s="9">
        <v>252.57300000000001</v>
      </c>
      <c r="O15" s="9">
        <v>137.203</v>
      </c>
      <c r="P15" s="9">
        <v>115.37</v>
      </c>
      <c r="Q15" s="9">
        <v>789.32899999999995</v>
      </c>
      <c r="R15" s="9">
        <v>398.226</v>
      </c>
      <c r="S15" s="9">
        <v>391.10300000000001</v>
      </c>
      <c r="T15" s="9">
        <v>249.249</v>
      </c>
      <c r="U15" s="9">
        <v>126.89</v>
      </c>
      <c r="V15" s="9">
        <v>122.36</v>
      </c>
      <c r="W15" s="9">
        <v>1148.277</v>
      </c>
      <c r="X15" s="9">
        <v>591.15499999999997</v>
      </c>
      <c r="Y15" s="9">
        <v>557.12199999999996</v>
      </c>
      <c r="Z15" s="9">
        <v>135.13999999999999</v>
      </c>
      <c r="AA15" s="9">
        <v>73.106999999999999</v>
      </c>
      <c r="AB15" s="9">
        <v>62.033999999999999</v>
      </c>
      <c r="AC15" s="9">
        <v>712.50900000000001</v>
      </c>
      <c r="AD15" s="9">
        <v>362.32799999999997</v>
      </c>
      <c r="AE15" s="9">
        <v>350.18099999999998</v>
      </c>
      <c r="AF15" s="9">
        <v>114.10899999999999</v>
      </c>
      <c r="AG15" s="9">
        <v>53.783000000000001</v>
      </c>
      <c r="AH15" s="9">
        <v>60.326000000000001</v>
      </c>
      <c r="AI15" s="9">
        <v>435.76799999999997</v>
      </c>
      <c r="AJ15" s="9">
        <v>228.827</v>
      </c>
      <c r="AK15" s="9">
        <v>206.941</v>
      </c>
      <c r="AL15" s="9">
        <v>166.93799999999999</v>
      </c>
      <c r="AM15" s="9">
        <v>88.721999999999994</v>
      </c>
      <c r="AN15" s="9">
        <v>78.215000000000003</v>
      </c>
      <c r="AO15" s="9">
        <v>460.07299999999998</v>
      </c>
      <c r="AP15" s="9">
        <v>244.98699999999999</v>
      </c>
      <c r="AQ15" s="9">
        <v>215.08600000000001</v>
      </c>
      <c r="AR15" s="9">
        <v>92.691999999999993</v>
      </c>
      <c r="AS15" s="9">
        <v>46.170999999999999</v>
      </c>
      <c r="AT15" s="9">
        <v>46.521000000000001</v>
      </c>
      <c r="AU15" s="9">
        <v>304.02100000000002</v>
      </c>
      <c r="AV15" s="9">
        <v>162.78299999999999</v>
      </c>
      <c r="AW15" s="9">
        <v>141.239</v>
      </c>
      <c r="AX15" s="9">
        <v>74.245000000000005</v>
      </c>
      <c r="AY15" s="9">
        <v>42.551000000000002</v>
      </c>
      <c r="AZ15" s="9">
        <v>31.693999999999999</v>
      </c>
      <c r="BA15" s="9">
        <v>156.05199999999999</v>
      </c>
      <c r="BB15" s="9">
        <v>82.203999999999994</v>
      </c>
      <c r="BC15" s="9">
        <v>73.846999999999994</v>
      </c>
      <c r="BD15" s="9">
        <v>12.68</v>
      </c>
      <c r="BE15" s="9">
        <v>8.7449999999999992</v>
      </c>
      <c r="BF15" s="9">
        <v>3.9340000000000002</v>
      </c>
      <c r="BG15" s="9">
        <v>25.882000000000001</v>
      </c>
      <c r="BH15" s="9">
        <v>18.382999999999999</v>
      </c>
      <c r="BI15" s="9">
        <v>7.4989999999999997</v>
      </c>
      <c r="BJ15" s="9">
        <v>552.40899999999999</v>
      </c>
      <c r="BK15" s="9">
        <v>286.28800000000001</v>
      </c>
      <c r="BL15" s="9">
        <v>266.12099999999998</v>
      </c>
      <c r="BM15" s="9">
        <v>1972.4880000000001</v>
      </c>
      <c r="BN15" s="9">
        <v>992.82299999999998</v>
      </c>
      <c r="BO15" s="9">
        <v>979.66499999999996</v>
      </c>
      <c r="BP15" s="9">
        <v>225.05199999999999</v>
      </c>
      <c r="BQ15" s="9">
        <v>99.775000000000006</v>
      </c>
      <c r="BR15" s="9">
        <v>125.277</v>
      </c>
      <c r="BS15" s="9">
        <v>1153.194</v>
      </c>
      <c r="BT15" s="9">
        <v>595.86500000000001</v>
      </c>
      <c r="BU15" s="9">
        <v>557.32899999999995</v>
      </c>
      <c r="BV15" s="9">
        <v>125.97799999999999</v>
      </c>
      <c r="BW15" s="9">
        <v>48.81</v>
      </c>
      <c r="BX15" s="9">
        <v>77.168000000000006</v>
      </c>
      <c r="BY15" s="9">
        <v>593.42600000000004</v>
      </c>
      <c r="BZ15" s="9">
        <v>321.74799999999999</v>
      </c>
      <c r="CA15" s="9">
        <v>271.67700000000002</v>
      </c>
      <c r="CB15" s="9">
        <v>99.073999999999998</v>
      </c>
      <c r="CC15" s="9">
        <v>50.965000000000003</v>
      </c>
      <c r="CD15" s="9">
        <v>48.109000000000002</v>
      </c>
      <c r="CE15" s="9">
        <v>559.76900000000001</v>
      </c>
      <c r="CF15" s="9">
        <v>274.11599999999999</v>
      </c>
      <c r="CG15" s="9">
        <v>285.65199999999999</v>
      </c>
      <c r="CH15" s="9">
        <v>46.488999999999997</v>
      </c>
      <c r="CI15" s="9">
        <v>8.1780000000000008</v>
      </c>
      <c r="CJ15" s="9">
        <v>38.311</v>
      </c>
      <c r="CK15" s="9">
        <v>104.07599999999999</v>
      </c>
      <c r="CL15" s="9">
        <v>20.56</v>
      </c>
      <c r="CM15" s="9">
        <v>83.516000000000005</v>
      </c>
      <c r="CN15" s="9">
        <v>104.61</v>
      </c>
      <c r="CO15" s="9">
        <v>50.180999999999997</v>
      </c>
      <c r="CP15" s="9">
        <v>54.427999999999997</v>
      </c>
      <c r="CQ15" s="9">
        <v>253.13399999999999</v>
      </c>
      <c r="CR15" s="9">
        <v>117.136</v>
      </c>
      <c r="CS15" s="9">
        <v>135.99799999999999</v>
      </c>
      <c r="CT15" s="9">
        <v>144.39599999999999</v>
      </c>
      <c r="CU15" s="9">
        <v>106.67</v>
      </c>
      <c r="CV15" s="9">
        <v>37.725999999999999</v>
      </c>
      <c r="CW15" s="9">
        <v>376.30200000000002</v>
      </c>
      <c r="CX15" s="9">
        <v>212.072</v>
      </c>
      <c r="CY15" s="9">
        <v>164.23</v>
      </c>
      <c r="CZ15" s="9">
        <v>31.861999999999998</v>
      </c>
      <c r="DA15" s="9">
        <v>21.483000000000001</v>
      </c>
      <c r="DB15" s="9">
        <v>10.379</v>
      </c>
      <c r="DC15" s="9">
        <v>85.781999999999996</v>
      </c>
      <c r="DD15" s="9">
        <v>47.19</v>
      </c>
      <c r="DE15" s="9">
        <v>38.591999999999999</v>
      </c>
      <c r="DF15" s="9">
        <v>113.952</v>
      </c>
      <c r="DG15" s="9">
        <v>66.775999999999996</v>
      </c>
      <c r="DH15" s="9">
        <v>47.176000000000002</v>
      </c>
      <c r="DI15" s="9">
        <v>420.80399999999997</v>
      </c>
      <c r="DJ15" s="9">
        <v>238.072</v>
      </c>
      <c r="DK15" s="9">
        <v>182.733</v>
      </c>
      <c r="DL15" s="9">
        <v>70.745000000000005</v>
      </c>
      <c r="DM15" s="9">
        <v>40.737000000000002</v>
      </c>
      <c r="DN15" s="9">
        <v>30.007999999999999</v>
      </c>
      <c r="DO15" s="9">
        <v>199.27500000000001</v>
      </c>
      <c r="DP15" s="9">
        <v>115.012</v>
      </c>
      <c r="DQ15" s="9">
        <v>84.263000000000005</v>
      </c>
      <c r="DR15" s="9">
        <v>43.207000000000001</v>
      </c>
      <c r="DS15" s="9">
        <v>26.039000000000001</v>
      </c>
      <c r="DT15" s="9">
        <v>17.167999999999999</v>
      </c>
      <c r="DU15" s="9">
        <v>221.529</v>
      </c>
      <c r="DV15" s="9">
        <v>123.06</v>
      </c>
      <c r="DW15" s="9">
        <v>98.468999999999994</v>
      </c>
      <c r="DX15" s="9">
        <v>15.079000000000001</v>
      </c>
      <c r="DY15" s="9">
        <v>8.4969999999999999</v>
      </c>
      <c r="DZ15" s="9">
        <v>6.5819999999999999</v>
      </c>
      <c r="EA15" s="9">
        <v>30.268000000000001</v>
      </c>
      <c r="EB15" s="9">
        <v>21.856000000000002</v>
      </c>
      <c r="EC15" s="9">
        <v>8.4120000000000008</v>
      </c>
      <c r="ED15" s="9">
        <v>392.041</v>
      </c>
      <c r="EE15" s="9">
        <v>197.024</v>
      </c>
      <c r="EF15" s="9">
        <v>195.017</v>
      </c>
      <c r="EG15" s="9">
        <v>218.023</v>
      </c>
      <c r="EH15" s="9">
        <v>126.977</v>
      </c>
      <c r="EI15" s="9">
        <v>91.046000000000006</v>
      </c>
      <c r="EJ15" s="9">
        <v>1194.1179999999999</v>
      </c>
      <c r="EK15" s="9">
        <v>593.25800000000004</v>
      </c>
      <c r="EL15" s="9">
        <v>600.86</v>
      </c>
      <c r="EM15" s="9">
        <v>52.485999999999997</v>
      </c>
      <c r="EN15" s="9">
        <v>27.849</v>
      </c>
      <c r="EO15" s="9">
        <v>24.637</v>
      </c>
      <c r="EP15" s="9">
        <v>979.91099999999994</v>
      </c>
      <c r="EQ15" s="9">
        <v>528.85400000000004</v>
      </c>
      <c r="ER15" s="9">
        <v>451.05700000000002</v>
      </c>
      <c r="ES15" s="9">
        <v>14.028</v>
      </c>
      <c r="ET15" s="9">
        <v>6.3540000000000001</v>
      </c>
      <c r="EU15" s="9">
        <v>7.6749999999999998</v>
      </c>
      <c r="EV15" s="9">
        <v>183.85</v>
      </c>
      <c r="EW15" s="9">
        <v>97.882000000000005</v>
      </c>
      <c r="EX15" s="9">
        <v>85.968000000000004</v>
      </c>
      <c r="EY15" s="9">
        <v>4.8609999999999998</v>
      </c>
      <c r="EZ15" s="9">
        <v>3.3559999999999999</v>
      </c>
      <c r="FA15" s="9">
        <v>1.5049999999999999</v>
      </c>
      <c r="FB15" s="9">
        <v>65.682000000000002</v>
      </c>
      <c r="FC15" s="9">
        <v>32.756999999999998</v>
      </c>
      <c r="FD15" s="9">
        <v>32.924999999999997</v>
      </c>
      <c r="FE15" s="9">
        <v>142.411</v>
      </c>
      <c r="FF15" s="9">
        <v>59.128</v>
      </c>
      <c r="FG15" s="9">
        <v>83.283000000000001</v>
      </c>
      <c r="FH15" s="9">
        <v>619.03399999999999</v>
      </c>
      <c r="FI15" s="9">
        <v>334.68599999999998</v>
      </c>
      <c r="FJ15" s="9">
        <v>284.34800000000001</v>
      </c>
      <c r="FK15" s="9">
        <v>327.43400000000003</v>
      </c>
      <c r="FL15" s="9">
        <v>155.54599999999999</v>
      </c>
      <c r="FM15" s="9">
        <v>171.88800000000001</v>
      </c>
      <c r="FN15" s="9">
        <v>491.65899999999999</v>
      </c>
      <c r="FO15" s="9">
        <v>259.15699999999998</v>
      </c>
      <c r="FP15" s="9">
        <v>232.50200000000001</v>
      </c>
      <c r="FQ15" s="9">
        <v>282.82299999999998</v>
      </c>
      <c r="FR15" s="9">
        <v>126.18899999999999</v>
      </c>
      <c r="FS15" s="9">
        <v>156.63499999999999</v>
      </c>
      <c r="FT15" s="9">
        <v>282.2</v>
      </c>
      <c r="FU15" s="9">
        <v>150.089</v>
      </c>
      <c r="FV15" s="9">
        <v>132.11000000000001</v>
      </c>
      <c r="FW15" s="9">
        <v>233.958</v>
      </c>
      <c r="FX15" s="9">
        <v>108.241</v>
      </c>
      <c r="FY15" s="9">
        <v>125.717</v>
      </c>
      <c r="FZ15" s="9">
        <v>358.94600000000003</v>
      </c>
      <c r="GA15" s="9">
        <v>197.82900000000001</v>
      </c>
      <c r="GB15" s="9">
        <v>161.11699999999999</v>
      </c>
      <c r="GC15" s="9">
        <v>216.15299999999999</v>
      </c>
      <c r="GD15" s="9">
        <v>104.229</v>
      </c>
      <c r="GE15" s="9">
        <v>111.92400000000001</v>
      </c>
      <c r="GF15" s="9">
        <v>33.045000000000002</v>
      </c>
      <c r="GG15" s="9">
        <v>18.172999999999998</v>
      </c>
      <c r="GH15" s="9">
        <v>14.872</v>
      </c>
      <c r="GI15" s="9">
        <v>43.328000000000003</v>
      </c>
      <c r="GJ15" s="9">
        <v>20.442</v>
      </c>
      <c r="GK15" s="9">
        <v>22.885999999999999</v>
      </c>
      <c r="GL15" s="9">
        <v>76.826999999999998</v>
      </c>
      <c r="GM15" s="9">
        <v>39.835000000000001</v>
      </c>
      <c r="GN15" s="9">
        <v>36.991999999999997</v>
      </c>
      <c r="GO15" s="9">
        <v>45.642000000000003</v>
      </c>
      <c r="GP15" s="9">
        <v>23.972000000000001</v>
      </c>
      <c r="GQ15" s="9">
        <v>21.67</v>
      </c>
      <c r="GR15" s="9">
        <v>257.49599999999998</v>
      </c>
      <c r="GS15" s="9">
        <v>152.96700000000001</v>
      </c>
      <c r="GT15" s="9">
        <v>104.52800000000001</v>
      </c>
      <c r="GU15" s="9">
        <v>88.486000000000004</v>
      </c>
      <c r="GV15" s="9">
        <v>45.966999999999999</v>
      </c>
      <c r="GW15" s="9">
        <v>42.518999999999998</v>
      </c>
      <c r="GX15" s="9">
        <v>178.27099999999999</v>
      </c>
      <c r="GY15" s="9">
        <v>100.875</v>
      </c>
      <c r="GZ15" s="9">
        <v>77.396000000000001</v>
      </c>
      <c r="HA15" s="9">
        <v>101.426</v>
      </c>
      <c r="HB15" s="9">
        <v>49.244</v>
      </c>
      <c r="HC15" s="9">
        <v>52.182000000000002</v>
      </c>
      <c r="HD15" s="9">
        <v>585.34400000000005</v>
      </c>
      <c r="HE15" s="9">
        <v>308.536</v>
      </c>
      <c r="HF15" s="9">
        <v>276.80799999999999</v>
      </c>
      <c r="HG15" s="9">
        <v>372.904</v>
      </c>
      <c r="HH15" s="9">
        <v>171.066</v>
      </c>
      <c r="HI15" s="9">
        <v>201.83799999999999</v>
      </c>
      <c r="HJ15" s="9">
        <v>263.27800000000002</v>
      </c>
      <c r="HK15" s="9">
        <v>153.29900000000001</v>
      </c>
      <c r="HL15" s="9">
        <v>109.979</v>
      </c>
      <c r="HM15" s="9">
        <v>62.317999999999998</v>
      </c>
      <c r="HN15" s="9">
        <v>31.113</v>
      </c>
      <c r="HO15" s="9">
        <v>31.204999999999998</v>
      </c>
      <c r="HP15" s="9">
        <v>131.01599999999999</v>
      </c>
      <c r="HQ15" s="9">
        <v>70.680000000000007</v>
      </c>
      <c r="HR15" s="9">
        <v>60.337000000000003</v>
      </c>
      <c r="HS15" s="9">
        <v>102.992</v>
      </c>
      <c r="HT15" s="9">
        <v>46.222999999999999</v>
      </c>
      <c r="HU15" s="9">
        <v>56.768999999999998</v>
      </c>
      <c r="HV15" s="9">
        <v>12.775</v>
      </c>
      <c r="HW15" s="9">
        <v>4.4180000000000001</v>
      </c>
      <c r="HX15" s="9">
        <v>8.3559999999999999</v>
      </c>
      <c r="HY15" s="9">
        <v>1962.4860000000001</v>
      </c>
      <c r="HZ15" s="9">
        <v>1028.8440000000001</v>
      </c>
      <c r="IA15" s="9">
        <v>933.64200000000005</v>
      </c>
      <c r="IB15" s="9">
        <v>356.15199999999999</v>
      </c>
      <c r="IC15" s="9">
        <v>167.65</v>
      </c>
      <c r="ID15" s="9">
        <v>188.50200000000001</v>
      </c>
      <c r="IE15" s="9">
        <v>1533.0550000000001</v>
      </c>
      <c r="IF15" s="9">
        <v>757.726</v>
      </c>
      <c r="IG15" s="9">
        <v>775.33</v>
      </c>
      <c r="IH15" s="9">
        <v>38.634999999999998</v>
      </c>
      <c r="II15" s="9">
        <v>17.677</v>
      </c>
      <c r="IJ15" s="9">
        <v>20.957000000000001</v>
      </c>
      <c r="IK15" s="9">
        <v>207.15899999999999</v>
      </c>
      <c r="IL15" s="9">
        <v>94.625</v>
      </c>
      <c r="IM15" s="9">
        <v>112.535</v>
      </c>
      <c r="IN15" s="9">
        <v>15.538</v>
      </c>
      <c r="IO15" s="9">
        <v>8.4350000000000005</v>
      </c>
      <c r="IP15" s="9">
        <v>7.1029999999999998</v>
      </c>
      <c r="IQ15" s="9">
        <v>66.094999999999999</v>
      </c>
    </row>
    <row r="16" spans="1:251">
      <c r="A16" s="10">
        <v>43862</v>
      </c>
      <c r="B16" s="9">
        <v>696.41499999999996</v>
      </c>
      <c r="C16" s="9">
        <v>374.48599999999999</v>
      </c>
      <c r="D16" s="9">
        <v>321.92899999999997</v>
      </c>
      <c r="E16" s="9">
        <v>2388.9299999999998</v>
      </c>
      <c r="F16" s="9">
        <v>1223.819</v>
      </c>
      <c r="G16" s="9">
        <v>1165.1110000000001</v>
      </c>
      <c r="H16" s="9">
        <v>684.47299999999996</v>
      </c>
      <c r="I16" s="9">
        <v>367.21800000000002</v>
      </c>
      <c r="J16" s="9">
        <v>317.255</v>
      </c>
      <c r="K16" s="9">
        <v>2365.7959999999998</v>
      </c>
      <c r="L16" s="9">
        <v>1210.913</v>
      </c>
      <c r="M16" s="9">
        <v>1154.883</v>
      </c>
      <c r="N16" s="9">
        <v>273.00200000000001</v>
      </c>
      <c r="O16" s="9">
        <v>154.899</v>
      </c>
      <c r="P16" s="9">
        <v>118.10299999999999</v>
      </c>
      <c r="Q16" s="9">
        <v>750.774</v>
      </c>
      <c r="R16" s="9">
        <v>372.21699999999998</v>
      </c>
      <c r="S16" s="9">
        <v>378.55700000000002</v>
      </c>
      <c r="T16" s="9">
        <v>240.98699999999999</v>
      </c>
      <c r="U16" s="9">
        <v>124.804</v>
      </c>
      <c r="V16" s="9">
        <v>116.18300000000001</v>
      </c>
      <c r="W16" s="9">
        <v>1161.576</v>
      </c>
      <c r="X16" s="9">
        <v>605.07299999999998</v>
      </c>
      <c r="Y16" s="9">
        <v>556.50300000000004</v>
      </c>
      <c r="Z16" s="9">
        <v>140.04400000000001</v>
      </c>
      <c r="AA16" s="9">
        <v>73.686000000000007</v>
      </c>
      <c r="AB16" s="9">
        <v>66.358000000000004</v>
      </c>
      <c r="AC16" s="9">
        <v>709.62</v>
      </c>
      <c r="AD16" s="9">
        <v>363.38600000000002</v>
      </c>
      <c r="AE16" s="9">
        <v>346.23399999999998</v>
      </c>
      <c r="AF16" s="9">
        <v>100.943</v>
      </c>
      <c r="AG16" s="9">
        <v>51.118000000000002</v>
      </c>
      <c r="AH16" s="9">
        <v>49.825000000000003</v>
      </c>
      <c r="AI16" s="9">
        <v>451.95600000000002</v>
      </c>
      <c r="AJ16" s="9">
        <v>241.68700000000001</v>
      </c>
      <c r="AK16" s="9">
        <v>210.26900000000001</v>
      </c>
      <c r="AL16" s="9">
        <v>170.48500000000001</v>
      </c>
      <c r="AM16" s="9">
        <v>87.515000000000001</v>
      </c>
      <c r="AN16" s="9">
        <v>82.97</v>
      </c>
      <c r="AO16" s="9">
        <v>453.44600000000003</v>
      </c>
      <c r="AP16" s="9">
        <v>233.62299999999999</v>
      </c>
      <c r="AQ16" s="9">
        <v>219.82300000000001</v>
      </c>
      <c r="AR16" s="9">
        <v>91.625</v>
      </c>
      <c r="AS16" s="9">
        <v>44.110999999999997</v>
      </c>
      <c r="AT16" s="9">
        <v>47.512999999999998</v>
      </c>
      <c r="AU16" s="9">
        <v>282.21300000000002</v>
      </c>
      <c r="AV16" s="9">
        <v>144.53700000000001</v>
      </c>
      <c r="AW16" s="9">
        <v>137.67599999999999</v>
      </c>
      <c r="AX16" s="9">
        <v>78.86</v>
      </c>
      <c r="AY16" s="9">
        <v>43.404000000000003</v>
      </c>
      <c r="AZ16" s="9">
        <v>35.456000000000003</v>
      </c>
      <c r="BA16" s="9">
        <v>171.233</v>
      </c>
      <c r="BB16" s="9">
        <v>89.085999999999999</v>
      </c>
      <c r="BC16" s="9">
        <v>82.147000000000006</v>
      </c>
      <c r="BD16" s="9">
        <v>11.942</v>
      </c>
      <c r="BE16" s="9">
        <v>7.2679999999999998</v>
      </c>
      <c r="BF16" s="9">
        <v>4.6740000000000004</v>
      </c>
      <c r="BG16" s="9">
        <v>23.134</v>
      </c>
      <c r="BH16" s="9">
        <v>12.906000000000001</v>
      </c>
      <c r="BI16" s="9">
        <v>10.228</v>
      </c>
      <c r="BJ16" s="9">
        <v>571.48099999999999</v>
      </c>
      <c r="BK16" s="9">
        <v>298.50400000000002</v>
      </c>
      <c r="BL16" s="9">
        <v>272.97699999999998</v>
      </c>
      <c r="BM16" s="9">
        <v>1943.7439999999999</v>
      </c>
      <c r="BN16" s="9">
        <v>969.18899999999996</v>
      </c>
      <c r="BO16" s="9">
        <v>974.55499999999995</v>
      </c>
      <c r="BP16" s="9">
        <v>240.16</v>
      </c>
      <c r="BQ16" s="9">
        <v>113.033</v>
      </c>
      <c r="BR16" s="9">
        <v>127.127</v>
      </c>
      <c r="BS16" s="9">
        <v>1164.25</v>
      </c>
      <c r="BT16" s="9">
        <v>602.95500000000004</v>
      </c>
      <c r="BU16" s="9">
        <v>561.29499999999996</v>
      </c>
      <c r="BV16" s="9">
        <v>117.765</v>
      </c>
      <c r="BW16" s="9">
        <v>52.655000000000001</v>
      </c>
      <c r="BX16" s="9">
        <v>65.11</v>
      </c>
      <c r="BY16" s="9">
        <v>597.57100000000003</v>
      </c>
      <c r="BZ16" s="9">
        <v>313.85300000000001</v>
      </c>
      <c r="CA16" s="9">
        <v>283.71800000000002</v>
      </c>
      <c r="CB16" s="9">
        <v>122.395</v>
      </c>
      <c r="CC16" s="9">
        <v>60.378</v>
      </c>
      <c r="CD16" s="9">
        <v>62.017000000000003</v>
      </c>
      <c r="CE16" s="9">
        <v>566.67899999999997</v>
      </c>
      <c r="CF16" s="9">
        <v>289.101</v>
      </c>
      <c r="CG16" s="9">
        <v>277.577</v>
      </c>
      <c r="CH16" s="9">
        <v>50.023000000000003</v>
      </c>
      <c r="CI16" s="9">
        <v>11.092000000000001</v>
      </c>
      <c r="CJ16" s="9">
        <v>38.930999999999997</v>
      </c>
      <c r="CK16" s="9">
        <v>104.02</v>
      </c>
      <c r="CL16" s="9">
        <v>16.684999999999999</v>
      </c>
      <c r="CM16" s="9">
        <v>87.334999999999994</v>
      </c>
      <c r="CN16" s="9">
        <v>121.876</v>
      </c>
      <c r="CO16" s="9">
        <v>67.507999999999996</v>
      </c>
      <c r="CP16" s="9">
        <v>54.368000000000002</v>
      </c>
      <c r="CQ16" s="9">
        <v>246.52099999999999</v>
      </c>
      <c r="CR16" s="9">
        <v>110.32</v>
      </c>
      <c r="CS16" s="9">
        <v>136.20099999999999</v>
      </c>
      <c r="CT16" s="9">
        <v>132.44300000000001</v>
      </c>
      <c r="CU16" s="9">
        <v>90.152000000000001</v>
      </c>
      <c r="CV16" s="9">
        <v>42.290999999999997</v>
      </c>
      <c r="CW16" s="9">
        <v>349.608</v>
      </c>
      <c r="CX16" s="9">
        <v>199.08699999999999</v>
      </c>
      <c r="CY16" s="9">
        <v>150.52099999999999</v>
      </c>
      <c r="CZ16" s="9">
        <v>26.978999999999999</v>
      </c>
      <c r="DA16" s="9">
        <v>16.719000000000001</v>
      </c>
      <c r="DB16" s="9">
        <v>10.26</v>
      </c>
      <c r="DC16" s="9">
        <v>79.346000000000004</v>
      </c>
      <c r="DD16" s="9">
        <v>40.142000000000003</v>
      </c>
      <c r="DE16" s="9">
        <v>39.204000000000001</v>
      </c>
      <c r="DF16" s="9">
        <v>108.294</v>
      </c>
      <c r="DG16" s="9">
        <v>69.242999999999995</v>
      </c>
      <c r="DH16" s="9">
        <v>39.049999999999997</v>
      </c>
      <c r="DI16" s="9">
        <v>407.36399999999998</v>
      </c>
      <c r="DJ16" s="9">
        <v>236.636</v>
      </c>
      <c r="DK16" s="9">
        <v>170.72800000000001</v>
      </c>
      <c r="DL16" s="9">
        <v>67.593999999999994</v>
      </c>
      <c r="DM16" s="9">
        <v>44.427999999999997</v>
      </c>
      <c r="DN16" s="9">
        <v>23.166</v>
      </c>
      <c r="DO16" s="9">
        <v>197.584</v>
      </c>
      <c r="DP16" s="9">
        <v>114.92</v>
      </c>
      <c r="DQ16" s="9">
        <v>82.665000000000006</v>
      </c>
      <c r="DR16" s="9">
        <v>40.698999999999998</v>
      </c>
      <c r="DS16" s="9">
        <v>24.815000000000001</v>
      </c>
      <c r="DT16" s="9">
        <v>15.884</v>
      </c>
      <c r="DU16" s="9">
        <v>209.779</v>
      </c>
      <c r="DV16" s="9">
        <v>121.71599999999999</v>
      </c>
      <c r="DW16" s="9">
        <v>88.063000000000002</v>
      </c>
      <c r="DX16" s="9">
        <v>16.64</v>
      </c>
      <c r="DY16" s="9">
        <v>6.7380000000000004</v>
      </c>
      <c r="DZ16" s="9">
        <v>9.9019999999999992</v>
      </c>
      <c r="EA16" s="9">
        <v>37.823</v>
      </c>
      <c r="EB16" s="9">
        <v>17.994</v>
      </c>
      <c r="EC16" s="9">
        <v>19.827999999999999</v>
      </c>
      <c r="ED16" s="9">
        <v>414.923</v>
      </c>
      <c r="EE16" s="9">
        <v>208.28399999999999</v>
      </c>
      <c r="EF16" s="9">
        <v>206.64</v>
      </c>
      <c r="EG16" s="9">
        <v>218.154</v>
      </c>
      <c r="EH16" s="9">
        <v>126.89100000000001</v>
      </c>
      <c r="EI16" s="9">
        <v>91.263000000000005</v>
      </c>
      <c r="EJ16" s="9">
        <v>1174.8340000000001</v>
      </c>
      <c r="EK16" s="9">
        <v>578.33699999999999</v>
      </c>
      <c r="EL16" s="9">
        <v>596.49800000000005</v>
      </c>
      <c r="EM16" s="9">
        <v>48.872999999999998</v>
      </c>
      <c r="EN16" s="9">
        <v>30.475000000000001</v>
      </c>
      <c r="EO16" s="9">
        <v>18.399000000000001</v>
      </c>
      <c r="EP16" s="9">
        <v>963.44299999999998</v>
      </c>
      <c r="EQ16" s="9">
        <v>514.49900000000002</v>
      </c>
      <c r="ER16" s="9">
        <v>448.94400000000002</v>
      </c>
      <c r="ES16" s="9">
        <v>8.423</v>
      </c>
      <c r="ET16" s="9">
        <v>5.3070000000000004</v>
      </c>
      <c r="EU16" s="9">
        <v>3.1160000000000001</v>
      </c>
      <c r="EV16" s="9">
        <v>182.447</v>
      </c>
      <c r="EW16" s="9">
        <v>89.117999999999995</v>
      </c>
      <c r="EX16" s="9">
        <v>93.328999999999994</v>
      </c>
      <c r="EY16" s="9">
        <v>6.0410000000000004</v>
      </c>
      <c r="EZ16" s="9">
        <v>3.5289999999999999</v>
      </c>
      <c r="FA16" s="9">
        <v>2.512</v>
      </c>
      <c r="FB16" s="9">
        <v>68.206000000000003</v>
      </c>
      <c r="FC16" s="9">
        <v>41.865000000000002</v>
      </c>
      <c r="FD16" s="9">
        <v>26.341000000000001</v>
      </c>
      <c r="FE16" s="9">
        <v>141.59800000000001</v>
      </c>
      <c r="FF16" s="9">
        <v>56.674999999999997</v>
      </c>
      <c r="FG16" s="9">
        <v>84.924000000000007</v>
      </c>
      <c r="FH16" s="9">
        <v>622.94100000000003</v>
      </c>
      <c r="FI16" s="9">
        <v>333.46100000000001</v>
      </c>
      <c r="FJ16" s="9">
        <v>289.48</v>
      </c>
      <c r="FK16" s="9">
        <v>341.76900000000001</v>
      </c>
      <c r="FL16" s="9">
        <v>167.267</v>
      </c>
      <c r="FM16" s="9">
        <v>174.50200000000001</v>
      </c>
      <c r="FN16" s="9">
        <v>500.19</v>
      </c>
      <c r="FO16" s="9">
        <v>265.185</v>
      </c>
      <c r="FP16" s="9">
        <v>235.00399999999999</v>
      </c>
      <c r="FQ16" s="9">
        <v>308.53300000000002</v>
      </c>
      <c r="FR16" s="9">
        <v>151.196</v>
      </c>
      <c r="FS16" s="9">
        <v>157.33699999999999</v>
      </c>
      <c r="FT16" s="9">
        <v>280.90100000000001</v>
      </c>
      <c r="FU16" s="9">
        <v>150.761</v>
      </c>
      <c r="FV16" s="9">
        <v>130.13900000000001</v>
      </c>
      <c r="FW16" s="9">
        <v>221.17400000000001</v>
      </c>
      <c r="FX16" s="9">
        <v>111.294</v>
      </c>
      <c r="FY16" s="9">
        <v>109.88</v>
      </c>
      <c r="FZ16" s="9">
        <v>374.75</v>
      </c>
      <c r="GA16" s="9">
        <v>219.46100000000001</v>
      </c>
      <c r="GB16" s="9">
        <v>155.28899999999999</v>
      </c>
      <c r="GC16" s="9">
        <v>227.21299999999999</v>
      </c>
      <c r="GD16" s="9">
        <v>111.33499999999999</v>
      </c>
      <c r="GE16" s="9">
        <v>115.878</v>
      </c>
      <c r="GF16" s="9">
        <v>29.957000000000001</v>
      </c>
      <c r="GG16" s="9">
        <v>14.747999999999999</v>
      </c>
      <c r="GH16" s="9">
        <v>15.209</v>
      </c>
      <c r="GI16" s="9">
        <v>43.783999999999999</v>
      </c>
      <c r="GJ16" s="9">
        <v>20.76</v>
      </c>
      <c r="GK16" s="9">
        <v>23.024000000000001</v>
      </c>
      <c r="GL16" s="9">
        <v>77.272999999999996</v>
      </c>
      <c r="GM16" s="9">
        <v>42.761000000000003</v>
      </c>
      <c r="GN16" s="9">
        <v>34.512</v>
      </c>
      <c r="GO16" s="9">
        <v>61.572000000000003</v>
      </c>
      <c r="GP16" s="9">
        <v>30.170999999999999</v>
      </c>
      <c r="GQ16" s="9">
        <v>31.401</v>
      </c>
      <c r="GR16" s="9">
        <v>248.37700000000001</v>
      </c>
      <c r="GS16" s="9">
        <v>137.86000000000001</v>
      </c>
      <c r="GT16" s="9">
        <v>110.518</v>
      </c>
      <c r="GU16" s="9">
        <v>84.691999999999993</v>
      </c>
      <c r="GV16" s="9">
        <v>45.026000000000003</v>
      </c>
      <c r="GW16" s="9">
        <v>39.665999999999997</v>
      </c>
      <c r="GX16" s="9">
        <v>167.488</v>
      </c>
      <c r="GY16" s="9">
        <v>94.754999999999995</v>
      </c>
      <c r="GZ16" s="9">
        <v>72.731999999999999</v>
      </c>
      <c r="HA16" s="9">
        <v>112.569</v>
      </c>
      <c r="HB16" s="9">
        <v>60.84</v>
      </c>
      <c r="HC16" s="9">
        <v>51.728999999999999</v>
      </c>
      <c r="HD16" s="9">
        <v>595.15700000000004</v>
      </c>
      <c r="HE16" s="9">
        <v>314.84399999999999</v>
      </c>
      <c r="HF16" s="9">
        <v>280.31299999999999</v>
      </c>
      <c r="HG16" s="9">
        <v>396.50299999999999</v>
      </c>
      <c r="HH16" s="9">
        <v>186.93100000000001</v>
      </c>
      <c r="HI16" s="9">
        <v>209.572</v>
      </c>
      <c r="HJ16" s="9">
        <v>244.703</v>
      </c>
      <c r="HK16" s="9">
        <v>139.72399999999999</v>
      </c>
      <c r="HL16" s="9">
        <v>104.979</v>
      </c>
      <c r="HM16" s="9">
        <v>57.438000000000002</v>
      </c>
      <c r="HN16" s="9">
        <v>32.670999999999999</v>
      </c>
      <c r="HO16" s="9">
        <v>24.765999999999998</v>
      </c>
      <c r="HP16" s="9">
        <v>158.11000000000001</v>
      </c>
      <c r="HQ16" s="9">
        <v>86.802999999999997</v>
      </c>
      <c r="HR16" s="9">
        <v>71.308000000000007</v>
      </c>
      <c r="HS16" s="9">
        <v>117.065</v>
      </c>
      <c r="HT16" s="9">
        <v>53.817999999999998</v>
      </c>
      <c r="HU16" s="9">
        <v>63.247</v>
      </c>
      <c r="HV16" s="9">
        <v>18.571000000000002</v>
      </c>
      <c r="HW16" s="9">
        <v>7.7569999999999997</v>
      </c>
      <c r="HX16" s="9">
        <v>10.814</v>
      </c>
      <c r="HY16" s="9">
        <v>1921.4069999999999</v>
      </c>
      <c r="HZ16" s="9">
        <v>1000.18</v>
      </c>
      <c r="IA16" s="9">
        <v>921.22699999999998</v>
      </c>
      <c r="IB16" s="9">
        <v>358.98099999999999</v>
      </c>
      <c r="IC16" s="9">
        <v>178.71899999999999</v>
      </c>
      <c r="ID16" s="9">
        <v>180.262</v>
      </c>
      <c r="IE16" s="9">
        <v>1572.9179999999999</v>
      </c>
      <c r="IF16" s="9">
        <v>788.43299999999999</v>
      </c>
      <c r="IG16" s="9">
        <v>784.48599999999999</v>
      </c>
      <c r="IH16" s="9">
        <v>45.869</v>
      </c>
      <c r="II16" s="9">
        <v>23.21</v>
      </c>
      <c r="IJ16" s="9">
        <v>22.658999999999999</v>
      </c>
      <c r="IK16" s="9">
        <v>225.61</v>
      </c>
      <c r="IL16" s="9">
        <v>110.407</v>
      </c>
      <c r="IM16" s="9">
        <v>115.203</v>
      </c>
      <c r="IN16" s="9">
        <v>12.000999999999999</v>
      </c>
      <c r="IO16" s="9">
        <v>6.9619999999999997</v>
      </c>
      <c r="IP16" s="9">
        <v>5.0389999999999997</v>
      </c>
      <c r="IQ16" s="9">
        <v>66.08</v>
      </c>
    </row>
    <row r="17" spans="1:251">
      <c r="A17" s="10">
        <v>44228</v>
      </c>
      <c r="B17" s="9">
        <v>813.24900000000002</v>
      </c>
      <c r="C17" s="9">
        <v>455.29300000000001</v>
      </c>
      <c r="D17" s="9">
        <v>357.95600000000002</v>
      </c>
      <c r="E17" s="9">
        <v>2264.5770000000002</v>
      </c>
      <c r="F17" s="9">
        <v>1141.442</v>
      </c>
      <c r="G17" s="9">
        <v>1123.135</v>
      </c>
      <c r="H17" s="9">
        <v>799.26300000000003</v>
      </c>
      <c r="I17" s="9">
        <v>447.447</v>
      </c>
      <c r="J17" s="9">
        <v>351.81599999999997</v>
      </c>
      <c r="K17" s="9">
        <v>2242.8690000000001</v>
      </c>
      <c r="L17" s="9">
        <v>1127.8</v>
      </c>
      <c r="M17" s="9">
        <v>1115.069</v>
      </c>
      <c r="N17" s="9">
        <v>281.41000000000003</v>
      </c>
      <c r="O17" s="9">
        <v>163.63399999999999</v>
      </c>
      <c r="P17" s="9">
        <v>117.776</v>
      </c>
      <c r="Q17" s="9">
        <v>735.67100000000005</v>
      </c>
      <c r="R17" s="9">
        <v>360.81400000000002</v>
      </c>
      <c r="S17" s="9">
        <v>374.85599999999999</v>
      </c>
      <c r="T17" s="9">
        <v>297.57</v>
      </c>
      <c r="U17" s="9">
        <v>163.21100000000001</v>
      </c>
      <c r="V17" s="9">
        <v>134.36000000000001</v>
      </c>
      <c r="W17" s="9">
        <v>1051.8589999999999</v>
      </c>
      <c r="X17" s="9">
        <v>533.75400000000002</v>
      </c>
      <c r="Y17" s="9">
        <v>518.10500000000002</v>
      </c>
      <c r="Z17" s="9">
        <v>175.31</v>
      </c>
      <c r="AA17" s="9">
        <v>103.492</v>
      </c>
      <c r="AB17" s="9">
        <v>71.817999999999998</v>
      </c>
      <c r="AC17" s="9">
        <v>641.73099999999999</v>
      </c>
      <c r="AD17" s="9">
        <v>336.29700000000003</v>
      </c>
      <c r="AE17" s="9">
        <v>305.43400000000003</v>
      </c>
      <c r="AF17" s="9">
        <v>122.261</v>
      </c>
      <c r="AG17" s="9">
        <v>59.719000000000001</v>
      </c>
      <c r="AH17" s="9">
        <v>62.542000000000002</v>
      </c>
      <c r="AI17" s="9">
        <v>410.12799999999999</v>
      </c>
      <c r="AJ17" s="9">
        <v>197.458</v>
      </c>
      <c r="AK17" s="9">
        <v>212.67099999999999</v>
      </c>
      <c r="AL17" s="9">
        <v>220.28299999999999</v>
      </c>
      <c r="AM17" s="9">
        <v>120.602</v>
      </c>
      <c r="AN17" s="9">
        <v>99.680999999999997</v>
      </c>
      <c r="AO17" s="9">
        <v>455.339</v>
      </c>
      <c r="AP17" s="9">
        <v>233.23099999999999</v>
      </c>
      <c r="AQ17" s="9">
        <v>222.108</v>
      </c>
      <c r="AR17" s="9">
        <v>118.783</v>
      </c>
      <c r="AS17" s="9">
        <v>61.920999999999999</v>
      </c>
      <c r="AT17" s="9">
        <v>56.862000000000002</v>
      </c>
      <c r="AU17" s="9">
        <v>297.303</v>
      </c>
      <c r="AV17" s="9">
        <v>138.636</v>
      </c>
      <c r="AW17" s="9">
        <v>158.667</v>
      </c>
      <c r="AX17" s="9">
        <v>101.5</v>
      </c>
      <c r="AY17" s="9">
        <v>58.680999999999997</v>
      </c>
      <c r="AZ17" s="9">
        <v>42.819000000000003</v>
      </c>
      <c r="BA17" s="9">
        <v>158.03700000000001</v>
      </c>
      <c r="BB17" s="9">
        <v>94.594999999999999</v>
      </c>
      <c r="BC17" s="9">
        <v>63.441000000000003</v>
      </c>
      <c r="BD17" s="9">
        <v>13.987</v>
      </c>
      <c r="BE17" s="9">
        <v>7.8470000000000004</v>
      </c>
      <c r="BF17" s="9">
        <v>6.14</v>
      </c>
      <c r="BG17" s="9">
        <v>21.707999999999998</v>
      </c>
      <c r="BH17" s="9">
        <v>13.641999999999999</v>
      </c>
      <c r="BI17" s="9">
        <v>8.0660000000000007</v>
      </c>
      <c r="BJ17" s="9">
        <v>664.16099999999994</v>
      </c>
      <c r="BK17" s="9">
        <v>362.91800000000001</v>
      </c>
      <c r="BL17" s="9">
        <v>301.24400000000003</v>
      </c>
      <c r="BM17" s="9">
        <v>1901.556</v>
      </c>
      <c r="BN17" s="9">
        <v>963.53200000000004</v>
      </c>
      <c r="BO17" s="9">
        <v>938.024</v>
      </c>
      <c r="BP17" s="9">
        <v>282.19</v>
      </c>
      <c r="BQ17" s="9">
        <v>136.054</v>
      </c>
      <c r="BR17" s="9">
        <v>146.136</v>
      </c>
      <c r="BS17" s="9">
        <v>1070.896</v>
      </c>
      <c r="BT17" s="9">
        <v>562.18499999999995</v>
      </c>
      <c r="BU17" s="9">
        <v>508.71100000000001</v>
      </c>
      <c r="BV17" s="9">
        <v>150.69399999999999</v>
      </c>
      <c r="BW17" s="9">
        <v>67.441999999999993</v>
      </c>
      <c r="BX17" s="9">
        <v>83.251999999999995</v>
      </c>
      <c r="BY17" s="9">
        <v>554.76499999999999</v>
      </c>
      <c r="BZ17" s="9">
        <v>297.26900000000001</v>
      </c>
      <c r="CA17" s="9">
        <v>257.49599999999998</v>
      </c>
      <c r="CB17" s="9">
        <v>131.49600000000001</v>
      </c>
      <c r="CC17" s="9">
        <v>68.611999999999995</v>
      </c>
      <c r="CD17" s="9">
        <v>62.884</v>
      </c>
      <c r="CE17" s="9">
        <v>516.13099999999997</v>
      </c>
      <c r="CF17" s="9">
        <v>264.916</v>
      </c>
      <c r="CG17" s="9">
        <v>251.215</v>
      </c>
      <c r="CH17" s="9">
        <v>48.295000000000002</v>
      </c>
      <c r="CI17" s="9">
        <v>10.855</v>
      </c>
      <c r="CJ17" s="9">
        <v>37.44</v>
      </c>
      <c r="CK17" s="9">
        <v>95.715000000000003</v>
      </c>
      <c r="CL17" s="9">
        <v>12.701000000000001</v>
      </c>
      <c r="CM17" s="9">
        <v>83.013999999999996</v>
      </c>
      <c r="CN17" s="9">
        <v>112.349</v>
      </c>
      <c r="CO17" s="9">
        <v>62.847000000000001</v>
      </c>
      <c r="CP17" s="9">
        <v>49.502000000000002</v>
      </c>
      <c r="CQ17" s="9">
        <v>297.59199999999998</v>
      </c>
      <c r="CR17" s="9">
        <v>135.172</v>
      </c>
      <c r="CS17" s="9">
        <v>162.41999999999999</v>
      </c>
      <c r="CT17" s="9">
        <v>190.82</v>
      </c>
      <c r="CU17" s="9">
        <v>133.57900000000001</v>
      </c>
      <c r="CV17" s="9">
        <v>57.241</v>
      </c>
      <c r="CW17" s="9">
        <v>351.92200000000003</v>
      </c>
      <c r="CX17" s="9">
        <v>204.98599999999999</v>
      </c>
      <c r="CY17" s="9">
        <v>146.93700000000001</v>
      </c>
      <c r="CZ17" s="9">
        <v>30.507000000000001</v>
      </c>
      <c r="DA17" s="9">
        <v>19.582000000000001</v>
      </c>
      <c r="DB17" s="9">
        <v>10.925000000000001</v>
      </c>
      <c r="DC17" s="9">
        <v>85.430999999999997</v>
      </c>
      <c r="DD17" s="9">
        <v>48.488999999999997</v>
      </c>
      <c r="DE17" s="9">
        <v>36.942999999999998</v>
      </c>
      <c r="DF17" s="9">
        <v>139.22900000000001</v>
      </c>
      <c r="DG17" s="9">
        <v>86.888000000000005</v>
      </c>
      <c r="DH17" s="9">
        <v>52.341000000000001</v>
      </c>
      <c r="DI17" s="9">
        <v>341.32799999999997</v>
      </c>
      <c r="DJ17" s="9">
        <v>166.477</v>
      </c>
      <c r="DK17" s="9">
        <v>174.85</v>
      </c>
      <c r="DL17" s="9">
        <v>84.869</v>
      </c>
      <c r="DM17" s="9">
        <v>58.155999999999999</v>
      </c>
      <c r="DN17" s="9">
        <v>26.713000000000001</v>
      </c>
      <c r="DO17" s="9">
        <v>182.304</v>
      </c>
      <c r="DP17" s="9">
        <v>88.423000000000002</v>
      </c>
      <c r="DQ17" s="9">
        <v>93.88</v>
      </c>
      <c r="DR17" s="9">
        <v>54.359000000000002</v>
      </c>
      <c r="DS17" s="9">
        <v>28.731000000000002</v>
      </c>
      <c r="DT17" s="9">
        <v>25.628</v>
      </c>
      <c r="DU17" s="9">
        <v>159.024</v>
      </c>
      <c r="DV17" s="9">
        <v>78.054000000000002</v>
      </c>
      <c r="DW17" s="9">
        <v>80.97</v>
      </c>
      <c r="DX17" s="9">
        <v>9.859</v>
      </c>
      <c r="DY17" s="9">
        <v>5.4880000000000004</v>
      </c>
      <c r="DZ17" s="9">
        <v>4.3710000000000004</v>
      </c>
      <c r="EA17" s="9">
        <v>21.693000000000001</v>
      </c>
      <c r="EB17" s="9">
        <v>11.433</v>
      </c>
      <c r="EC17" s="9">
        <v>10.26</v>
      </c>
      <c r="ED17" s="9">
        <v>516.41399999999999</v>
      </c>
      <c r="EE17" s="9">
        <v>284.95299999999997</v>
      </c>
      <c r="EF17" s="9">
        <v>231.46100000000001</v>
      </c>
      <c r="EG17" s="9">
        <v>237.86799999999999</v>
      </c>
      <c r="EH17" s="9">
        <v>136.67500000000001</v>
      </c>
      <c r="EI17" s="9">
        <v>101.193</v>
      </c>
      <c r="EJ17" s="9">
        <v>1121.713</v>
      </c>
      <c r="EK17" s="9">
        <v>560.08100000000002</v>
      </c>
      <c r="EL17" s="9">
        <v>561.63300000000004</v>
      </c>
      <c r="EM17" s="9">
        <v>45.537999999999997</v>
      </c>
      <c r="EN17" s="9">
        <v>27.134</v>
      </c>
      <c r="EO17" s="9">
        <v>18.404</v>
      </c>
      <c r="EP17" s="9">
        <v>917.00300000000004</v>
      </c>
      <c r="EQ17" s="9">
        <v>466.30599999999998</v>
      </c>
      <c r="ER17" s="9">
        <v>450.697</v>
      </c>
      <c r="ES17" s="9">
        <v>10.039999999999999</v>
      </c>
      <c r="ET17" s="9">
        <v>5.1470000000000002</v>
      </c>
      <c r="EU17" s="9">
        <v>4.8929999999999998</v>
      </c>
      <c r="EV17" s="9">
        <v>168.46299999999999</v>
      </c>
      <c r="EW17" s="9">
        <v>87.866</v>
      </c>
      <c r="EX17" s="9">
        <v>80.596999999999994</v>
      </c>
      <c r="EY17" s="9">
        <v>3.3889999999999998</v>
      </c>
      <c r="EZ17" s="9">
        <v>1.385</v>
      </c>
      <c r="FA17" s="9">
        <v>2.0049999999999999</v>
      </c>
      <c r="FB17" s="9">
        <v>57.396999999999998</v>
      </c>
      <c r="FC17" s="9">
        <v>27.189</v>
      </c>
      <c r="FD17" s="9">
        <v>30.209</v>
      </c>
      <c r="FE17" s="9">
        <v>117.273</v>
      </c>
      <c r="FF17" s="9">
        <v>52.914000000000001</v>
      </c>
      <c r="FG17" s="9">
        <v>64.36</v>
      </c>
      <c r="FH17" s="9">
        <v>735.13099999999997</v>
      </c>
      <c r="FI17" s="9">
        <v>413.54899999999998</v>
      </c>
      <c r="FJ17" s="9">
        <v>321.58199999999999</v>
      </c>
      <c r="FK17" s="9">
        <v>320.85300000000001</v>
      </c>
      <c r="FL17" s="9">
        <v>149.756</v>
      </c>
      <c r="FM17" s="9">
        <v>171.096</v>
      </c>
      <c r="FN17" s="9">
        <v>605.63499999999999</v>
      </c>
      <c r="FO17" s="9">
        <v>341.161</v>
      </c>
      <c r="FP17" s="9">
        <v>264.47399999999999</v>
      </c>
      <c r="FQ17" s="9">
        <v>282.28500000000003</v>
      </c>
      <c r="FR17" s="9">
        <v>126.161</v>
      </c>
      <c r="FS17" s="9">
        <v>156.124</v>
      </c>
      <c r="FT17" s="9">
        <v>336.06700000000001</v>
      </c>
      <c r="FU17" s="9">
        <v>188.964</v>
      </c>
      <c r="FV17" s="9">
        <v>147.10300000000001</v>
      </c>
      <c r="FW17" s="9">
        <v>219.46</v>
      </c>
      <c r="FX17" s="9">
        <v>97.292000000000002</v>
      </c>
      <c r="FY17" s="9">
        <v>122.16800000000001</v>
      </c>
      <c r="FZ17" s="9">
        <v>445.30599999999998</v>
      </c>
      <c r="GA17" s="9">
        <v>253.29499999999999</v>
      </c>
      <c r="GB17" s="9">
        <v>192.011</v>
      </c>
      <c r="GC17" s="9">
        <v>206.67400000000001</v>
      </c>
      <c r="GD17" s="9">
        <v>95.751000000000005</v>
      </c>
      <c r="GE17" s="9">
        <v>110.92400000000001</v>
      </c>
      <c r="GF17" s="9">
        <v>54.35</v>
      </c>
      <c r="GG17" s="9">
        <v>33.726999999999997</v>
      </c>
      <c r="GH17" s="9">
        <v>20.623000000000001</v>
      </c>
      <c r="GI17" s="9">
        <v>58.52</v>
      </c>
      <c r="GJ17" s="9">
        <v>29.533000000000001</v>
      </c>
      <c r="GK17" s="9">
        <v>28.986000000000001</v>
      </c>
      <c r="GL17" s="9">
        <v>89.950999999999993</v>
      </c>
      <c r="GM17" s="9">
        <v>51.207000000000001</v>
      </c>
      <c r="GN17" s="9">
        <v>38.744</v>
      </c>
      <c r="GO17" s="9">
        <v>54.8</v>
      </c>
      <c r="GP17" s="9">
        <v>26.306000000000001</v>
      </c>
      <c r="GQ17" s="9">
        <v>28.495000000000001</v>
      </c>
      <c r="GR17" s="9">
        <v>347.55</v>
      </c>
      <c r="GS17" s="9">
        <v>205.72800000000001</v>
      </c>
      <c r="GT17" s="9">
        <v>141.822</v>
      </c>
      <c r="GU17" s="9">
        <v>100.215</v>
      </c>
      <c r="GV17" s="9">
        <v>48.703000000000003</v>
      </c>
      <c r="GW17" s="9">
        <v>51.512</v>
      </c>
      <c r="GX17" s="9">
        <v>201.39</v>
      </c>
      <c r="GY17" s="9">
        <v>130.13800000000001</v>
      </c>
      <c r="GZ17" s="9">
        <v>71.251999999999995</v>
      </c>
      <c r="HA17" s="9">
        <v>90.608000000000004</v>
      </c>
      <c r="HB17" s="9">
        <v>46.426000000000002</v>
      </c>
      <c r="HC17" s="9">
        <v>44.182000000000002</v>
      </c>
      <c r="HD17" s="9">
        <v>700.21900000000005</v>
      </c>
      <c r="HE17" s="9">
        <v>395.25700000000001</v>
      </c>
      <c r="HF17" s="9">
        <v>304.96199999999999</v>
      </c>
      <c r="HG17" s="9">
        <v>350.31200000000001</v>
      </c>
      <c r="HH17" s="9">
        <v>160.38900000000001</v>
      </c>
      <c r="HI17" s="9">
        <v>189.92400000000001</v>
      </c>
      <c r="HJ17" s="9">
        <v>408.85199999999998</v>
      </c>
      <c r="HK17" s="9">
        <v>243.78</v>
      </c>
      <c r="HL17" s="9">
        <v>165.072</v>
      </c>
      <c r="HM17" s="9">
        <v>119.32</v>
      </c>
      <c r="HN17" s="9">
        <v>60.142000000000003</v>
      </c>
      <c r="HO17" s="9">
        <v>59.177999999999997</v>
      </c>
      <c r="HP17" s="9">
        <v>175.31899999999999</v>
      </c>
      <c r="HQ17" s="9">
        <v>93.986999999999995</v>
      </c>
      <c r="HR17" s="9">
        <v>81.331999999999994</v>
      </c>
      <c r="HS17" s="9">
        <v>107.51300000000001</v>
      </c>
      <c r="HT17" s="9">
        <v>55.058</v>
      </c>
      <c r="HU17" s="9">
        <v>52.456000000000003</v>
      </c>
      <c r="HV17" s="9">
        <v>19.242999999999999</v>
      </c>
      <c r="HW17" s="9">
        <v>9.6809999999999992</v>
      </c>
      <c r="HX17" s="9">
        <v>9.5619999999999994</v>
      </c>
      <c r="HY17" s="9">
        <v>1835.027</v>
      </c>
      <c r="HZ17" s="9">
        <v>938.06500000000005</v>
      </c>
      <c r="IA17" s="9">
        <v>896.96199999999999</v>
      </c>
      <c r="IB17" s="9">
        <v>430.274</v>
      </c>
      <c r="IC17" s="9">
        <v>227.05600000000001</v>
      </c>
      <c r="ID17" s="9">
        <v>203.21700000000001</v>
      </c>
      <c r="IE17" s="9">
        <v>1430.2139999999999</v>
      </c>
      <c r="IF17" s="9">
        <v>703.423</v>
      </c>
      <c r="IG17" s="9">
        <v>726.79100000000005</v>
      </c>
      <c r="IH17" s="9">
        <v>57.097999999999999</v>
      </c>
      <c r="II17" s="9">
        <v>31.474</v>
      </c>
      <c r="IJ17" s="9">
        <v>25.623999999999999</v>
      </c>
      <c r="IK17" s="9">
        <v>184.13800000000001</v>
      </c>
      <c r="IL17" s="9">
        <v>90.587999999999994</v>
      </c>
      <c r="IM17" s="9">
        <v>93.55</v>
      </c>
      <c r="IN17" s="9">
        <v>23.568000000000001</v>
      </c>
      <c r="IO17" s="9">
        <v>11.752000000000001</v>
      </c>
      <c r="IP17" s="9">
        <v>11.816000000000001</v>
      </c>
      <c r="IQ17" s="9">
        <v>62.241</v>
      </c>
    </row>
    <row r="18" spans="1:251">
      <c r="A18" s="10">
        <v>44593</v>
      </c>
      <c r="B18" s="9">
        <v>556.76599999999996</v>
      </c>
      <c r="C18" s="9">
        <v>298.37299999999999</v>
      </c>
      <c r="D18" s="9">
        <v>258.39299999999997</v>
      </c>
      <c r="E18" s="9">
        <v>2830.94</v>
      </c>
      <c r="F18" s="9">
        <v>1395.76</v>
      </c>
      <c r="G18" s="9">
        <v>1435.18</v>
      </c>
      <c r="H18" s="9">
        <v>541.77800000000002</v>
      </c>
      <c r="I18" s="9">
        <v>289.72899999999998</v>
      </c>
      <c r="J18" s="9">
        <v>252.04900000000001</v>
      </c>
      <c r="K18" s="9">
        <v>2802.3789999999999</v>
      </c>
      <c r="L18" s="9">
        <v>1381.8679999999999</v>
      </c>
      <c r="M18" s="9">
        <v>1420.511</v>
      </c>
      <c r="N18" s="9">
        <v>199.77099999999999</v>
      </c>
      <c r="O18" s="9">
        <v>117.066</v>
      </c>
      <c r="P18" s="9">
        <v>82.704999999999998</v>
      </c>
      <c r="Q18" s="9">
        <v>884.39099999999996</v>
      </c>
      <c r="R18" s="9">
        <v>430.22899999999998</v>
      </c>
      <c r="S18" s="9">
        <v>454.16199999999998</v>
      </c>
      <c r="T18" s="9">
        <v>205.90199999999999</v>
      </c>
      <c r="U18" s="9">
        <v>103.00700000000001</v>
      </c>
      <c r="V18" s="9">
        <v>102.895</v>
      </c>
      <c r="W18" s="9">
        <v>1344.5740000000001</v>
      </c>
      <c r="X18" s="9">
        <v>674.75800000000004</v>
      </c>
      <c r="Y18" s="9">
        <v>669.81600000000003</v>
      </c>
      <c r="Z18" s="9">
        <v>131.11600000000001</v>
      </c>
      <c r="AA18" s="9">
        <v>70.774000000000001</v>
      </c>
      <c r="AB18" s="9">
        <v>60.341999999999999</v>
      </c>
      <c r="AC18" s="9">
        <v>793.37199999999996</v>
      </c>
      <c r="AD18" s="9">
        <v>413.35599999999999</v>
      </c>
      <c r="AE18" s="9">
        <v>380.01600000000002</v>
      </c>
      <c r="AF18" s="9">
        <v>74.786000000000001</v>
      </c>
      <c r="AG18" s="9">
        <v>32.232999999999997</v>
      </c>
      <c r="AH18" s="9">
        <v>42.552999999999997</v>
      </c>
      <c r="AI18" s="9">
        <v>551.202</v>
      </c>
      <c r="AJ18" s="9">
        <v>261.40199999999999</v>
      </c>
      <c r="AK18" s="9">
        <v>289.8</v>
      </c>
      <c r="AL18" s="9">
        <v>136.10599999999999</v>
      </c>
      <c r="AM18" s="9">
        <v>69.656000000000006</v>
      </c>
      <c r="AN18" s="9">
        <v>66.45</v>
      </c>
      <c r="AO18" s="9">
        <v>573.41399999999999</v>
      </c>
      <c r="AP18" s="9">
        <v>276.88099999999997</v>
      </c>
      <c r="AQ18" s="9">
        <v>296.53300000000002</v>
      </c>
      <c r="AR18" s="9">
        <v>80.295000000000002</v>
      </c>
      <c r="AS18" s="9">
        <v>37.402999999999999</v>
      </c>
      <c r="AT18" s="9">
        <v>42.893000000000001</v>
      </c>
      <c r="AU18" s="9">
        <v>366.51600000000002</v>
      </c>
      <c r="AV18" s="9">
        <v>170.84399999999999</v>
      </c>
      <c r="AW18" s="9">
        <v>195.673</v>
      </c>
      <c r="AX18" s="9">
        <v>55.811</v>
      </c>
      <c r="AY18" s="9">
        <v>32.253999999999998</v>
      </c>
      <c r="AZ18" s="9">
        <v>23.556999999999999</v>
      </c>
      <c r="BA18" s="9">
        <v>206.89699999999999</v>
      </c>
      <c r="BB18" s="9">
        <v>106.03700000000001</v>
      </c>
      <c r="BC18" s="9">
        <v>100.86</v>
      </c>
      <c r="BD18" s="9">
        <v>14.987</v>
      </c>
      <c r="BE18" s="9">
        <v>8.6440000000000001</v>
      </c>
      <c r="BF18" s="9">
        <v>6.343</v>
      </c>
      <c r="BG18" s="9">
        <v>28.561</v>
      </c>
      <c r="BH18" s="9">
        <v>13.891999999999999</v>
      </c>
      <c r="BI18" s="9">
        <v>14.67</v>
      </c>
      <c r="BJ18" s="9">
        <v>468.31900000000002</v>
      </c>
      <c r="BK18" s="9">
        <v>243.63399999999999</v>
      </c>
      <c r="BL18" s="9">
        <v>224.685</v>
      </c>
      <c r="BM18" s="9">
        <v>2375.6239999999998</v>
      </c>
      <c r="BN18" s="9">
        <v>1155.355</v>
      </c>
      <c r="BO18" s="9">
        <v>1220.268</v>
      </c>
      <c r="BP18" s="9">
        <v>174.61600000000001</v>
      </c>
      <c r="BQ18" s="9">
        <v>78.653999999999996</v>
      </c>
      <c r="BR18" s="9">
        <v>95.962000000000003</v>
      </c>
      <c r="BS18" s="9">
        <v>1365.2750000000001</v>
      </c>
      <c r="BT18" s="9">
        <v>668.78200000000004</v>
      </c>
      <c r="BU18" s="9">
        <v>696.49300000000005</v>
      </c>
      <c r="BV18" s="9">
        <v>85.801000000000002</v>
      </c>
      <c r="BW18" s="9">
        <v>33.911000000000001</v>
      </c>
      <c r="BX18" s="9">
        <v>51.889000000000003</v>
      </c>
      <c r="BY18" s="9">
        <v>706.923</v>
      </c>
      <c r="BZ18" s="9">
        <v>351.39699999999999</v>
      </c>
      <c r="CA18" s="9">
        <v>355.52699999999999</v>
      </c>
      <c r="CB18" s="9">
        <v>88.814999999999998</v>
      </c>
      <c r="CC18" s="9">
        <v>44.743000000000002</v>
      </c>
      <c r="CD18" s="9">
        <v>44.072000000000003</v>
      </c>
      <c r="CE18" s="9">
        <v>658.35199999999998</v>
      </c>
      <c r="CF18" s="9">
        <v>317.38499999999999</v>
      </c>
      <c r="CG18" s="9">
        <v>340.96699999999998</v>
      </c>
      <c r="CH18" s="9">
        <v>42.631999999999998</v>
      </c>
      <c r="CI18" s="9">
        <v>5.1470000000000002</v>
      </c>
      <c r="CJ18" s="9">
        <v>37.484999999999999</v>
      </c>
      <c r="CK18" s="9">
        <v>132.03200000000001</v>
      </c>
      <c r="CL18" s="9">
        <v>21.053000000000001</v>
      </c>
      <c r="CM18" s="9">
        <v>110.979</v>
      </c>
      <c r="CN18" s="9">
        <v>87.546000000000006</v>
      </c>
      <c r="CO18" s="9">
        <v>51.259</v>
      </c>
      <c r="CP18" s="9">
        <v>36.286999999999999</v>
      </c>
      <c r="CQ18" s="9">
        <v>350.423</v>
      </c>
      <c r="CR18" s="9">
        <v>156.143</v>
      </c>
      <c r="CS18" s="9">
        <v>194.28</v>
      </c>
      <c r="CT18" s="9">
        <v>137.005</v>
      </c>
      <c r="CU18" s="9">
        <v>93.245000000000005</v>
      </c>
      <c r="CV18" s="9">
        <v>43.759</v>
      </c>
      <c r="CW18" s="9">
        <v>447.96499999999997</v>
      </c>
      <c r="CX18" s="9">
        <v>271.488</v>
      </c>
      <c r="CY18" s="9">
        <v>176.477</v>
      </c>
      <c r="CZ18" s="9">
        <v>26.521000000000001</v>
      </c>
      <c r="DA18" s="9">
        <v>15.329000000000001</v>
      </c>
      <c r="DB18" s="9">
        <v>11.192</v>
      </c>
      <c r="DC18" s="9">
        <v>79.929000000000002</v>
      </c>
      <c r="DD18" s="9">
        <v>37.89</v>
      </c>
      <c r="DE18" s="9">
        <v>42.039000000000001</v>
      </c>
      <c r="DF18" s="9">
        <v>81.584000000000003</v>
      </c>
      <c r="DG18" s="9">
        <v>51.067999999999998</v>
      </c>
      <c r="DH18" s="9">
        <v>30.515999999999998</v>
      </c>
      <c r="DI18" s="9">
        <v>436.863</v>
      </c>
      <c r="DJ18" s="9">
        <v>230.685</v>
      </c>
      <c r="DK18" s="9">
        <v>206.17699999999999</v>
      </c>
      <c r="DL18" s="9">
        <v>48.037999999999997</v>
      </c>
      <c r="DM18" s="9">
        <v>31.684999999999999</v>
      </c>
      <c r="DN18" s="9">
        <v>16.353000000000002</v>
      </c>
      <c r="DO18" s="9">
        <v>226.02199999999999</v>
      </c>
      <c r="DP18" s="9">
        <v>112.078</v>
      </c>
      <c r="DQ18" s="9">
        <v>113.944</v>
      </c>
      <c r="DR18" s="9">
        <v>33.545999999999999</v>
      </c>
      <c r="DS18" s="9">
        <v>19.382999999999999</v>
      </c>
      <c r="DT18" s="9">
        <v>14.163</v>
      </c>
      <c r="DU18" s="9">
        <v>210.84100000000001</v>
      </c>
      <c r="DV18" s="9">
        <v>118.607</v>
      </c>
      <c r="DW18" s="9">
        <v>92.233999999999995</v>
      </c>
      <c r="DX18" s="9">
        <v>6.8630000000000004</v>
      </c>
      <c r="DY18" s="9">
        <v>3.6709999999999998</v>
      </c>
      <c r="DZ18" s="9">
        <v>3.1909999999999998</v>
      </c>
      <c r="EA18" s="9">
        <v>18.454000000000001</v>
      </c>
      <c r="EB18" s="9">
        <v>9.7189999999999994</v>
      </c>
      <c r="EC18" s="9">
        <v>8.7349999999999994</v>
      </c>
      <c r="ED18" s="9">
        <v>348.16399999999999</v>
      </c>
      <c r="EE18" s="9">
        <v>185.37700000000001</v>
      </c>
      <c r="EF18" s="9">
        <v>162.78700000000001</v>
      </c>
      <c r="EG18" s="9">
        <v>146.09299999999999</v>
      </c>
      <c r="EH18" s="9">
        <v>80.388000000000005</v>
      </c>
      <c r="EI18" s="9">
        <v>65.704999999999998</v>
      </c>
      <c r="EJ18" s="9">
        <v>1358.2809999999999</v>
      </c>
      <c r="EK18" s="9">
        <v>668.84500000000003</v>
      </c>
      <c r="EL18" s="9">
        <v>689.43600000000004</v>
      </c>
      <c r="EM18" s="9">
        <v>48.697000000000003</v>
      </c>
      <c r="EN18" s="9">
        <v>23.148</v>
      </c>
      <c r="EO18" s="9">
        <v>25.548999999999999</v>
      </c>
      <c r="EP18" s="9">
        <v>1204.931</v>
      </c>
      <c r="EQ18" s="9">
        <v>594.29100000000005</v>
      </c>
      <c r="ER18" s="9">
        <v>610.64</v>
      </c>
      <c r="ES18" s="9">
        <v>7.851</v>
      </c>
      <c r="ET18" s="9">
        <v>5.9130000000000003</v>
      </c>
      <c r="EU18" s="9">
        <v>1.9379999999999999</v>
      </c>
      <c r="EV18" s="9">
        <v>201.47499999999999</v>
      </c>
      <c r="EW18" s="9">
        <v>97.864000000000004</v>
      </c>
      <c r="EX18" s="9">
        <v>103.611</v>
      </c>
      <c r="EY18" s="9">
        <v>5.96</v>
      </c>
      <c r="EZ18" s="9">
        <v>3.5459999999999998</v>
      </c>
      <c r="FA18" s="9">
        <v>2.4140000000000001</v>
      </c>
      <c r="FB18" s="9">
        <v>66.253</v>
      </c>
      <c r="FC18" s="9">
        <v>34.759</v>
      </c>
      <c r="FD18" s="9">
        <v>31.494</v>
      </c>
      <c r="FE18" s="9">
        <v>99.742999999999995</v>
      </c>
      <c r="FF18" s="9">
        <v>49.651000000000003</v>
      </c>
      <c r="FG18" s="9">
        <v>50.091999999999999</v>
      </c>
      <c r="FH18" s="9">
        <v>503.089</v>
      </c>
      <c r="FI18" s="9">
        <v>269.44</v>
      </c>
      <c r="FJ18" s="9">
        <v>233.649</v>
      </c>
      <c r="FK18" s="9">
        <v>320.47500000000002</v>
      </c>
      <c r="FL18" s="9">
        <v>146.26400000000001</v>
      </c>
      <c r="FM18" s="9">
        <v>174.21100000000001</v>
      </c>
      <c r="FN18" s="9">
        <v>391.13400000000001</v>
      </c>
      <c r="FO18" s="9">
        <v>208.839</v>
      </c>
      <c r="FP18" s="9">
        <v>182.29599999999999</v>
      </c>
      <c r="FQ18" s="9">
        <v>280.79000000000002</v>
      </c>
      <c r="FR18" s="9">
        <v>128.131</v>
      </c>
      <c r="FS18" s="9">
        <v>152.65899999999999</v>
      </c>
      <c r="FT18" s="9">
        <v>244.06</v>
      </c>
      <c r="FU18" s="9">
        <v>129.977</v>
      </c>
      <c r="FV18" s="9">
        <v>114.083</v>
      </c>
      <c r="FW18" s="9">
        <v>252.97900000000001</v>
      </c>
      <c r="FX18" s="9">
        <v>117.742</v>
      </c>
      <c r="FY18" s="9">
        <v>135.23699999999999</v>
      </c>
      <c r="FZ18" s="9">
        <v>283.91000000000003</v>
      </c>
      <c r="GA18" s="9">
        <v>153.50200000000001</v>
      </c>
      <c r="GB18" s="9">
        <v>130.40799999999999</v>
      </c>
      <c r="GC18" s="9">
        <v>197.96700000000001</v>
      </c>
      <c r="GD18" s="9">
        <v>96.072999999999993</v>
      </c>
      <c r="GE18" s="9">
        <v>101.89400000000001</v>
      </c>
      <c r="GF18" s="9">
        <v>32.555</v>
      </c>
      <c r="GG18" s="9">
        <v>20.065000000000001</v>
      </c>
      <c r="GH18" s="9">
        <v>12.49</v>
      </c>
      <c r="GI18" s="9">
        <v>42.404000000000003</v>
      </c>
      <c r="GJ18" s="9">
        <v>20.048999999999999</v>
      </c>
      <c r="GK18" s="9">
        <v>22.356000000000002</v>
      </c>
      <c r="GL18" s="9">
        <v>70.757000000000005</v>
      </c>
      <c r="GM18" s="9">
        <v>35.484000000000002</v>
      </c>
      <c r="GN18" s="9">
        <v>35.273000000000003</v>
      </c>
      <c r="GO18" s="9">
        <v>53.365000000000002</v>
      </c>
      <c r="GP18" s="9">
        <v>29.297999999999998</v>
      </c>
      <c r="GQ18" s="9">
        <v>24.068000000000001</v>
      </c>
      <c r="GR18" s="9">
        <v>185.75700000000001</v>
      </c>
      <c r="GS18" s="9">
        <v>101.18899999999999</v>
      </c>
      <c r="GT18" s="9">
        <v>84.567999999999998</v>
      </c>
      <c r="GU18" s="9">
        <v>81.016999999999996</v>
      </c>
      <c r="GV18" s="9">
        <v>39.49</v>
      </c>
      <c r="GW18" s="9">
        <v>41.527000000000001</v>
      </c>
      <c r="GX18" s="9">
        <v>118.414</v>
      </c>
      <c r="GY18" s="9">
        <v>71.218999999999994</v>
      </c>
      <c r="GZ18" s="9">
        <v>47.195999999999998</v>
      </c>
      <c r="HA18" s="9">
        <v>76.200999999999993</v>
      </c>
      <c r="HB18" s="9">
        <v>39.256999999999998</v>
      </c>
      <c r="HC18" s="9">
        <v>36.944000000000003</v>
      </c>
      <c r="HD18" s="9">
        <v>456.06599999999997</v>
      </c>
      <c r="HE18" s="9">
        <v>239.79499999999999</v>
      </c>
      <c r="HF18" s="9">
        <v>216.27</v>
      </c>
      <c r="HG18" s="9">
        <v>361.37400000000002</v>
      </c>
      <c r="HH18" s="9">
        <v>169.285</v>
      </c>
      <c r="HI18" s="9">
        <v>192.08799999999999</v>
      </c>
      <c r="HJ18" s="9">
        <v>211.54300000000001</v>
      </c>
      <c r="HK18" s="9">
        <v>123.36499999999999</v>
      </c>
      <c r="HL18" s="9">
        <v>88.177999999999997</v>
      </c>
      <c r="HM18" s="9">
        <v>74.734999999999999</v>
      </c>
      <c r="HN18" s="9">
        <v>34.988999999999997</v>
      </c>
      <c r="HO18" s="9">
        <v>39.746000000000002</v>
      </c>
      <c r="HP18" s="9">
        <v>126.94499999999999</v>
      </c>
      <c r="HQ18" s="9">
        <v>61.570999999999998</v>
      </c>
      <c r="HR18" s="9">
        <v>65.373999999999995</v>
      </c>
      <c r="HS18" s="9">
        <v>111.25</v>
      </c>
      <c r="HT18" s="9">
        <v>50.773000000000003</v>
      </c>
      <c r="HU18" s="9">
        <v>60.476999999999997</v>
      </c>
      <c r="HV18" s="9">
        <v>16.036999999999999</v>
      </c>
      <c r="HW18" s="9">
        <v>9.0830000000000002</v>
      </c>
      <c r="HX18" s="9">
        <v>6.9530000000000003</v>
      </c>
      <c r="HY18" s="9">
        <v>2378.047</v>
      </c>
      <c r="HZ18" s="9">
        <v>1177.932</v>
      </c>
      <c r="IA18" s="9">
        <v>1200.115</v>
      </c>
      <c r="IB18" s="9">
        <v>286.81900000000002</v>
      </c>
      <c r="IC18" s="9">
        <v>139.065</v>
      </c>
      <c r="ID18" s="9">
        <v>147.75399999999999</v>
      </c>
      <c r="IE18" s="9">
        <v>1810.663</v>
      </c>
      <c r="IF18" s="9">
        <v>884.39700000000005</v>
      </c>
      <c r="IG18" s="9">
        <v>926.26599999999996</v>
      </c>
      <c r="IH18" s="9">
        <v>33.716999999999999</v>
      </c>
      <c r="II18" s="9">
        <v>13.837</v>
      </c>
      <c r="IJ18" s="9">
        <v>19.88</v>
      </c>
      <c r="IK18" s="9">
        <v>269.70600000000002</v>
      </c>
      <c r="IL18" s="9">
        <v>123.389</v>
      </c>
      <c r="IM18" s="9">
        <v>146.31700000000001</v>
      </c>
      <c r="IN18" s="9">
        <v>11.602</v>
      </c>
      <c r="IO18" s="9">
        <v>5.6760000000000002</v>
      </c>
      <c r="IP18" s="9">
        <v>5.9260000000000002</v>
      </c>
      <c r="IQ18" s="9">
        <v>79.484999999999999</v>
      </c>
    </row>
    <row r="19" spans="1:251">
      <c r="A19" s="10">
        <v>44958</v>
      </c>
      <c r="B19" s="9">
        <v>508.89400000000001</v>
      </c>
      <c r="C19" s="9">
        <v>273.71499999999997</v>
      </c>
      <c r="D19" s="9">
        <v>235.179</v>
      </c>
      <c r="E19" s="9">
        <v>2912.2</v>
      </c>
      <c r="F19" s="9">
        <v>1461.548</v>
      </c>
      <c r="G19" s="9">
        <v>1450.652</v>
      </c>
      <c r="H19" s="9">
        <v>499.303</v>
      </c>
      <c r="I19" s="9">
        <v>267.86799999999999</v>
      </c>
      <c r="J19" s="9">
        <v>231.43600000000001</v>
      </c>
      <c r="K19" s="9">
        <v>2860.47</v>
      </c>
      <c r="L19" s="9">
        <v>1430.2070000000001</v>
      </c>
      <c r="M19" s="9">
        <v>1430.2629999999999</v>
      </c>
      <c r="N19" s="9">
        <v>189.54599999999999</v>
      </c>
      <c r="O19" s="9">
        <v>108.721</v>
      </c>
      <c r="P19" s="9">
        <v>80.825000000000003</v>
      </c>
      <c r="Q19" s="9">
        <v>936.88900000000001</v>
      </c>
      <c r="R19" s="9">
        <v>460.86700000000002</v>
      </c>
      <c r="S19" s="9">
        <v>476.02199999999999</v>
      </c>
      <c r="T19" s="9">
        <v>174.291</v>
      </c>
      <c r="U19" s="9">
        <v>87.725999999999999</v>
      </c>
      <c r="V19" s="9">
        <v>86.564999999999998</v>
      </c>
      <c r="W19" s="9">
        <v>1354.511</v>
      </c>
      <c r="X19" s="9">
        <v>696.73400000000004</v>
      </c>
      <c r="Y19" s="9">
        <v>657.77800000000002</v>
      </c>
      <c r="Z19" s="9">
        <v>99.176000000000002</v>
      </c>
      <c r="AA19" s="9">
        <v>53.65</v>
      </c>
      <c r="AB19" s="9">
        <v>45.526000000000003</v>
      </c>
      <c r="AC19" s="9">
        <v>827.66700000000003</v>
      </c>
      <c r="AD19" s="9">
        <v>424.70299999999997</v>
      </c>
      <c r="AE19" s="9">
        <v>402.96300000000002</v>
      </c>
      <c r="AF19" s="9">
        <v>75.114999999999995</v>
      </c>
      <c r="AG19" s="9">
        <v>34.076000000000001</v>
      </c>
      <c r="AH19" s="9">
        <v>41.039000000000001</v>
      </c>
      <c r="AI19" s="9">
        <v>526.84500000000003</v>
      </c>
      <c r="AJ19" s="9">
        <v>272.02999999999997</v>
      </c>
      <c r="AK19" s="9">
        <v>254.81399999999999</v>
      </c>
      <c r="AL19" s="9">
        <v>135.46600000000001</v>
      </c>
      <c r="AM19" s="9">
        <v>71.42</v>
      </c>
      <c r="AN19" s="9">
        <v>64.046000000000006</v>
      </c>
      <c r="AO19" s="9">
        <v>569.06899999999996</v>
      </c>
      <c r="AP19" s="9">
        <v>272.60599999999999</v>
      </c>
      <c r="AQ19" s="9">
        <v>296.46300000000002</v>
      </c>
      <c r="AR19" s="9">
        <v>77.718999999999994</v>
      </c>
      <c r="AS19" s="9">
        <v>39.661000000000001</v>
      </c>
      <c r="AT19" s="9">
        <v>38.058</v>
      </c>
      <c r="AU19" s="9">
        <v>361.42200000000003</v>
      </c>
      <c r="AV19" s="9">
        <v>170.65</v>
      </c>
      <c r="AW19" s="9">
        <v>190.77199999999999</v>
      </c>
      <c r="AX19" s="9">
        <v>57.747</v>
      </c>
      <c r="AY19" s="9">
        <v>31.759</v>
      </c>
      <c r="AZ19" s="9">
        <v>25.988</v>
      </c>
      <c r="BA19" s="9">
        <v>207.648</v>
      </c>
      <c r="BB19" s="9">
        <v>101.956</v>
      </c>
      <c r="BC19" s="9">
        <v>105.69199999999999</v>
      </c>
      <c r="BD19" s="9">
        <v>9.5909999999999993</v>
      </c>
      <c r="BE19" s="9">
        <v>5.8479999999999999</v>
      </c>
      <c r="BF19" s="9">
        <v>3.7429999999999999</v>
      </c>
      <c r="BG19" s="9">
        <v>51.731000000000002</v>
      </c>
      <c r="BH19" s="9">
        <v>31.341999999999999</v>
      </c>
      <c r="BI19" s="9">
        <v>20.388999999999999</v>
      </c>
      <c r="BJ19" s="9">
        <v>426.27800000000002</v>
      </c>
      <c r="BK19" s="9">
        <v>221.37299999999999</v>
      </c>
      <c r="BL19" s="9">
        <v>204.905</v>
      </c>
      <c r="BM19" s="9">
        <v>2406.5610000000001</v>
      </c>
      <c r="BN19" s="9">
        <v>1201.9359999999999</v>
      </c>
      <c r="BO19" s="9">
        <v>1204.625</v>
      </c>
      <c r="BP19" s="9">
        <v>187.08699999999999</v>
      </c>
      <c r="BQ19" s="9">
        <v>84.475999999999999</v>
      </c>
      <c r="BR19" s="9">
        <v>102.611</v>
      </c>
      <c r="BS19" s="9">
        <v>1390.8430000000001</v>
      </c>
      <c r="BT19" s="9">
        <v>714.20799999999997</v>
      </c>
      <c r="BU19" s="9">
        <v>676.63499999999999</v>
      </c>
      <c r="BV19" s="9">
        <v>98.421000000000006</v>
      </c>
      <c r="BW19" s="9">
        <v>42.698</v>
      </c>
      <c r="BX19" s="9">
        <v>55.722999999999999</v>
      </c>
      <c r="BY19" s="9">
        <v>711.41800000000001</v>
      </c>
      <c r="BZ19" s="9">
        <v>364.95400000000001</v>
      </c>
      <c r="CA19" s="9">
        <v>346.464</v>
      </c>
      <c r="CB19" s="9">
        <v>88.665999999999997</v>
      </c>
      <c r="CC19" s="9">
        <v>41.779000000000003</v>
      </c>
      <c r="CD19" s="9">
        <v>46.887999999999998</v>
      </c>
      <c r="CE19" s="9">
        <v>679.42399999999998</v>
      </c>
      <c r="CF19" s="9">
        <v>349.25400000000002</v>
      </c>
      <c r="CG19" s="9">
        <v>330.17</v>
      </c>
      <c r="CH19" s="9">
        <v>24.082999999999998</v>
      </c>
      <c r="CI19" s="9">
        <v>3.9950000000000001</v>
      </c>
      <c r="CJ19" s="9">
        <v>20.088000000000001</v>
      </c>
      <c r="CK19" s="9">
        <v>131.47999999999999</v>
      </c>
      <c r="CL19" s="9">
        <v>21.963999999999999</v>
      </c>
      <c r="CM19" s="9">
        <v>109.517</v>
      </c>
      <c r="CN19" s="9">
        <v>82.341999999999999</v>
      </c>
      <c r="CO19" s="9">
        <v>49.064999999999998</v>
      </c>
      <c r="CP19" s="9">
        <v>33.277000000000001</v>
      </c>
      <c r="CQ19" s="9">
        <v>345.67700000000002</v>
      </c>
      <c r="CR19" s="9">
        <v>164.29400000000001</v>
      </c>
      <c r="CS19" s="9">
        <v>181.38300000000001</v>
      </c>
      <c r="CT19" s="9">
        <v>119.23099999999999</v>
      </c>
      <c r="CU19" s="9">
        <v>76.819000000000003</v>
      </c>
      <c r="CV19" s="9">
        <v>42.411999999999999</v>
      </c>
      <c r="CW19" s="9">
        <v>442.065</v>
      </c>
      <c r="CX19" s="9">
        <v>250.28</v>
      </c>
      <c r="CY19" s="9">
        <v>191.785</v>
      </c>
      <c r="CZ19" s="9">
        <v>13.535</v>
      </c>
      <c r="DA19" s="9">
        <v>7.0179999999999998</v>
      </c>
      <c r="DB19" s="9">
        <v>6.516</v>
      </c>
      <c r="DC19" s="9">
        <v>96.497</v>
      </c>
      <c r="DD19" s="9">
        <v>51.191000000000003</v>
      </c>
      <c r="DE19" s="9">
        <v>45.305999999999997</v>
      </c>
      <c r="DF19" s="9">
        <v>74.346000000000004</v>
      </c>
      <c r="DG19" s="9">
        <v>47.218000000000004</v>
      </c>
      <c r="DH19" s="9">
        <v>27.128</v>
      </c>
      <c r="DI19" s="9">
        <v>462.02</v>
      </c>
      <c r="DJ19" s="9">
        <v>234.27</v>
      </c>
      <c r="DK19" s="9">
        <v>227.75</v>
      </c>
      <c r="DL19" s="9">
        <v>44.232999999999997</v>
      </c>
      <c r="DM19" s="9">
        <v>27.963999999999999</v>
      </c>
      <c r="DN19" s="9">
        <v>16.268999999999998</v>
      </c>
      <c r="DO19" s="9">
        <v>245.43700000000001</v>
      </c>
      <c r="DP19" s="9">
        <v>122.217</v>
      </c>
      <c r="DQ19" s="9">
        <v>123.221</v>
      </c>
      <c r="DR19" s="9">
        <v>30.113</v>
      </c>
      <c r="DS19" s="9">
        <v>19.254000000000001</v>
      </c>
      <c r="DT19" s="9">
        <v>10.859</v>
      </c>
      <c r="DU19" s="9">
        <v>216.583</v>
      </c>
      <c r="DV19" s="9">
        <v>112.054</v>
      </c>
      <c r="DW19" s="9">
        <v>104.529</v>
      </c>
      <c r="DX19" s="9">
        <v>8.27</v>
      </c>
      <c r="DY19" s="9">
        <v>5.1239999999999997</v>
      </c>
      <c r="DZ19" s="9">
        <v>3.1459999999999999</v>
      </c>
      <c r="EA19" s="9">
        <v>43.619</v>
      </c>
      <c r="EB19" s="9">
        <v>25.341999999999999</v>
      </c>
      <c r="EC19" s="9">
        <v>18.277000000000001</v>
      </c>
      <c r="ED19" s="9">
        <v>284.661</v>
      </c>
      <c r="EE19" s="9">
        <v>149.863</v>
      </c>
      <c r="EF19" s="9">
        <v>134.798</v>
      </c>
      <c r="EG19" s="9">
        <v>158.262</v>
      </c>
      <c r="EH19" s="9">
        <v>86.882000000000005</v>
      </c>
      <c r="EI19" s="9">
        <v>71.38</v>
      </c>
      <c r="EJ19" s="9">
        <v>1395.07</v>
      </c>
      <c r="EK19" s="9">
        <v>680.22199999999998</v>
      </c>
      <c r="EL19" s="9">
        <v>714.84799999999996</v>
      </c>
      <c r="EM19" s="9">
        <v>47.395000000000003</v>
      </c>
      <c r="EN19" s="9">
        <v>27.199000000000002</v>
      </c>
      <c r="EO19" s="9">
        <v>20.196000000000002</v>
      </c>
      <c r="EP19" s="9">
        <v>1249.0319999999999</v>
      </c>
      <c r="EQ19" s="9">
        <v>656.22299999999996</v>
      </c>
      <c r="ER19" s="9">
        <v>592.80999999999995</v>
      </c>
      <c r="ES19" s="9">
        <v>13.162000000000001</v>
      </c>
      <c r="ET19" s="9">
        <v>7.1340000000000003</v>
      </c>
      <c r="EU19" s="9">
        <v>6.0279999999999996</v>
      </c>
      <c r="EV19" s="9">
        <v>198.06100000000001</v>
      </c>
      <c r="EW19" s="9">
        <v>87.525999999999996</v>
      </c>
      <c r="EX19" s="9">
        <v>110.535</v>
      </c>
      <c r="EY19" s="9">
        <v>5.4130000000000003</v>
      </c>
      <c r="EZ19" s="9">
        <v>2.637</v>
      </c>
      <c r="FA19" s="9">
        <v>2.7759999999999998</v>
      </c>
      <c r="FB19" s="9">
        <v>70.037000000000006</v>
      </c>
      <c r="FC19" s="9">
        <v>37.578000000000003</v>
      </c>
      <c r="FD19" s="9">
        <v>32.459000000000003</v>
      </c>
      <c r="FE19" s="9">
        <v>97.38</v>
      </c>
      <c r="FF19" s="9">
        <v>36.344999999999999</v>
      </c>
      <c r="FG19" s="9">
        <v>61.033999999999999</v>
      </c>
      <c r="FH19" s="9">
        <v>442.81</v>
      </c>
      <c r="FI19" s="9">
        <v>236.15100000000001</v>
      </c>
      <c r="FJ19" s="9">
        <v>206.65899999999999</v>
      </c>
      <c r="FK19" s="9">
        <v>301.19099999999997</v>
      </c>
      <c r="FL19" s="9">
        <v>139.43899999999999</v>
      </c>
      <c r="FM19" s="9">
        <v>161.75299999999999</v>
      </c>
      <c r="FN19" s="9">
        <v>336.577</v>
      </c>
      <c r="FO19" s="9">
        <v>180.55500000000001</v>
      </c>
      <c r="FP19" s="9">
        <v>156.02199999999999</v>
      </c>
      <c r="FQ19" s="9">
        <v>255.02099999999999</v>
      </c>
      <c r="FR19" s="9">
        <v>116.497</v>
      </c>
      <c r="FS19" s="9">
        <v>138.524</v>
      </c>
      <c r="FT19" s="9">
        <v>223.39</v>
      </c>
      <c r="FU19" s="9">
        <v>120.185</v>
      </c>
      <c r="FV19" s="9">
        <v>103.205</v>
      </c>
      <c r="FW19" s="9">
        <v>242.28899999999999</v>
      </c>
      <c r="FX19" s="9">
        <v>107.745</v>
      </c>
      <c r="FY19" s="9">
        <v>134.54400000000001</v>
      </c>
      <c r="FZ19" s="9">
        <v>248.65700000000001</v>
      </c>
      <c r="GA19" s="9">
        <v>147.47200000000001</v>
      </c>
      <c r="GB19" s="9">
        <v>101.185</v>
      </c>
      <c r="GC19" s="9">
        <v>186.47200000000001</v>
      </c>
      <c r="GD19" s="9">
        <v>95.570999999999998</v>
      </c>
      <c r="GE19" s="9">
        <v>90.900999999999996</v>
      </c>
      <c r="GF19" s="9">
        <v>26.949000000000002</v>
      </c>
      <c r="GG19" s="9">
        <v>17.91</v>
      </c>
      <c r="GH19" s="9">
        <v>9.0389999999999997</v>
      </c>
      <c r="GI19" s="9">
        <v>50.527999999999999</v>
      </c>
      <c r="GJ19" s="9">
        <v>21.497</v>
      </c>
      <c r="GK19" s="9">
        <v>29.030999999999999</v>
      </c>
      <c r="GL19" s="9">
        <v>54.353000000000002</v>
      </c>
      <c r="GM19" s="9">
        <v>35.991999999999997</v>
      </c>
      <c r="GN19" s="9">
        <v>18.361000000000001</v>
      </c>
      <c r="GO19" s="9">
        <v>55.841999999999999</v>
      </c>
      <c r="GP19" s="9">
        <v>24.414999999999999</v>
      </c>
      <c r="GQ19" s="9">
        <v>31.425999999999998</v>
      </c>
      <c r="GR19" s="9">
        <v>136.96199999999999</v>
      </c>
      <c r="GS19" s="9">
        <v>74.909000000000006</v>
      </c>
      <c r="GT19" s="9">
        <v>62.052</v>
      </c>
      <c r="GU19" s="9">
        <v>48.720999999999997</v>
      </c>
      <c r="GV19" s="9">
        <v>19.504999999999999</v>
      </c>
      <c r="GW19" s="9">
        <v>29.215</v>
      </c>
      <c r="GX19" s="9">
        <v>109.836</v>
      </c>
      <c r="GY19" s="9">
        <v>64.8</v>
      </c>
      <c r="GZ19" s="9">
        <v>45.036000000000001</v>
      </c>
      <c r="HA19" s="9">
        <v>69.262</v>
      </c>
      <c r="HB19" s="9">
        <v>30.244</v>
      </c>
      <c r="HC19" s="9">
        <v>39.017000000000003</v>
      </c>
      <c r="HD19" s="9">
        <v>403.39699999999999</v>
      </c>
      <c r="HE19" s="9">
        <v>219.4</v>
      </c>
      <c r="HF19" s="9">
        <v>183.99700000000001</v>
      </c>
      <c r="HG19" s="9">
        <v>352.58699999999999</v>
      </c>
      <c r="HH19" s="9">
        <v>160.01599999999999</v>
      </c>
      <c r="HI19" s="9">
        <v>192.571</v>
      </c>
      <c r="HJ19" s="9">
        <v>170.37</v>
      </c>
      <c r="HK19" s="9">
        <v>94.378</v>
      </c>
      <c r="HL19" s="9">
        <v>75.992000000000004</v>
      </c>
      <c r="HM19" s="9">
        <v>46.081000000000003</v>
      </c>
      <c r="HN19" s="9">
        <v>17.809999999999999</v>
      </c>
      <c r="HO19" s="9">
        <v>28.271000000000001</v>
      </c>
      <c r="HP19" s="9">
        <v>120.834</v>
      </c>
      <c r="HQ19" s="9">
        <v>62.564</v>
      </c>
      <c r="HR19" s="9">
        <v>58.27</v>
      </c>
      <c r="HS19" s="9">
        <v>108.369</v>
      </c>
      <c r="HT19" s="9">
        <v>51.36</v>
      </c>
      <c r="HU19" s="9">
        <v>57.009</v>
      </c>
      <c r="HV19" s="9">
        <v>21.887</v>
      </c>
      <c r="HW19" s="9">
        <v>8.5139999999999993</v>
      </c>
      <c r="HX19" s="9">
        <v>13.374000000000001</v>
      </c>
      <c r="HY19" s="9">
        <v>2465.5540000000001</v>
      </c>
      <c r="HZ19" s="9">
        <v>1252.422</v>
      </c>
      <c r="IA19" s="9">
        <v>1213.1320000000001</v>
      </c>
      <c r="IB19" s="9">
        <v>258.07</v>
      </c>
      <c r="IC19" s="9">
        <v>127.875</v>
      </c>
      <c r="ID19" s="9">
        <v>130.19499999999999</v>
      </c>
      <c r="IE19" s="9">
        <v>1837.5250000000001</v>
      </c>
      <c r="IF19" s="9">
        <v>889.04399999999998</v>
      </c>
      <c r="IG19" s="9">
        <v>948.48199999999997</v>
      </c>
      <c r="IH19" s="9">
        <v>28.164999999999999</v>
      </c>
      <c r="II19" s="9">
        <v>13.496</v>
      </c>
      <c r="IJ19" s="9">
        <v>14.669</v>
      </c>
      <c r="IK19" s="9">
        <v>271.44499999999999</v>
      </c>
      <c r="IL19" s="9">
        <v>139.27799999999999</v>
      </c>
      <c r="IM19" s="9">
        <v>132.167</v>
      </c>
      <c r="IN19" s="9">
        <v>10.103</v>
      </c>
      <c r="IO19" s="9">
        <v>4.5750000000000002</v>
      </c>
      <c r="IP19" s="9">
        <v>5.5289999999999999</v>
      </c>
      <c r="IQ19" s="9">
        <v>85.828000000000003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506</v>
      </c>
      <c r="C1" s="3" t="s">
        <v>507</v>
      </c>
      <c r="D1" s="3" t="s">
        <v>508</v>
      </c>
      <c r="E1" s="3" t="s">
        <v>509</v>
      </c>
      <c r="F1" s="3" t="s">
        <v>510</v>
      </c>
      <c r="G1" s="3" t="s">
        <v>511</v>
      </c>
      <c r="H1" s="3" t="s">
        <v>512</v>
      </c>
      <c r="I1" s="3" t="s">
        <v>513</v>
      </c>
      <c r="J1" s="3" t="s">
        <v>514</v>
      </c>
      <c r="K1" s="3" t="s">
        <v>515</v>
      </c>
      <c r="L1" s="3" t="s">
        <v>516</v>
      </c>
      <c r="M1" s="3" t="s">
        <v>517</v>
      </c>
      <c r="N1" s="3" t="s">
        <v>518</v>
      </c>
      <c r="O1" s="3" t="s">
        <v>519</v>
      </c>
      <c r="P1" s="3" t="s">
        <v>520</v>
      </c>
      <c r="Q1" s="3" t="s">
        <v>521</v>
      </c>
      <c r="R1" s="3" t="s">
        <v>522</v>
      </c>
      <c r="S1" s="3" t="s">
        <v>523</v>
      </c>
      <c r="T1" s="3" t="s">
        <v>524</v>
      </c>
      <c r="U1" s="3" t="s">
        <v>525</v>
      </c>
      <c r="V1" s="3" t="s">
        <v>526</v>
      </c>
      <c r="W1" s="3" t="s">
        <v>527</v>
      </c>
      <c r="X1" s="3" t="s">
        <v>528</v>
      </c>
      <c r="Y1" s="3" t="s">
        <v>529</v>
      </c>
      <c r="Z1" s="3" t="s">
        <v>530</v>
      </c>
      <c r="AA1" s="3" t="s">
        <v>531</v>
      </c>
      <c r="AB1" s="3" t="s">
        <v>532</v>
      </c>
      <c r="AC1" s="3" t="s">
        <v>533</v>
      </c>
      <c r="AD1" s="3" t="s">
        <v>534</v>
      </c>
      <c r="AE1" s="3" t="s">
        <v>535</v>
      </c>
      <c r="AF1" s="3" t="s">
        <v>536</v>
      </c>
      <c r="AG1" s="3" t="s">
        <v>537</v>
      </c>
      <c r="AH1" s="3" t="s">
        <v>538</v>
      </c>
      <c r="AI1" s="3" t="s">
        <v>539</v>
      </c>
      <c r="AJ1" s="3" t="s">
        <v>540</v>
      </c>
      <c r="AK1" s="3" t="s">
        <v>541</v>
      </c>
      <c r="AL1" s="3" t="s">
        <v>542</v>
      </c>
      <c r="AM1" s="3" t="s">
        <v>543</v>
      </c>
      <c r="AN1" s="3" t="s">
        <v>544</v>
      </c>
      <c r="AO1" s="3" t="s">
        <v>545</v>
      </c>
      <c r="AP1" s="3" t="s">
        <v>546</v>
      </c>
      <c r="AQ1" s="3" t="s">
        <v>547</v>
      </c>
      <c r="AR1" s="3" t="s">
        <v>548</v>
      </c>
      <c r="AS1" s="3" t="s">
        <v>549</v>
      </c>
      <c r="AT1" s="3" t="s">
        <v>550</v>
      </c>
      <c r="AU1" s="3" t="s">
        <v>551</v>
      </c>
      <c r="AV1" s="3" t="s">
        <v>552</v>
      </c>
      <c r="AW1" s="3" t="s">
        <v>553</v>
      </c>
      <c r="AX1" s="3" t="s">
        <v>554</v>
      </c>
      <c r="AY1" s="3" t="s">
        <v>555</v>
      </c>
      <c r="AZ1" s="3" t="s">
        <v>556</v>
      </c>
      <c r="BA1" s="3" t="s">
        <v>557</v>
      </c>
      <c r="BB1" s="3" t="s">
        <v>558</v>
      </c>
      <c r="BC1" s="3" t="s">
        <v>559</v>
      </c>
      <c r="BD1" s="3" t="s">
        <v>560</v>
      </c>
      <c r="BE1" s="3" t="s">
        <v>561</v>
      </c>
      <c r="BF1" s="3" t="s">
        <v>562</v>
      </c>
      <c r="BG1" s="3" t="s">
        <v>563</v>
      </c>
      <c r="BH1" s="3" t="s">
        <v>564</v>
      </c>
      <c r="BI1" s="3" t="s">
        <v>565</v>
      </c>
      <c r="BJ1" s="3" t="s">
        <v>566</v>
      </c>
      <c r="BK1" s="3" t="s">
        <v>567</v>
      </c>
      <c r="BL1" s="3" t="s">
        <v>568</v>
      </c>
      <c r="BM1" s="3" t="s">
        <v>569</v>
      </c>
      <c r="BN1" s="3" t="s">
        <v>570</v>
      </c>
      <c r="BO1" s="3" t="s">
        <v>571</v>
      </c>
      <c r="BP1" s="3" t="s">
        <v>572</v>
      </c>
      <c r="BQ1" s="3" t="s">
        <v>573</v>
      </c>
      <c r="BR1" s="3" t="s">
        <v>574</v>
      </c>
      <c r="BS1" s="3" t="s">
        <v>575</v>
      </c>
      <c r="BT1" s="3" t="s">
        <v>576</v>
      </c>
      <c r="BU1" s="3" t="s">
        <v>577</v>
      </c>
      <c r="BV1" s="3" t="s">
        <v>578</v>
      </c>
      <c r="BW1" s="3" t="s">
        <v>579</v>
      </c>
      <c r="BX1" s="3" t="s">
        <v>580</v>
      </c>
      <c r="BY1" s="3" t="s">
        <v>581</v>
      </c>
      <c r="BZ1" s="3" t="s">
        <v>582</v>
      </c>
      <c r="CA1" s="3" t="s">
        <v>583</v>
      </c>
      <c r="CB1" s="3" t="s">
        <v>584</v>
      </c>
      <c r="CC1" s="3" t="s">
        <v>585</v>
      </c>
      <c r="CD1" s="3" t="s">
        <v>586</v>
      </c>
      <c r="CE1" s="3" t="s">
        <v>587</v>
      </c>
      <c r="CF1" s="3" t="s">
        <v>588</v>
      </c>
      <c r="CG1" s="3" t="s">
        <v>589</v>
      </c>
      <c r="CH1" s="3" t="s">
        <v>590</v>
      </c>
      <c r="CI1" s="3" t="s">
        <v>591</v>
      </c>
      <c r="CJ1" s="3" t="s">
        <v>592</v>
      </c>
      <c r="CK1" s="3" t="s">
        <v>593</v>
      </c>
      <c r="CL1" s="3" t="s">
        <v>594</v>
      </c>
      <c r="CM1" s="3" t="s">
        <v>595</v>
      </c>
      <c r="CN1" s="3" t="s">
        <v>596</v>
      </c>
      <c r="CO1" s="3" t="s">
        <v>597</v>
      </c>
      <c r="CP1" s="3" t="s">
        <v>598</v>
      </c>
      <c r="CQ1" s="3" t="s">
        <v>599</v>
      </c>
      <c r="CR1" s="3" t="s">
        <v>600</v>
      </c>
      <c r="CS1" s="3" t="s">
        <v>601</v>
      </c>
      <c r="CT1" s="3" t="s">
        <v>602</v>
      </c>
      <c r="CU1" s="3" t="s">
        <v>603</v>
      </c>
      <c r="CV1" s="3" t="s">
        <v>604</v>
      </c>
      <c r="CW1" s="3" t="s">
        <v>605</v>
      </c>
      <c r="CX1" s="3" t="s">
        <v>606</v>
      </c>
      <c r="CY1" s="3" t="s">
        <v>607</v>
      </c>
      <c r="CZ1" s="3" t="s">
        <v>608</v>
      </c>
      <c r="DA1" s="3" t="s">
        <v>609</v>
      </c>
      <c r="DB1" s="3" t="s">
        <v>610</v>
      </c>
      <c r="DC1" s="3" t="s">
        <v>611</v>
      </c>
      <c r="DD1" s="3" t="s">
        <v>612</v>
      </c>
      <c r="DE1" s="3" t="s">
        <v>613</v>
      </c>
      <c r="DF1" s="3" t="s">
        <v>614</v>
      </c>
      <c r="DG1" s="3" t="s">
        <v>615</v>
      </c>
      <c r="DH1" s="3" t="s">
        <v>616</v>
      </c>
      <c r="DI1" s="3" t="s">
        <v>617</v>
      </c>
      <c r="DJ1" s="3" t="s">
        <v>618</v>
      </c>
      <c r="DK1" s="3" t="s">
        <v>619</v>
      </c>
      <c r="DL1" s="3" t="s">
        <v>620</v>
      </c>
      <c r="DM1" s="3" t="s">
        <v>621</v>
      </c>
      <c r="DN1" s="3" t="s">
        <v>622</v>
      </c>
      <c r="DO1" s="3" t="s">
        <v>623</v>
      </c>
      <c r="DP1" s="3" t="s">
        <v>624</v>
      </c>
      <c r="DQ1" s="3" t="s">
        <v>625</v>
      </c>
      <c r="DR1" s="3" t="s">
        <v>626</v>
      </c>
      <c r="DS1" s="3" t="s">
        <v>627</v>
      </c>
      <c r="DT1" s="3" t="s">
        <v>628</v>
      </c>
      <c r="DU1" s="3" t="s">
        <v>629</v>
      </c>
      <c r="DV1" s="3" t="s">
        <v>630</v>
      </c>
      <c r="DW1" s="3" t="s">
        <v>631</v>
      </c>
      <c r="DX1" s="3" t="s">
        <v>632</v>
      </c>
      <c r="DY1" s="3" t="s">
        <v>633</v>
      </c>
      <c r="DZ1" s="3" t="s">
        <v>634</v>
      </c>
      <c r="EA1" s="3" t="s">
        <v>635</v>
      </c>
      <c r="EB1" s="3" t="s">
        <v>636</v>
      </c>
      <c r="EC1" s="3" t="s">
        <v>637</v>
      </c>
      <c r="ED1" s="3" t="s">
        <v>638</v>
      </c>
      <c r="EE1" s="3" t="s">
        <v>639</v>
      </c>
      <c r="EF1" s="3" t="s">
        <v>640</v>
      </c>
      <c r="EG1" s="3" t="s">
        <v>641</v>
      </c>
      <c r="EH1" s="3" t="s">
        <v>642</v>
      </c>
      <c r="EI1" s="3" t="s">
        <v>643</v>
      </c>
      <c r="EJ1" s="3" t="s">
        <v>644</v>
      </c>
      <c r="EK1" s="3" t="s">
        <v>645</v>
      </c>
      <c r="EL1" s="3" t="s">
        <v>646</v>
      </c>
      <c r="EM1" s="3" t="s">
        <v>647</v>
      </c>
      <c r="EN1" s="3" t="s">
        <v>648</v>
      </c>
      <c r="EO1" s="3" t="s">
        <v>649</v>
      </c>
      <c r="EP1" s="3" t="s">
        <v>650</v>
      </c>
      <c r="EQ1" s="3" t="s">
        <v>651</v>
      </c>
      <c r="ER1" s="3" t="s">
        <v>652</v>
      </c>
      <c r="ES1" s="3" t="s">
        <v>653</v>
      </c>
      <c r="ET1" s="3" t="s">
        <v>654</v>
      </c>
      <c r="EU1" s="3" t="s">
        <v>655</v>
      </c>
      <c r="EV1" s="3" t="s">
        <v>656</v>
      </c>
      <c r="EW1" s="3" t="s">
        <v>657</v>
      </c>
      <c r="EX1" s="3" t="s">
        <v>658</v>
      </c>
      <c r="EY1" s="3" t="s">
        <v>659</v>
      </c>
      <c r="EZ1" s="3" t="s">
        <v>660</v>
      </c>
      <c r="FA1" s="3" t="s">
        <v>661</v>
      </c>
      <c r="FB1" s="3" t="s">
        <v>662</v>
      </c>
      <c r="FC1" s="3" t="s">
        <v>663</v>
      </c>
      <c r="FD1" s="3" t="s">
        <v>664</v>
      </c>
      <c r="FE1" s="3" t="s">
        <v>665</v>
      </c>
      <c r="FF1" s="3" t="s">
        <v>666</v>
      </c>
      <c r="FG1" s="3" t="s">
        <v>667</v>
      </c>
      <c r="FH1" s="3" t="s">
        <v>668</v>
      </c>
      <c r="FI1" s="3" t="s">
        <v>669</v>
      </c>
      <c r="FJ1" s="3" t="s">
        <v>670</v>
      </c>
      <c r="FK1" s="3" t="s">
        <v>671</v>
      </c>
      <c r="FL1" s="3" t="s">
        <v>672</v>
      </c>
      <c r="FM1" s="3" t="s">
        <v>673</v>
      </c>
      <c r="FN1" s="3" t="s">
        <v>674</v>
      </c>
      <c r="FO1" s="3" t="s">
        <v>675</v>
      </c>
      <c r="FP1" s="3" t="s">
        <v>676</v>
      </c>
      <c r="FQ1" s="3" t="s">
        <v>677</v>
      </c>
      <c r="FR1" s="3" t="s">
        <v>678</v>
      </c>
      <c r="FS1" s="3" t="s">
        <v>679</v>
      </c>
      <c r="FT1" s="3" t="s">
        <v>680</v>
      </c>
      <c r="FU1" s="3" t="s">
        <v>681</v>
      </c>
      <c r="FV1" s="3" t="s">
        <v>682</v>
      </c>
      <c r="FW1" s="3" t="s">
        <v>683</v>
      </c>
      <c r="FX1" s="3" t="s">
        <v>684</v>
      </c>
      <c r="FY1" s="3" t="s">
        <v>685</v>
      </c>
      <c r="FZ1" s="3" t="s">
        <v>686</v>
      </c>
      <c r="GA1" s="3" t="s">
        <v>687</v>
      </c>
      <c r="GB1" s="3" t="s">
        <v>688</v>
      </c>
      <c r="GC1" s="3" t="s">
        <v>689</v>
      </c>
      <c r="GD1" s="3" t="s">
        <v>690</v>
      </c>
      <c r="GE1" s="3" t="s">
        <v>691</v>
      </c>
      <c r="GF1" s="3" t="s">
        <v>692</v>
      </c>
      <c r="GG1" s="3" t="s">
        <v>693</v>
      </c>
      <c r="GH1" s="3" t="s">
        <v>694</v>
      </c>
      <c r="GI1" s="3" t="s">
        <v>695</v>
      </c>
      <c r="GJ1" s="3" t="s">
        <v>696</v>
      </c>
      <c r="GK1" s="3" t="s">
        <v>697</v>
      </c>
      <c r="GL1" s="3" t="s">
        <v>698</v>
      </c>
      <c r="GM1" s="3" t="s">
        <v>699</v>
      </c>
      <c r="GN1" s="3" t="s">
        <v>700</v>
      </c>
      <c r="GO1" s="3" t="s">
        <v>701</v>
      </c>
      <c r="GP1" s="3" t="s">
        <v>702</v>
      </c>
      <c r="GQ1" s="3" t="s">
        <v>703</v>
      </c>
      <c r="GR1" s="3" t="s">
        <v>704</v>
      </c>
      <c r="GS1" s="3" t="s">
        <v>705</v>
      </c>
      <c r="GT1" s="3" t="s">
        <v>706</v>
      </c>
      <c r="GU1" s="3" t="s">
        <v>707</v>
      </c>
      <c r="GV1" s="3" t="s">
        <v>708</v>
      </c>
      <c r="GW1" s="3" t="s">
        <v>709</v>
      </c>
      <c r="GX1" s="3" t="s">
        <v>710</v>
      </c>
      <c r="GY1" s="3" t="s">
        <v>711</v>
      </c>
      <c r="GZ1" s="3" t="s">
        <v>712</v>
      </c>
      <c r="HA1" s="3" t="s">
        <v>713</v>
      </c>
      <c r="HB1" s="3" t="s">
        <v>714</v>
      </c>
      <c r="HC1" s="3" t="s">
        <v>715</v>
      </c>
      <c r="HD1" s="3" t="s">
        <v>716</v>
      </c>
      <c r="HE1" s="3" t="s">
        <v>717</v>
      </c>
      <c r="HF1" s="3" t="s">
        <v>718</v>
      </c>
      <c r="HG1" s="3" t="s">
        <v>719</v>
      </c>
      <c r="HH1" s="3" t="s">
        <v>720</v>
      </c>
      <c r="HI1" s="3" t="s">
        <v>721</v>
      </c>
      <c r="HJ1" s="3" t="s">
        <v>722</v>
      </c>
      <c r="HK1" s="3" t="s">
        <v>723</v>
      </c>
      <c r="HL1" s="3" t="s">
        <v>724</v>
      </c>
      <c r="HM1" s="3" t="s">
        <v>725</v>
      </c>
      <c r="HN1" s="3" t="s">
        <v>726</v>
      </c>
      <c r="HO1" s="3" t="s">
        <v>727</v>
      </c>
      <c r="HP1" s="3" t="s">
        <v>728</v>
      </c>
      <c r="HQ1" s="3" t="s">
        <v>729</v>
      </c>
      <c r="HR1" s="3" t="s">
        <v>730</v>
      </c>
      <c r="HS1" s="3" t="s">
        <v>731</v>
      </c>
      <c r="HT1" s="3" t="s">
        <v>732</v>
      </c>
      <c r="HU1" s="3" t="s">
        <v>733</v>
      </c>
      <c r="HV1" s="3" t="s">
        <v>734</v>
      </c>
      <c r="HW1" s="3" t="s">
        <v>735</v>
      </c>
      <c r="HX1" s="3" t="s">
        <v>736</v>
      </c>
      <c r="HY1" s="3" t="s">
        <v>737</v>
      </c>
      <c r="HZ1" s="3" t="s">
        <v>738</v>
      </c>
      <c r="IA1" s="3" t="s">
        <v>739</v>
      </c>
      <c r="IB1" s="3" t="s">
        <v>740</v>
      </c>
      <c r="IC1" s="3" t="s">
        <v>741</v>
      </c>
      <c r="ID1" s="3" t="s">
        <v>742</v>
      </c>
      <c r="IE1" s="3" t="s">
        <v>743</v>
      </c>
      <c r="IF1" s="3" t="s">
        <v>744</v>
      </c>
      <c r="IG1" s="3" t="s">
        <v>745</v>
      </c>
      <c r="IH1" s="3" t="s">
        <v>746</v>
      </c>
      <c r="II1" s="3" t="s">
        <v>747</v>
      </c>
      <c r="IJ1" s="3" t="s">
        <v>5360</v>
      </c>
      <c r="IK1" s="3" t="s">
        <v>5361</v>
      </c>
      <c r="IL1" s="3" t="s">
        <v>5362</v>
      </c>
      <c r="IM1" s="3" t="s">
        <v>5363</v>
      </c>
      <c r="IN1" s="3" t="s">
        <v>5364</v>
      </c>
      <c r="IO1" s="3" t="s">
        <v>5365</v>
      </c>
      <c r="IP1" s="3" t="s">
        <v>748</v>
      </c>
      <c r="IQ1" s="3" t="s">
        <v>749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750</v>
      </c>
      <c r="C10" s="8" t="s">
        <v>751</v>
      </c>
      <c r="D10" s="8" t="s">
        <v>752</v>
      </c>
      <c r="E10" s="8" t="s">
        <v>753</v>
      </c>
      <c r="F10" s="8" t="s">
        <v>754</v>
      </c>
      <c r="G10" s="8" t="s">
        <v>755</v>
      </c>
      <c r="H10" s="8" t="s">
        <v>756</v>
      </c>
      <c r="I10" s="8" t="s">
        <v>757</v>
      </c>
      <c r="J10" s="8" t="s">
        <v>758</v>
      </c>
      <c r="K10" s="8" t="s">
        <v>759</v>
      </c>
      <c r="L10" s="8" t="s">
        <v>760</v>
      </c>
      <c r="M10" s="8" t="s">
        <v>761</v>
      </c>
      <c r="N10" s="8" t="s">
        <v>762</v>
      </c>
      <c r="O10" s="8" t="s">
        <v>763</v>
      </c>
      <c r="P10" s="8" t="s">
        <v>764</v>
      </c>
      <c r="Q10" s="8" t="s">
        <v>765</v>
      </c>
      <c r="R10" s="8" t="s">
        <v>766</v>
      </c>
      <c r="S10" s="8" t="s">
        <v>767</v>
      </c>
      <c r="T10" s="8" t="s">
        <v>768</v>
      </c>
      <c r="U10" s="8" t="s">
        <v>769</v>
      </c>
      <c r="V10" s="8" t="s">
        <v>770</v>
      </c>
      <c r="W10" s="8" t="s">
        <v>771</v>
      </c>
      <c r="X10" s="8" t="s">
        <v>772</v>
      </c>
      <c r="Y10" s="8" t="s">
        <v>773</v>
      </c>
      <c r="Z10" s="8" t="s">
        <v>774</v>
      </c>
      <c r="AA10" s="8" t="s">
        <v>775</v>
      </c>
      <c r="AB10" s="8" t="s">
        <v>776</v>
      </c>
      <c r="AC10" s="8" t="s">
        <v>777</v>
      </c>
      <c r="AD10" s="8" t="s">
        <v>778</v>
      </c>
      <c r="AE10" s="8" t="s">
        <v>779</v>
      </c>
      <c r="AF10" s="8" t="s">
        <v>780</v>
      </c>
      <c r="AG10" s="8" t="s">
        <v>781</v>
      </c>
      <c r="AH10" s="8" t="s">
        <v>782</v>
      </c>
      <c r="AI10" s="8" t="s">
        <v>783</v>
      </c>
      <c r="AJ10" s="8" t="s">
        <v>784</v>
      </c>
      <c r="AK10" s="8" t="s">
        <v>785</v>
      </c>
      <c r="AL10" s="8" t="s">
        <v>786</v>
      </c>
      <c r="AM10" s="8" t="s">
        <v>787</v>
      </c>
      <c r="AN10" s="8" t="s">
        <v>788</v>
      </c>
      <c r="AO10" s="8" t="s">
        <v>789</v>
      </c>
      <c r="AP10" s="8" t="s">
        <v>790</v>
      </c>
      <c r="AQ10" s="8" t="s">
        <v>791</v>
      </c>
      <c r="AR10" s="8" t="s">
        <v>792</v>
      </c>
      <c r="AS10" s="8" t="s">
        <v>793</v>
      </c>
      <c r="AT10" s="8" t="s">
        <v>794</v>
      </c>
      <c r="AU10" s="8" t="s">
        <v>795</v>
      </c>
      <c r="AV10" s="8" t="s">
        <v>796</v>
      </c>
      <c r="AW10" s="8" t="s">
        <v>797</v>
      </c>
      <c r="AX10" s="8" t="s">
        <v>798</v>
      </c>
      <c r="AY10" s="8" t="s">
        <v>799</v>
      </c>
      <c r="AZ10" s="8" t="s">
        <v>800</v>
      </c>
      <c r="BA10" s="8" t="s">
        <v>801</v>
      </c>
      <c r="BB10" s="8" t="s">
        <v>802</v>
      </c>
      <c r="BC10" s="8" t="s">
        <v>803</v>
      </c>
      <c r="BD10" s="8" t="s">
        <v>804</v>
      </c>
      <c r="BE10" s="8" t="s">
        <v>805</v>
      </c>
      <c r="BF10" s="8" t="s">
        <v>806</v>
      </c>
      <c r="BG10" s="8" t="s">
        <v>807</v>
      </c>
      <c r="BH10" s="8" t="s">
        <v>808</v>
      </c>
      <c r="BI10" s="8" t="s">
        <v>809</v>
      </c>
      <c r="BJ10" s="8" t="s">
        <v>810</v>
      </c>
      <c r="BK10" s="8" t="s">
        <v>811</v>
      </c>
      <c r="BL10" s="8" t="s">
        <v>812</v>
      </c>
      <c r="BM10" s="8" t="s">
        <v>813</v>
      </c>
      <c r="BN10" s="8" t="s">
        <v>814</v>
      </c>
      <c r="BO10" s="8" t="s">
        <v>815</v>
      </c>
      <c r="BP10" s="8" t="s">
        <v>816</v>
      </c>
      <c r="BQ10" s="8" t="s">
        <v>817</v>
      </c>
      <c r="BR10" s="8" t="s">
        <v>818</v>
      </c>
      <c r="BS10" s="8" t="s">
        <v>819</v>
      </c>
      <c r="BT10" s="8" t="s">
        <v>820</v>
      </c>
      <c r="BU10" s="8" t="s">
        <v>821</v>
      </c>
      <c r="BV10" s="8" t="s">
        <v>822</v>
      </c>
      <c r="BW10" s="8" t="s">
        <v>823</v>
      </c>
      <c r="BX10" s="8" t="s">
        <v>824</v>
      </c>
      <c r="BY10" s="8" t="s">
        <v>825</v>
      </c>
      <c r="BZ10" s="8" t="s">
        <v>826</v>
      </c>
      <c r="CA10" s="8" t="s">
        <v>827</v>
      </c>
      <c r="CB10" s="8" t="s">
        <v>828</v>
      </c>
      <c r="CC10" s="8" t="s">
        <v>829</v>
      </c>
      <c r="CD10" s="8" t="s">
        <v>830</v>
      </c>
      <c r="CE10" s="8" t="s">
        <v>831</v>
      </c>
      <c r="CF10" s="8" t="s">
        <v>832</v>
      </c>
      <c r="CG10" s="8" t="s">
        <v>833</v>
      </c>
      <c r="CH10" s="8" t="s">
        <v>834</v>
      </c>
      <c r="CI10" s="8" t="s">
        <v>835</v>
      </c>
      <c r="CJ10" s="8" t="s">
        <v>836</v>
      </c>
      <c r="CK10" s="8" t="s">
        <v>837</v>
      </c>
      <c r="CL10" s="8" t="s">
        <v>838</v>
      </c>
      <c r="CM10" s="8" t="s">
        <v>839</v>
      </c>
      <c r="CN10" s="8" t="s">
        <v>840</v>
      </c>
      <c r="CO10" s="8" t="s">
        <v>841</v>
      </c>
      <c r="CP10" s="8" t="s">
        <v>842</v>
      </c>
      <c r="CQ10" s="8" t="s">
        <v>843</v>
      </c>
      <c r="CR10" s="8" t="s">
        <v>844</v>
      </c>
      <c r="CS10" s="8" t="s">
        <v>845</v>
      </c>
      <c r="CT10" s="8" t="s">
        <v>846</v>
      </c>
      <c r="CU10" s="8" t="s">
        <v>847</v>
      </c>
      <c r="CV10" s="8" t="s">
        <v>848</v>
      </c>
      <c r="CW10" s="8" t="s">
        <v>849</v>
      </c>
      <c r="CX10" s="8" t="s">
        <v>850</v>
      </c>
      <c r="CY10" s="8" t="s">
        <v>851</v>
      </c>
      <c r="CZ10" s="8" t="s">
        <v>852</v>
      </c>
      <c r="DA10" s="8" t="s">
        <v>853</v>
      </c>
      <c r="DB10" s="8" t="s">
        <v>854</v>
      </c>
      <c r="DC10" s="8" t="s">
        <v>855</v>
      </c>
      <c r="DD10" s="8" t="s">
        <v>856</v>
      </c>
      <c r="DE10" s="8" t="s">
        <v>857</v>
      </c>
      <c r="DF10" s="8" t="s">
        <v>858</v>
      </c>
      <c r="DG10" s="8" t="s">
        <v>859</v>
      </c>
      <c r="DH10" s="8" t="s">
        <v>860</v>
      </c>
      <c r="DI10" s="8" t="s">
        <v>861</v>
      </c>
      <c r="DJ10" s="8" t="s">
        <v>862</v>
      </c>
      <c r="DK10" s="8" t="s">
        <v>863</v>
      </c>
      <c r="DL10" s="8" t="s">
        <v>864</v>
      </c>
      <c r="DM10" s="8" t="s">
        <v>865</v>
      </c>
      <c r="DN10" s="8" t="s">
        <v>866</v>
      </c>
      <c r="DO10" s="8" t="s">
        <v>867</v>
      </c>
      <c r="DP10" s="8" t="s">
        <v>868</v>
      </c>
      <c r="DQ10" s="8" t="s">
        <v>869</v>
      </c>
      <c r="DR10" s="8" t="s">
        <v>870</v>
      </c>
      <c r="DS10" s="8" t="s">
        <v>871</v>
      </c>
      <c r="DT10" s="8" t="s">
        <v>872</v>
      </c>
      <c r="DU10" s="8" t="s">
        <v>873</v>
      </c>
      <c r="DV10" s="8" t="s">
        <v>874</v>
      </c>
      <c r="DW10" s="8" t="s">
        <v>875</v>
      </c>
      <c r="DX10" s="8" t="s">
        <v>876</v>
      </c>
      <c r="DY10" s="8" t="s">
        <v>877</v>
      </c>
      <c r="DZ10" s="8" t="s">
        <v>878</v>
      </c>
      <c r="EA10" s="8" t="s">
        <v>879</v>
      </c>
      <c r="EB10" s="8" t="s">
        <v>880</v>
      </c>
      <c r="EC10" s="8" t="s">
        <v>881</v>
      </c>
      <c r="ED10" s="8" t="s">
        <v>882</v>
      </c>
      <c r="EE10" s="8" t="s">
        <v>883</v>
      </c>
      <c r="EF10" s="8" t="s">
        <v>884</v>
      </c>
      <c r="EG10" s="8" t="s">
        <v>885</v>
      </c>
      <c r="EH10" s="8" t="s">
        <v>886</v>
      </c>
      <c r="EI10" s="8" t="s">
        <v>887</v>
      </c>
      <c r="EJ10" s="8" t="s">
        <v>888</v>
      </c>
      <c r="EK10" s="8" t="s">
        <v>889</v>
      </c>
      <c r="EL10" s="8" t="s">
        <v>890</v>
      </c>
      <c r="EM10" s="8" t="s">
        <v>891</v>
      </c>
      <c r="EN10" s="8" t="s">
        <v>892</v>
      </c>
      <c r="EO10" s="8" t="s">
        <v>893</v>
      </c>
      <c r="EP10" s="8" t="s">
        <v>894</v>
      </c>
      <c r="EQ10" s="8" t="s">
        <v>895</v>
      </c>
      <c r="ER10" s="8" t="s">
        <v>896</v>
      </c>
      <c r="ES10" s="8" t="s">
        <v>897</v>
      </c>
      <c r="ET10" s="8" t="s">
        <v>898</v>
      </c>
      <c r="EU10" s="8" t="s">
        <v>899</v>
      </c>
      <c r="EV10" s="8" t="s">
        <v>900</v>
      </c>
      <c r="EW10" s="8" t="s">
        <v>901</v>
      </c>
      <c r="EX10" s="8" t="s">
        <v>902</v>
      </c>
      <c r="EY10" s="8" t="s">
        <v>903</v>
      </c>
      <c r="EZ10" s="8" t="s">
        <v>904</v>
      </c>
      <c r="FA10" s="8" t="s">
        <v>905</v>
      </c>
      <c r="FB10" s="8" t="s">
        <v>906</v>
      </c>
      <c r="FC10" s="8" t="s">
        <v>907</v>
      </c>
      <c r="FD10" s="8" t="s">
        <v>908</v>
      </c>
      <c r="FE10" s="8" t="s">
        <v>909</v>
      </c>
      <c r="FF10" s="8" t="s">
        <v>910</v>
      </c>
      <c r="FG10" s="8" t="s">
        <v>911</v>
      </c>
      <c r="FH10" s="8" t="s">
        <v>912</v>
      </c>
      <c r="FI10" s="8" t="s">
        <v>913</v>
      </c>
      <c r="FJ10" s="8" t="s">
        <v>914</v>
      </c>
      <c r="FK10" s="8" t="s">
        <v>915</v>
      </c>
      <c r="FL10" s="8" t="s">
        <v>916</v>
      </c>
      <c r="FM10" s="8" t="s">
        <v>917</v>
      </c>
      <c r="FN10" s="8" t="s">
        <v>918</v>
      </c>
      <c r="FO10" s="8" t="s">
        <v>919</v>
      </c>
      <c r="FP10" s="8" t="s">
        <v>920</v>
      </c>
      <c r="FQ10" s="8" t="s">
        <v>921</v>
      </c>
      <c r="FR10" s="8" t="s">
        <v>922</v>
      </c>
      <c r="FS10" s="8" t="s">
        <v>923</v>
      </c>
      <c r="FT10" s="8" t="s">
        <v>924</v>
      </c>
      <c r="FU10" s="8" t="s">
        <v>925</v>
      </c>
      <c r="FV10" s="8" t="s">
        <v>926</v>
      </c>
      <c r="FW10" s="8" t="s">
        <v>927</v>
      </c>
      <c r="FX10" s="8" t="s">
        <v>928</v>
      </c>
      <c r="FY10" s="8" t="s">
        <v>929</v>
      </c>
      <c r="FZ10" s="8" t="s">
        <v>930</v>
      </c>
      <c r="GA10" s="8" t="s">
        <v>931</v>
      </c>
      <c r="GB10" s="8" t="s">
        <v>932</v>
      </c>
      <c r="GC10" s="8" t="s">
        <v>933</v>
      </c>
      <c r="GD10" s="8" t="s">
        <v>934</v>
      </c>
      <c r="GE10" s="8" t="s">
        <v>935</v>
      </c>
      <c r="GF10" s="8" t="s">
        <v>936</v>
      </c>
      <c r="GG10" s="8" t="s">
        <v>937</v>
      </c>
      <c r="GH10" s="8" t="s">
        <v>938</v>
      </c>
      <c r="GI10" s="8" t="s">
        <v>939</v>
      </c>
      <c r="GJ10" s="8" t="s">
        <v>940</v>
      </c>
      <c r="GK10" s="8" t="s">
        <v>941</v>
      </c>
      <c r="GL10" s="8" t="s">
        <v>942</v>
      </c>
      <c r="GM10" s="8" t="s">
        <v>943</v>
      </c>
      <c r="GN10" s="8" t="s">
        <v>944</v>
      </c>
      <c r="GO10" s="8" t="s">
        <v>945</v>
      </c>
      <c r="GP10" s="8" t="s">
        <v>946</v>
      </c>
      <c r="GQ10" s="8" t="s">
        <v>947</v>
      </c>
      <c r="GR10" s="8" t="s">
        <v>948</v>
      </c>
      <c r="GS10" s="8" t="s">
        <v>949</v>
      </c>
      <c r="GT10" s="8" t="s">
        <v>950</v>
      </c>
      <c r="GU10" s="8" t="s">
        <v>951</v>
      </c>
      <c r="GV10" s="8" t="s">
        <v>952</v>
      </c>
      <c r="GW10" s="8" t="s">
        <v>953</v>
      </c>
      <c r="GX10" s="8" t="s">
        <v>954</v>
      </c>
      <c r="GY10" s="8" t="s">
        <v>955</v>
      </c>
      <c r="GZ10" s="8" t="s">
        <v>956</v>
      </c>
      <c r="HA10" s="8" t="s">
        <v>957</v>
      </c>
      <c r="HB10" s="8" t="s">
        <v>958</v>
      </c>
      <c r="HC10" s="8" t="s">
        <v>959</v>
      </c>
      <c r="HD10" s="8" t="s">
        <v>960</v>
      </c>
      <c r="HE10" s="8" t="s">
        <v>961</v>
      </c>
      <c r="HF10" s="8" t="s">
        <v>962</v>
      </c>
      <c r="HG10" s="8" t="s">
        <v>963</v>
      </c>
      <c r="HH10" s="8" t="s">
        <v>964</v>
      </c>
      <c r="HI10" s="8" t="s">
        <v>965</v>
      </c>
      <c r="HJ10" s="8" t="s">
        <v>966</v>
      </c>
      <c r="HK10" s="8" t="s">
        <v>967</v>
      </c>
      <c r="HL10" s="8" t="s">
        <v>968</v>
      </c>
      <c r="HM10" s="8" t="s">
        <v>969</v>
      </c>
      <c r="HN10" s="8" t="s">
        <v>970</v>
      </c>
      <c r="HO10" s="8" t="s">
        <v>971</v>
      </c>
      <c r="HP10" s="8" t="s">
        <v>972</v>
      </c>
      <c r="HQ10" s="8" t="s">
        <v>973</v>
      </c>
      <c r="HR10" s="8" t="s">
        <v>974</v>
      </c>
      <c r="HS10" s="8" t="s">
        <v>975</v>
      </c>
      <c r="HT10" s="8" t="s">
        <v>976</v>
      </c>
      <c r="HU10" s="8" t="s">
        <v>977</v>
      </c>
      <c r="HV10" s="8" t="s">
        <v>978</v>
      </c>
      <c r="HW10" s="8" t="s">
        <v>979</v>
      </c>
      <c r="HX10" s="8" t="s">
        <v>980</v>
      </c>
      <c r="HY10" s="8" t="s">
        <v>981</v>
      </c>
      <c r="HZ10" s="8" t="s">
        <v>982</v>
      </c>
      <c r="IA10" s="8" t="s">
        <v>983</v>
      </c>
      <c r="IB10" s="8" t="s">
        <v>984</v>
      </c>
      <c r="IC10" s="8" t="s">
        <v>985</v>
      </c>
      <c r="ID10" s="8" t="s">
        <v>986</v>
      </c>
      <c r="IE10" s="8" t="s">
        <v>987</v>
      </c>
      <c r="IF10" s="8" t="s">
        <v>988</v>
      </c>
      <c r="IG10" s="8" t="s">
        <v>989</v>
      </c>
      <c r="IH10" s="8" t="s">
        <v>990</v>
      </c>
      <c r="II10" s="8" t="s">
        <v>991</v>
      </c>
      <c r="IJ10" s="8" t="s">
        <v>992</v>
      </c>
      <c r="IK10" s="8" t="s">
        <v>993</v>
      </c>
      <c r="IL10" s="8" t="s">
        <v>994</v>
      </c>
      <c r="IM10" s="8" t="s">
        <v>995</v>
      </c>
      <c r="IN10" s="8" t="s">
        <v>996</v>
      </c>
      <c r="IO10" s="8" t="s">
        <v>997</v>
      </c>
      <c r="IP10" s="8" t="s">
        <v>998</v>
      </c>
      <c r="IQ10" s="8" t="s">
        <v>999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>
        <v>234.63300000000001</v>
      </c>
      <c r="AU11" s="9">
        <v>125.26600000000001</v>
      </c>
      <c r="AV11" s="9">
        <v>109.367</v>
      </c>
      <c r="AW11" s="9">
        <v>639.846</v>
      </c>
      <c r="AX11" s="9">
        <v>346.18099999999998</v>
      </c>
      <c r="AY11" s="9">
        <v>293.66500000000002</v>
      </c>
      <c r="AZ11" s="9">
        <v>231.976</v>
      </c>
      <c r="BA11" s="9">
        <v>123.964</v>
      </c>
      <c r="BB11" s="9">
        <v>108.012</v>
      </c>
      <c r="BC11" s="9">
        <v>633.69299999999998</v>
      </c>
      <c r="BD11" s="9">
        <v>342.25</v>
      </c>
      <c r="BE11" s="9">
        <v>291.44299999999998</v>
      </c>
      <c r="BF11" s="9">
        <v>81.153000000000006</v>
      </c>
      <c r="BG11" s="9">
        <v>44.433</v>
      </c>
      <c r="BH11" s="9">
        <v>36.72</v>
      </c>
      <c r="BI11" s="9">
        <v>205.04300000000001</v>
      </c>
      <c r="BJ11" s="9">
        <v>104.55800000000001</v>
      </c>
      <c r="BK11" s="9">
        <v>100.485</v>
      </c>
      <c r="BL11" s="9">
        <v>95.188999999999993</v>
      </c>
      <c r="BM11" s="9">
        <v>48.728000000000002</v>
      </c>
      <c r="BN11" s="9">
        <v>46.460999999999999</v>
      </c>
      <c r="BO11" s="9">
        <v>306.99700000000001</v>
      </c>
      <c r="BP11" s="9">
        <v>168.91900000000001</v>
      </c>
      <c r="BQ11" s="9">
        <v>138.078</v>
      </c>
      <c r="BR11" s="9">
        <v>53.054000000000002</v>
      </c>
      <c r="BS11" s="9">
        <v>28.765000000000001</v>
      </c>
      <c r="BT11" s="9">
        <v>24.29</v>
      </c>
      <c r="BU11" s="9">
        <v>193.49299999999999</v>
      </c>
      <c r="BV11" s="9">
        <v>105.30500000000001</v>
      </c>
      <c r="BW11" s="9">
        <v>88.188000000000002</v>
      </c>
      <c r="BX11" s="9">
        <v>42.134999999999998</v>
      </c>
      <c r="BY11" s="9">
        <v>19.963999999999999</v>
      </c>
      <c r="BZ11" s="9">
        <v>22.170999999999999</v>
      </c>
      <c r="CA11" s="9">
        <v>113.504</v>
      </c>
      <c r="CB11" s="9">
        <v>63.613</v>
      </c>
      <c r="CC11" s="9">
        <v>49.890999999999998</v>
      </c>
      <c r="CD11" s="9">
        <v>55.634</v>
      </c>
      <c r="CE11" s="9">
        <v>30.803000000000001</v>
      </c>
      <c r="CF11" s="9">
        <v>24.831</v>
      </c>
      <c r="CG11" s="9">
        <v>121.65300000000001</v>
      </c>
      <c r="CH11" s="9">
        <v>68.772999999999996</v>
      </c>
      <c r="CI11" s="9">
        <v>52.878999999999998</v>
      </c>
      <c r="CJ11" s="9">
        <v>30.989000000000001</v>
      </c>
      <c r="CK11" s="9">
        <v>14.286</v>
      </c>
      <c r="CL11" s="9">
        <v>16.702999999999999</v>
      </c>
      <c r="CM11" s="9">
        <v>76.87</v>
      </c>
      <c r="CN11" s="9">
        <v>43.908999999999999</v>
      </c>
      <c r="CO11" s="9">
        <v>32.960999999999999</v>
      </c>
      <c r="CP11" s="9">
        <v>24.645</v>
      </c>
      <c r="CQ11" s="9">
        <v>16.515999999999998</v>
      </c>
      <c r="CR11" s="9">
        <v>8.1280000000000001</v>
      </c>
      <c r="CS11" s="9">
        <v>44.783000000000001</v>
      </c>
      <c r="CT11" s="9">
        <v>24.864000000000001</v>
      </c>
      <c r="CU11" s="9">
        <v>19.917999999999999</v>
      </c>
      <c r="CV11" s="9">
        <v>2.6560000000000001</v>
      </c>
      <c r="CW11" s="9">
        <v>1.302</v>
      </c>
      <c r="CX11" s="9">
        <v>1.355</v>
      </c>
      <c r="CY11" s="9">
        <v>6.1529999999999996</v>
      </c>
      <c r="CZ11" s="9">
        <v>3.931</v>
      </c>
      <c r="DA11" s="9">
        <v>2.222</v>
      </c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>
        <v>138.92500000000001</v>
      </c>
      <c r="FW11" s="9">
        <v>69.224999999999994</v>
      </c>
      <c r="FX11" s="9">
        <v>69.7</v>
      </c>
      <c r="FY11" s="9">
        <v>73.893000000000001</v>
      </c>
      <c r="FZ11" s="9">
        <v>40.442999999999998</v>
      </c>
      <c r="GA11" s="9">
        <v>33.450000000000003</v>
      </c>
      <c r="GB11" s="9">
        <v>312.33199999999999</v>
      </c>
      <c r="GC11" s="9">
        <v>160.53899999999999</v>
      </c>
      <c r="GD11" s="9">
        <v>151.79300000000001</v>
      </c>
      <c r="GE11" s="9">
        <v>13.442</v>
      </c>
      <c r="GF11" s="9">
        <v>8.1750000000000007</v>
      </c>
      <c r="GG11" s="9">
        <v>5.266</v>
      </c>
      <c r="GH11" s="9">
        <v>245.86</v>
      </c>
      <c r="GI11" s="9">
        <v>138.16399999999999</v>
      </c>
      <c r="GJ11" s="9">
        <v>107.69499999999999</v>
      </c>
      <c r="GK11" s="9">
        <v>5.1909999999999998</v>
      </c>
      <c r="GL11" s="9">
        <v>4.2409999999999997</v>
      </c>
      <c r="GM11" s="9">
        <v>0.95</v>
      </c>
      <c r="GN11" s="9">
        <v>57.192999999999998</v>
      </c>
      <c r="GO11" s="9">
        <v>33.158999999999999</v>
      </c>
      <c r="GP11" s="9">
        <v>24.033999999999999</v>
      </c>
      <c r="GQ11" s="9">
        <v>3.181</v>
      </c>
      <c r="GR11" s="9">
        <v>3.181</v>
      </c>
      <c r="GS11" s="9">
        <v>0</v>
      </c>
      <c r="GT11" s="9">
        <v>24.460999999999999</v>
      </c>
      <c r="GU11" s="9">
        <v>14.319000000000001</v>
      </c>
      <c r="GV11" s="9">
        <v>10.141999999999999</v>
      </c>
      <c r="GW11" s="9">
        <v>45.895000000000003</v>
      </c>
      <c r="GX11" s="9">
        <v>24.748000000000001</v>
      </c>
      <c r="GY11" s="9">
        <v>21.148</v>
      </c>
      <c r="GZ11" s="9">
        <v>214.863</v>
      </c>
      <c r="HA11" s="9">
        <v>116.735</v>
      </c>
      <c r="HB11" s="9">
        <v>98.128</v>
      </c>
      <c r="HC11" s="9">
        <v>100.667</v>
      </c>
      <c r="HD11" s="9">
        <v>51.970999999999997</v>
      </c>
      <c r="HE11" s="9">
        <v>48.695999999999998</v>
      </c>
      <c r="HF11" s="9">
        <v>162.46</v>
      </c>
      <c r="HG11" s="9">
        <v>89.641000000000005</v>
      </c>
      <c r="HH11" s="9">
        <v>72.817999999999998</v>
      </c>
      <c r="HI11" s="9">
        <v>82.150999999999996</v>
      </c>
      <c r="HJ11" s="9">
        <v>44.042999999999999</v>
      </c>
      <c r="HK11" s="9">
        <v>38.107999999999997</v>
      </c>
      <c r="HL11" s="9">
        <v>93.275999999999996</v>
      </c>
      <c r="HM11" s="9">
        <v>50.401000000000003</v>
      </c>
      <c r="HN11" s="9">
        <v>42.875</v>
      </c>
      <c r="HO11" s="9">
        <v>65.444000000000003</v>
      </c>
      <c r="HP11" s="9">
        <v>32.404000000000003</v>
      </c>
      <c r="HQ11" s="9">
        <v>33.039000000000001</v>
      </c>
      <c r="HR11" s="9">
        <v>129.31800000000001</v>
      </c>
      <c r="HS11" s="9">
        <v>75.564999999999998</v>
      </c>
      <c r="HT11" s="9">
        <v>53.753</v>
      </c>
      <c r="HU11" s="9">
        <v>62.844999999999999</v>
      </c>
      <c r="HV11" s="9">
        <v>36.752000000000002</v>
      </c>
      <c r="HW11" s="9">
        <v>26.091999999999999</v>
      </c>
      <c r="HX11" s="9">
        <v>11.938000000000001</v>
      </c>
      <c r="HY11" s="9">
        <v>7.26</v>
      </c>
      <c r="HZ11" s="9">
        <v>4.6779999999999999</v>
      </c>
      <c r="IA11" s="9">
        <v>20.032</v>
      </c>
      <c r="IB11" s="9">
        <v>12.143000000000001</v>
      </c>
      <c r="IC11" s="9">
        <v>7.8890000000000002</v>
      </c>
      <c r="ID11" s="9">
        <v>23.283999999999999</v>
      </c>
      <c r="IE11" s="9">
        <v>13.21</v>
      </c>
      <c r="IF11" s="9">
        <v>10.074</v>
      </c>
      <c r="IG11" s="9">
        <v>18.129000000000001</v>
      </c>
      <c r="IH11" s="9">
        <v>10.455</v>
      </c>
      <c r="II11" s="9">
        <v>7.6740000000000004</v>
      </c>
      <c r="IJ11" s="9">
        <v>91.299000000000007</v>
      </c>
      <c r="IK11" s="9">
        <v>54.997999999999998</v>
      </c>
      <c r="IL11" s="9">
        <v>36.301000000000002</v>
      </c>
      <c r="IM11" s="9">
        <v>41.523000000000003</v>
      </c>
      <c r="IN11" s="9">
        <v>23.724</v>
      </c>
      <c r="IO11" s="9">
        <v>17.798999999999999</v>
      </c>
      <c r="IP11" s="9">
        <v>56.494999999999997</v>
      </c>
      <c r="IQ11" s="9">
        <v>34.058999999999997</v>
      </c>
    </row>
    <row r="12" spans="1:251">
      <c r="A12" s="10">
        <v>42401</v>
      </c>
      <c r="B12" s="9">
        <v>26.78</v>
      </c>
      <c r="C12" s="9">
        <v>34.776000000000003</v>
      </c>
      <c r="D12" s="9">
        <v>92.016999999999996</v>
      </c>
      <c r="E12" s="9">
        <v>43.847000000000001</v>
      </c>
      <c r="F12" s="9">
        <v>48.168999999999997</v>
      </c>
      <c r="G12" s="9">
        <v>446.86500000000001</v>
      </c>
      <c r="H12" s="9">
        <v>206.63300000000001</v>
      </c>
      <c r="I12" s="9">
        <v>240.232</v>
      </c>
      <c r="J12" s="9">
        <v>64.058999999999997</v>
      </c>
      <c r="K12" s="9">
        <v>24.023</v>
      </c>
      <c r="L12" s="9">
        <v>40.036000000000001</v>
      </c>
      <c r="M12" s="9">
        <v>209.75700000000001</v>
      </c>
      <c r="N12" s="9">
        <v>84.91</v>
      </c>
      <c r="O12" s="9">
        <v>124.846</v>
      </c>
      <c r="P12" s="9">
        <v>118.15900000000001</v>
      </c>
      <c r="Q12" s="9">
        <v>67.274000000000001</v>
      </c>
      <c r="R12" s="9">
        <v>50.884999999999998</v>
      </c>
      <c r="S12" s="9">
        <v>408.74400000000003</v>
      </c>
      <c r="T12" s="9">
        <v>263.827</v>
      </c>
      <c r="U12" s="9">
        <v>144.91800000000001</v>
      </c>
      <c r="V12" s="9">
        <v>38.643000000000001</v>
      </c>
      <c r="W12" s="9">
        <v>21.065000000000001</v>
      </c>
      <c r="X12" s="9">
        <v>17.577999999999999</v>
      </c>
      <c r="Y12" s="9">
        <v>54.38</v>
      </c>
      <c r="Z12" s="9">
        <v>27.667000000000002</v>
      </c>
      <c r="AA12" s="9">
        <v>26.713000000000001</v>
      </c>
      <c r="AB12" s="9">
        <v>5.3529999999999998</v>
      </c>
      <c r="AC12" s="9">
        <v>1.548</v>
      </c>
      <c r="AD12" s="9">
        <v>3.8050000000000002</v>
      </c>
      <c r="AE12" s="9">
        <v>17.657</v>
      </c>
      <c r="AF12" s="9">
        <v>10.738</v>
      </c>
      <c r="AG12" s="9">
        <v>6.9189999999999996</v>
      </c>
      <c r="AH12" s="9">
        <v>11.901</v>
      </c>
      <c r="AI12" s="9">
        <v>6.5640000000000001</v>
      </c>
      <c r="AJ12" s="9">
        <v>5.3369999999999997</v>
      </c>
      <c r="AK12" s="9">
        <v>28.829000000000001</v>
      </c>
      <c r="AL12" s="9">
        <v>19.006</v>
      </c>
      <c r="AM12" s="9">
        <v>9.8219999999999992</v>
      </c>
      <c r="AN12" s="9">
        <v>343.416</v>
      </c>
      <c r="AO12" s="9">
        <v>203.45599999999999</v>
      </c>
      <c r="AP12" s="9">
        <v>139.96</v>
      </c>
      <c r="AQ12" s="9">
        <v>818.952</v>
      </c>
      <c r="AR12" s="9">
        <v>451.79300000000001</v>
      </c>
      <c r="AS12" s="9">
        <v>367.15800000000002</v>
      </c>
      <c r="AT12" s="9">
        <v>209.06800000000001</v>
      </c>
      <c r="AU12" s="9">
        <v>108.19499999999999</v>
      </c>
      <c r="AV12" s="9">
        <v>100.873</v>
      </c>
      <c r="AW12" s="9">
        <v>701.52200000000005</v>
      </c>
      <c r="AX12" s="9">
        <v>364.90699999999998</v>
      </c>
      <c r="AY12" s="9">
        <v>336.61500000000001</v>
      </c>
      <c r="AZ12" s="9">
        <v>206.89699999999999</v>
      </c>
      <c r="BA12" s="9">
        <v>106.923</v>
      </c>
      <c r="BB12" s="9">
        <v>99.974000000000004</v>
      </c>
      <c r="BC12" s="9">
        <v>695.58900000000006</v>
      </c>
      <c r="BD12" s="9">
        <v>361.88099999999997</v>
      </c>
      <c r="BE12" s="9">
        <v>333.70800000000003</v>
      </c>
      <c r="BF12" s="9">
        <v>72.06</v>
      </c>
      <c r="BG12" s="9">
        <v>40.314</v>
      </c>
      <c r="BH12" s="9">
        <v>31.745000000000001</v>
      </c>
      <c r="BI12" s="9">
        <v>246.30699999999999</v>
      </c>
      <c r="BJ12" s="9">
        <v>122.863</v>
      </c>
      <c r="BK12" s="9">
        <v>123.444</v>
      </c>
      <c r="BL12" s="9">
        <v>79.241</v>
      </c>
      <c r="BM12" s="9">
        <v>36.323</v>
      </c>
      <c r="BN12" s="9">
        <v>42.917999999999999</v>
      </c>
      <c r="BO12" s="9">
        <v>319.86200000000002</v>
      </c>
      <c r="BP12" s="9">
        <v>167.90100000000001</v>
      </c>
      <c r="BQ12" s="9">
        <v>151.96199999999999</v>
      </c>
      <c r="BR12" s="9">
        <v>40.252000000000002</v>
      </c>
      <c r="BS12" s="9">
        <v>19.166</v>
      </c>
      <c r="BT12" s="9">
        <v>21.085999999999999</v>
      </c>
      <c r="BU12" s="9">
        <v>199.74700000000001</v>
      </c>
      <c r="BV12" s="9">
        <v>104.203</v>
      </c>
      <c r="BW12" s="9">
        <v>95.543999999999997</v>
      </c>
      <c r="BX12" s="9">
        <v>38.988999999999997</v>
      </c>
      <c r="BY12" s="9">
        <v>17.158000000000001</v>
      </c>
      <c r="BZ12" s="9">
        <v>21.832000000000001</v>
      </c>
      <c r="CA12" s="9">
        <v>120.11499999999999</v>
      </c>
      <c r="CB12" s="9">
        <v>63.698</v>
      </c>
      <c r="CC12" s="9">
        <v>56.417000000000002</v>
      </c>
      <c r="CD12" s="9">
        <v>55.595999999999997</v>
      </c>
      <c r="CE12" s="9">
        <v>30.285</v>
      </c>
      <c r="CF12" s="9">
        <v>25.311</v>
      </c>
      <c r="CG12" s="9">
        <v>129.41999999999999</v>
      </c>
      <c r="CH12" s="9">
        <v>71.117000000000004</v>
      </c>
      <c r="CI12" s="9">
        <v>58.302999999999997</v>
      </c>
      <c r="CJ12" s="9">
        <v>31.603000000000002</v>
      </c>
      <c r="CK12" s="9">
        <v>14.776</v>
      </c>
      <c r="CL12" s="9">
        <v>16.827000000000002</v>
      </c>
      <c r="CM12" s="9">
        <v>91.31</v>
      </c>
      <c r="CN12" s="9">
        <v>48.384999999999998</v>
      </c>
      <c r="CO12" s="9">
        <v>42.924999999999997</v>
      </c>
      <c r="CP12" s="9">
        <v>23.992999999999999</v>
      </c>
      <c r="CQ12" s="9">
        <v>15.509</v>
      </c>
      <c r="CR12" s="9">
        <v>8.484</v>
      </c>
      <c r="CS12" s="9">
        <v>38.11</v>
      </c>
      <c r="CT12" s="9">
        <v>22.731999999999999</v>
      </c>
      <c r="CU12" s="9">
        <v>15.378</v>
      </c>
      <c r="CV12" s="9">
        <v>2.1720000000000002</v>
      </c>
      <c r="CW12" s="9">
        <v>1.2729999999999999</v>
      </c>
      <c r="CX12" s="9">
        <v>0.89900000000000002</v>
      </c>
      <c r="CY12" s="9">
        <v>5.9329999999999998</v>
      </c>
      <c r="CZ12" s="9">
        <v>3.0259999999999998</v>
      </c>
      <c r="DA12" s="9">
        <v>2.907</v>
      </c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>
        <v>119.402</v>
      </c>
      <c r="FW12" s="9">
        <v>62.003</v>
      </c>
      <c r="FX12" s="9">
        <v>57.399000000000001</v>
      </c>
      <c r="FY12" s="9">
        <v>68.149000000000001</v>
      </c>
      <c r="FZ12" s="9">
        <v>37.991999999999997</v>
      </c>
      <c r="GA12" s="9">
        <v>30.157</v>
      </c>
      <c r="GB12" s="9">
        <v>336.04300000000001</v>
      </c>
      <c r="GC12" s="9">
        <v>172.04400000000001</v>
      </c>
      <c r="GD12" s="9">
        <v>163.999</v>
      </c>
      <c r="GE12" s="9">
        <v>12.2</v>
      </c>
      <c r="GF12" s="9">
        <v>3.7810000000000001</v>
      </c>
      <c r="GG12" s="9">
        <v>8.4190000000000005</v>
      </c>
      <c r="GH12" s="9">
        <v>291.08300000000003</v>
      </c>
      <c r="GI12" s="9">
        <v>153.92099999999999</v>
      </c>
      <c r="GJ12" s="9">
        <v>137.16300000000001</v>
      </c>
      <c r="GK12" s="9">
        <v>5.2850000000000001</v>
      </c>
      <c r="GL12" s="9">
        <v>1.198</v>
      </c>
      <c r="GM12" s="9">
        <v>4.0869999999999997</v>
      </c>
      <c r="GN12" s="9">
        <v>61.063000000000002</v>
      </c>
      <c r="GO12" s="9">
        <v>32.098999999999997</v>
      </c>
      <c r="GP12" s="9">
        <v>28.963999999999999</v>
      </c>
      <c r="GQ12" s="9">
        <v>4.0309999999999997</v>
      </c>
      <c r="GR12" s="9">
        <v>3.2210000000000001</v>
      </c>
      <c r="GS12" s="9">
        <v>0.81100000000000005</v>
      </c>
      <c r="GT12" s="9">
        <v>13.332000000000001</v>
      </c>
      <c r="GU12" s="9">
        <v>6.8440000000000003</v>
      </c>
      <c r="GV12" s="9">
        <v>6.4880000000000004</v>
      </c>
      <c r="GW12" s="9">
        <v>40.444000000000003</v>
      </c>
      <c r="GX12" s="9">
        <v>16.914999999999999</v>
      </c>
      <c r="GY12" s="9">
        <v>23.529</v>
      </c>
      <c r="GZ12" s="9">
        <v>196.26400000000001</v>
      </c>
      <c r="HA12" s="9">
        <v>102.608</v>
      </c>
      <c r="HB12" s="9">
        <v>93.656000000000006</v>
      </c>
      <c r="HC12" s="9">
        <v>98.545000000000002</v>
      </c>
      <c r="HD12" s="9">
        <v>51.524999999999999</v>
      </c>
      <c r="HE12" s="9">
        <v>47.021000000000001</v>
      </c>
      <c r="HF12" s="9">
        <v>155.61799999999999</v>
      </c>
      <c r="HG12" s="9">
        <v>83.019000000000005</v>
      </c>
      <c r="HH12" s="9">
        <v>72.599000000000004</v>
      </c>
      <c r="HI12" s="9">
        <v>88.203999999999994</v>
      </c>
      <c r="HJ12" s="9">
        <v>44.470999999999997</v>
      </c>
      <c r="HK12" s="9">
        <v>43.732999999999997</v>
      </c>
      <c r="HL12" s="9">
        <v>96.643000000000001</v>
      </c>
      <c r="HM12" s="9">
        <v>50.671999999999997</v>
      </c>
      <c r="HN12" s="9">
        <v>45.970999999999997</v>
      </c>
      <c r="HO12" s="9">
        <v>66.959999999999994</v>
      </c>
      <c r="HP12" s="9">
        <v>32.554000000000002</v>
      </c>
      <c r="HQ12" s="9">
        <v>34.405999999999999</v>
      </c>
      <c r="HR12" s="9">
        <v>109.06</v>
      </c>
      <c r="HS12" s="9">
        <v>57.738</v>
      </c>
      <c r="HT12" s="9">
        <v>51.322000000000003</v>
      </c>
      <c r="HU12" s="9">
        <v>58.216999999999999</v>
      </c>
      <c r="HV12" s="9">
        <v>36.758000000000003</v>
      </c>
      <c r="HW12" s="9">
        <v>21.457999999999998</v>
      </c>
      <c r="HX12" s="9">
        <v>13.907999999999999</v>
      </c>
      <c r="HY12" s="9">
        <v>6.0229999999999997</v>
      </c>
      <c r="HZ12" s="9">
        <v>7.8849999999999998</v>
      </c>
      <c r="IA12" s="9">
        <v>13.833</v>
      </c>
      <c r="IB12" s="9">
        <v>9.6050000000000004</v>
      </c>
      <c r="IC12" s="9">
        <v>4.2279999999999998</v>
      </c>
      <c r="ID12" s="9">
        <v>23.959</v>
      </c>
      <c r="IE12" s="9">
        <v>11.818</v>
      </c>
      <c r="IF12" s="9">
        <v>12.141</v>
      </c>
      <c r="IG12" s="9">
        <v>11.962999999999999</v>
      </c>
      <c r="IH12" s="9">
        <v>5.9710000000000001</v>
      </c>
      <c r="II12" s="9">
        <v>5.992</v>
      </c>
      <c r="IJ12" s="9">
        <v>83.253</v>
      </c>
      <c r="IK12" s="9">
        <v>50.619</v>
      </c>
      <c r="IL12" s="9">
        <v>32.633000000000003</v>
      </c>
      <c r="IM12" s="9">
        <v>26.114000000000001</v>
      </c>
      <c r="IN12" s="9">
        <v>13.507999999999999</v>
      </c>
      <c r="IO12" s="9">
        <v>12.605</v>
      </c>
      <c r="IP12" s="9">
        <v>63.673000000000002</v>
      </c>
      <c r="IQ12" s="9">
        <v>40.040999999999997</v>
      </c>
    </row>
    <row r="13" spans="1:251">
      <c r="A13" s="10">
        <v>42767</v>
      </c>
      <c r="B13" s="9">
        <v>15.987</v>
      </c>
      <c r="C13" s="9">
        <v>26.827999999999999</v>
      </c>
      <c r="D13" s="9">
        <v>97.694000000000003</v>
      </c>
      <c r="E13" s="9">
        <v>41.213999999999999</v>
      </c>
      <c r="F13" s="9">
        <v>56.481000000000002</v>
      </c>
      <c r="G13" s="9">
        <v>457.74599999999998</v>
      </c>
      <c r="H13" s="9">
        <v>226.012</v>
      </c>
      <c r="I13" s="9">
        <v>231.73400000000001</v>
      </c>
      <c r="J13" s="9">
        <v>62.055</v>
      </c>
      <c r="K13" s="9">
        <v>26.033999999999999</v>
      </c>
      <c r="L13" s="9">
        <v>36.021000000000001</v>
      </c>
      <c r="M13" s="9">
        <v>210.512</v>
      </c>
      <c r="N13" s="9">
        <v>97.372</v>
      </c>
      <c r="O13" s="9">
        <v>113.14</v>
      </c>
      <c r="P13" s="9">
        <v>108.705</v>
      </c>
      <c r="Q13" s="9">
        <v>54.978999999999999</v>
      </c>
      <c r="R13" s="9">
        <v>53.725999999999999</v>
      </c>
      <c r="S13" s="9">
        <v>417.46199999999999</v>
      </c>
      <c r="T13" s="9">
        <v>264.82499999999999</v>
      </c>
      <c r="U13" s="9">
        <v>152.63800000000001</v>
      </c>
      <c r="V13" s="9">
        <v>34.575000000000003</v>
      </c>
      <c r="W13" s="9">
        <v>15.026</v>
      </c>
      <c r="X13" s="9">
        <v>19.548999999999999</v>
      </c>
      <c r="Y13" s="9">
        <v>42.616999999999997</v>
      </c>
      <c r="Z13" s="9">
        <v>18.911999999999999</v>
      </c>
      <c r="AA13" s="9">
        <v>23.704999999999998</v>
      </c>
      <c r="AB13" s="9">
        <v>5.6790000000000003</v>
      </c>
      <c r="AC13" s="9">
        <v>3.4049999999999998</v>
      </c>
      <c r="AD13" s="9">
        <v>2.274</v>
      </c>
      <c r="AE13" s="9">
        <v>17.707000000000001</v>
      </c>
      <c r="AF13" s="9">
        <v>9.6039999999999992</v>
      </c>
      <c r="AG13" s="9">
        <v>8.1029999999999998</v>
      </c>
      <c r="AH13" s="9">
        <v>8.9139999999999997</v>
      </c>
      <c r="AI13" s="9">
        <v>5.0129999999999999</v>
      </c>
      <c r="AJ13" s="9">
        <v>3.9009999999999998</v>
      </c>
      <c r="AK13" s="9">
        <v>34.198</v>
      </c>
      <c r="AL13" s="9">
        <v>17.753</v>
      </c>
      <c r="AM13" s="9">
        <v>16.445</v>
      </c>
      <c r="AN13" s="9">
        <v>367.94200000000001</v>
      </c>
      <c r="AO13" s="9">
        <v>216.49199999999999</v>
      </c>
      <c r="AP13" s="9">
        <v>151.44999999999999</v>
      </c>
      <c r="AQ13" s="9">
        <v>833.24400000000003</v>
      </c>
      <c r="AR13" s="9">
        <v>462.76600000000002</v>
      </c>
      <c r="AS13" s="9">
        <v>370.47800000000001</v>
      </c>
      <c r="AT13" s="9">
        <v>203.345</v>
      </c>
      <c r="AU13" s="9">
        <v>106.874</v>
      </c>
      <c r="AV13" s="9">
        <v>96.471000000000004</v>
      </c>
      <c r="AW13" s="9">
        <v>682.47699999999998</v>
      </c>
      <c r="AX13" s="9">
        <v>355.34300000000002</v>
      </c>
      <c r="AY13" s="9">
        <v>327.13400000000001</v>
      </c>
      <c r="AZ13" s="9">
        <v>201.14099999999999</v>
      </c>
      <c r="BA13" s="9">
        <v>105.227</v>
      </c>
      <c r="BB13" s="9">
        <v>95.914000000000001</v>
      </c>
      <c r="BC13" s="9">
        <v>675.572</v>
      </c>
      <c r="BD13" s="9">
        <v>351.36</v>
      </c>
      <c r="BE13" s="9">
        <v>324.21199999999999</v>
      </c>
      <c r="BF13" s="9">
        <v>76.396000000000001</v>
      </c>
      <c r="BG13" s="9">
        <v>46.649000000000001</v>
      </c>
      <c r="BH13" s="9">
        <v>29.747</v>
      </c>
      <c r="BI13" s="9">
        <v>252.86199999999999</v>
      </c>
      <c r="BJ13" s="9">
        <v>120.52800000000001</v>
      </c>
      <c r="BK13" s="9">
        <v>132.334</v>
      </c>
      <c r="BL13" s="9">
        <v>78.662999999999997</v>
      </c>
      <c r="BM13" s="9">
        <v>34.527999999999999</v>
      </c>
      <c r="BN13" s="9">
        <v>44.134999999999998</v>
      </c>
      <c r="BO13" s="9">
        <v>316.64600000000002</v>
      </c>
      <c r="BP13" s="9">
        <v>171.417</v>
      </c>
      <c r="BQ13" s="9">
        <v>145.22900000000001</v>
      </c>
      <c r="BR13" s="9">
        <v>44.645000000000003</v>
      </c>
      <c r="BS13" s="9">
        <v>22.152000000000001</v>
      </c>
      <c r="BT13" s="9">
        <v>22.492999999999999</v>
      </c>
      <c r="BU13" s="9">
        <v>199.88399999999999</v>
      </c>
      <c r="BV13" s="9">
        <v>114.461</v>
      </c>
      <c r="BW13" s="9">
        <v>85.423000000000002</v>
      </c>
      <c r="BX13" s="9">
        <v>34.018000000000001</v>
      </c>
      <c r="BY13" s="9">
        <v>12.375999999999999</v>
      </c>
      <c r="BZ13" s="9">
        <v>21.641999999999999</v>
      </c>
      <c r="CA13" s="9">
        <v>116.762</v>
      </c>
      <c r="CB13" s="9">
        <v>56.956000000000003</v>
      </c>
      <c r="CC13" s="9">
        <v>59.805999999999997</v>
      </c>
      <c r="CD13" s="9">
        <v>46.081000000000003</v>
      </c>
      <c r="CE13" s="9">
        <v>24.048999999999999</v>
      </c>
      <c r="CF13" s="9">
        <v>22.032</v>
      </c>
      <c r="CG13" s="9">
        <v>106.06399999999999</v>
      </c>
      <c r="CH13" s="9">
        <v>59.414999999999999</v>
      </c>
      <c r="CI13" s="9">
        <v>46.649000000000001</v>
      </c>
      <c r="CJ13" s="9">
        <v>24.353999999999999</v>
      </c>
      <c r="CK13" s="9">
        <v>11.013</v>
      </c>
      <c r="CL13" s="9">
        <v>13.340999999999999</v>
      </c>
      <c r="CM13" s="9">
        <v>75.078999999999994</v>
      </c>
      <c r="CN13" s="9">
        <v>43.069000000000003</v>
      </c>
      <c r="CO13" s="9">
        <v>32.01</v>
      </c>
      <c r="CP13" s="9">
        <v>21.727</v>
      </c>
      <c r="CQ13" s="9">
        <v>13.036</v>
      </c>
      <c r="CR13" s="9">
        <v>8.6910000000000007</v>
      </c>
      <c r="CS13" s="9">
        <v>30.984999999999999</v>
      </c>
      <c r="CT13" s="9">
        <v>16.346</v>
      </c>
      <c r="CU13" s="9">
        <v>14.638</v>
      </c>
      <c r="CV13" s="9">
        <v>2.2040000000000002</v>
      </c>
      <c r="CW13" s="9">
        <v>1.647</v>
      </c>
      <c r="CX13" s="9">
        <v>0.55700000000000005</v>
      </c>
      <c r="CY13" s="9">
        <v>6.9050000000000002</v>
      </c>
      <c r="CZ13" s="9">
        <v>3.9830000000000001</v>
      </c>
      <c r="DA13" s="9">
        <v>2.9220000000000002</v>
      </c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>
        <v>117.161</v>
      </c>
      <c r="FW13" s="9">
        <v>57.832999999999998</v>
      </c>
      <c r="FX13" s="9">
        <v>59.328000000000003</v>
      </c>
      <c r="FY13" s="9">
        <v>67.082999999999998</v>
      </c>
      <c r="FZ13" s="9">
        <v>37.073999999999998</v>
      </c>
      <c r="GA13" s="9">
        <v>30.009</v>
      </c>
      <c r="GB13" s="9">
        <v>351.709</v>
      </c>
      <c r="GC13" s="9">
        <v>177.126</v>
      </c>
      <c r="GD13" s="9">
        <v>174.583</v>
      </c>
      <c r="GE13" s="9">
        <v>15.582000000000001</v>
      </c>
      <c r="GF13" s="9">
        <v>9.5419999999999998</v>
      </c>
      <c r="GG13" s="9">
        <v>6.0410000000000004</v>
      </c>
      <c r="GH13" s="9">
        <v>265.24599999999998</v>
      </c>
      <c r="GI13" s="9">
        <v>141.98400000000001</v>
      </c>
      <c r="GJ13" s="9">
        <v>123.262</v>
      </c>
      <c r="GK13" s="9">
        <v>2.794</v>
      </c>
      <c r="GL13" s="9">
        <v>1.7</v>
      </c>
      <c r="GM13" s="9">
        <v>1.093</v>
      </c>
      <c r="GN13" s="9">
        <v>52.289000000000001</v>
      </c>
      <c r="GO13" s="9">
        <v>28.696999999999999</v>
      </c>
      <c r="GP13" s="9">
        <v>23.591999999999999</v>
      </c>
      <c r="GQ13" s="9">
        <v>0.72499999999999998</v>
      </c>
      <c r="GR13" s="9">
        <v>0.72499999999999998</v>
      </c>
      <c r="GS13" s="9">
        <v>0</v>
      </c>
      <c r="GT13" s="9">
        <v>13.233000000000001</v>
      </c>
      <c r="GU13" s="9">
        <v>7.5350000000000001</v>
      </c>
      <c r="GV13" s="9">
        <v>5.6980000000000004</v>
      </c>
      <c r="GW13" s="9">
        <v>35.764000000000003</v>
      </c>
      <c r="GX13" s="9">
        <v>14.99</v>
      </c>
      <c r="GY13" s="9">
        <v>20.774000000000001</v>
      </c>
      <c r="GZ13" s="9">
        <v>183.27199999999999</v>
      </c>
      <c r="HA13" s="9">
        <v>98.766000000000005</v>
      </c>
      <c r="HB13" s="9">
        <v>84.506</v>
      </c>
      <c r="HC13" s="9">
        <v>76.97</v>
      </c>
      <c r="HD13" s="9">
        <v>41.811999999999998</v>
      </c>
      <c r="HE13" s="9">
        <v>35.158000000000001</v>
      </c>
      <c r="HF13" s="9">
        <v>137.90899999999999</v>
      </c>
      <c r="HG13" s="9">
        <v>75.198999999999998</v>
      </c>
      <c r="HH13" s="9">
        <v>62.709000000000003</v>
      </c>
      <c r="HI13" s="9">
        <v>64.328999999999994</v>
      </c>
      <c r="HJ13" s="9">
        <v>32.613</v>
      </c>
      <c r="HK13" s="9">
        <v>31.716000000000001</v>
      </c>
      <c r="HL13" s="9">
        <v>74.531999999999996</v>
      </c>
      <c r="HM13" s="9">
        <v>39.674999999999997</v>
      </c>
      <c r="HN13" s="9">
        <v>34.856999999999999</v>
      </c>
      <c r="HO13" s="9">
        <v>47.046999999999997</v>
      </c>
      <c r="HP13" s="9">
        <v>24.388999999999999</v>
      </c>
      <c r="HQ13" s="9">
        <v>22.658999999999999</v>
      </c>
      <c r="HR13" s="9">
        <v>98.503</v>
      </c>
      <c r="HS13" s="9">
        <v>57.337000000000003</v>
      </c>
      <c r="HT13" s="9">
        <v>41.165999999999997</v>
      </c>
      <c r="HU13" s="9">
        <v>54.27</v>
      </c>
      <c r="HV13" s="9">
        <v>32.21</v>
      </c>
      <c r="HW13" s="9">
        <v>22.06</v>
      </c>
      <c r="HX13" s="9">
        <v>13.582000000000001</v>
      </c>
      <c r="HY13" s="9">
        <v>8.3640000000000008</v>
      </c>
      <c r="HZ13" s="9">
        <v>5.218</v>
      </c>
      <c r="IA13" s="9">
        <v>12.523999999999999</v>
      </c>
      <c r="IB13" s="9">
        <v>8.1780000000000008</v>
      </c>
      <c r="IC13" s="9">
        <v>4.3460000000000001</v>
      </c>
      <c r="ID13" s="9">
        <v>17.026</v>
      </c>
      <c r="IE13" s="9">
        <v>7.6740000000000004</v>
      </c>
      <c r="IF13" s="9">
        <v>9.3529999999999998</v>
      </c>
      <c r="IG13" s="9">
        <v>15.586</v>
      </c>
      <c r="IH13" s="9">
        <v>9.548</v>
      </c>
      <c r="II13" s="9">
        <v>6.0380000000000003</v>
      </c>
      <c r="IJ13" s="9">
        <v>69.831999999999994</v>
      </c>
      <c r="IK13" s="9">
        <v>39.271999999999998</v>
      </c>
      <c r="IL13" s="9">
        <v>30.56</v>
      </c>
      <c r="IM13" s="9">
        <v>18.309999999999999</v>
      </c>
      <c r="IN13" s="9">
        <v>9.2289999999999992</v>
      </c>
      <c r="IO13" s="9">
        <v>9.08</v>
      </c>
      <c r="IP13" s="9">
        <v>54.591000000000001</v>
      </c>
      <c r="IQ13" s="9">
        <v>31.149000000000001</v>
      </c>
    </row>
    <row r="14" spans="1:251">
      <c r="A14" s="10">
        <v>43132</v>
      </c>
      <c r="B14" s="9">
        <v>15.226000000000001</v>
      </c>
      <c r="C14" s="9">
        <v>42.145000000000003</v>
      </c>
      <c r="D14" s="9">
        <v>91.899000000000001</v>
      </c>
      <c r="E14" s="9">
        <v>40.895000000000003</v>
      </c>
      <c r="F14" s="9">
        <v>51.003999999999998</v>
      </c>
      <c r="G14" s="9">
        <v>475.64800000000002</v>
      </c>
      <c r="H14" s="9">
        <v>222.79499999999999</v>
      </c>
      <c r="I14" s="9">
        <v>252.85300000000001</v>
      </c>
      <c r="J14" s="9">
        <v>63.868000000000002</v>
      </c>
      <c r="K14" s="9">
        <v>25.015999999999998</v>
      </c>
      <c r="L14" s="9">
        <v>38.851999999999997</v>
      </c>
      <c r="M14" s="9">
        <v>238.15799999999999</v>
      </c>
      <c r="N14" s="9">
        <v>106.395</v>
      </c>
      <c r="O14" s="9">
        <v>131.76300000000001</v>
      </c>
      <c r="P14" s="9">
        <v>131.09</v>
      </c>
      <c r="Q14" s="9">
        <v>72.557000000000002</v>
      </c>
      <c r="R14" s="9">
        <v>58.533000000000001</v>
      </c>
      <c r="S14" s="9">
        <v>445.39299999999997</v>
      </c>
      <c r="T14" s="9">
        <v>275.32600000000002</v>
      </c>
      <c r="U14" s="9">
        <v>170.06700000000001</v>
      </c>
      <c r="V14" s="9">
        <v>35.387999999999998</v>
      </c>
      <c r="W14" s="9">
        <v>19.332999999999998</v>
      </c>
      <c r="X14" s="9">
        <v>16.055</v>
      </c>
      <c r="Y14" s="9">
        <v>64.266999999999996</v>
      </c>
      <c r="Z14" s="9">
        <v>35.021000000000001</v>
      </c>
      <c r="AA14" s="9">
        <v>29.245999999999999</v>
      </c>
      <c r="AB14" s="9">
        <v>4.4320000000000004</v>
      </c>
      <c r="AC14" s="9">
        <v>2.415</v>
      </c>
      <c r="AD14" s="9">
        <v>2.0169999999999999</v>
      </c>
      <c r="AE14" s="9">
        <v>11.612</v>
      </c>
      <c r="AF14" s="9">
        <v>5.2119999999999997</v>
      </c>
      <c r="AG14" s="9">
        <v>6.4</v>
      </c>
      <c r="AH14" s="9">
        <v>8.0879999999999992</v>
      </c>
      <c r="AI14" s="9">
        <v>4.766</v>
      </c>
      <c r="AJ14" s="9">
        <v>3.3220000000000001</v>
      </c>
      <c r="AK14" s="9">
        <v>39.246000000000002</v>
      </c>
      <c r="AL14" s="9">
        <v>21.416</v>
      </c>
      <c r="AM14" s="9">
        <v>17.829999999999998</v>
      </c>
      <c r="AN14" s="9">
        <v>338.56200000000001</v>
      </c>
      <c r="AO14" s="9">
        <v>196.49</v>
      </c>
      <c r="AP14" s="9">
        <v>142.072</v>
      </c>
      <c r="AQ14" s="9">
        <v>888.11099999999999</v>
      </c>
      <c r="AR14" s="9">
        <v>488.26900000000001</v>
      </c>
      <c r="AS14" s="9">
        <v>399.84199999999998</v>
      </c>
      <c r="AT14" s="9">
        <v>203.625</v>
      </c>
      <c r="AU14" s="9">
        <v>110.744</v>
      </c>
      <c r="AV14" s="9">
        <v>92.881</v>
      </c>
      <c r="AW14" s="9">
        <v>762.77700000000004</v>
      </c>
      <c r="AX14" s="9">
        <v>403.38200000000001</v>
      </c>
      <c r="AY14" s="9">
        <v>359.39499999999998</v>
      </c>
      <c r="AZ14" s="9">
        <v>201.83500000000001</v>
      </c>
      <c r="BA14" s="9">
        <v>108.955</v>
      </c>
      <c r="BB14" s="9">
        <v>92.881</v>
      </c>
      <c r="BC14" s="9">
        <v>757.17100000000005</v>
      </c>
      <c r="BD14" s="9">
        <v>400.87400000000002</v>
      </c>
      <c r="BE14" s="9">
        <v>356.298</v>
      </c>
      <c r="BF14" s="9">
        <v>76.445999999999998</v>
      </c>
      <c r="BG14" s="9">
        <v>40.975999999999999</v>
      </c>
      <c r="BH14" s="9">
        <v>35.470999999999997</v>
      </c>
      <c r="BI14" s="9">
        <v>246.86500000000001</v>
      </c>
      <c r="BJ14" s="9">
        <v>129.203</v>
      </c>
      <c r="BK14" s="9">
        <v>117.66200000000001</v>
      </c>
      <c r="BL14" s="9">
        <v>69.784999999999997</v>
      </c>
      <c r="BM14" s="9">
        <v>35.621000000000002</v>
      </c>
      <c r="BN14" s="9">
        <v>34.164000000000001</v>
      </c>
      <c r="BO14" s="9">
        <v>365.22399999999999</v>
      </c>
      <c r="BP14" s="9">
        <v>194.01400000000001</v>
      </c>
      <c r="BQ14" s="9">
        <v>171.21</v>
      </c>
      <c r="BR14" s="9">
        <v>37.563000000000002</v>
      </c>
      <c r="BS14" s="9">
        <v>20.643999999999998</v>
      </c>
      <c r="BT14" s="9">
        <v>16.920000000000002</v>
      </c>
      <c r="BU14" s="9">
        <v>227.053</v>
      </c>
      <c r="BV14" s="9">
        <v>123.04300000000001</v>
      </c>
      <c r="BW14" s="9">
        <v>104.01</v>
      </c>
      <c r="BX14" s="9">
        <v>32.222000000000001</v>
      </c>
      <c r="BY14" s="9">
        <v>14.978</v>
      </c>
      <c r="BZ14" s="9">
        <v>17.244</v>
      </c>
      <c r="CA14" s="9">
        <v>138.17099999999999</v>
      </c>
      <c r="CB14" s="9">
        <v>70.971000000000004</v>
      </c>
      <c r="CC14" s="9">
        <v>67.198999999999998</v>
      </c>
      <c r="CD14" s="9">
        <v>55.603999999999999</v>
      </c>
      <c r="CE14" s="9">
        <v>32.357999999999997</v>
      </c>
      <c r="CF14" s="9">
        <v>23.245999999999999</v>
      </c>
      <c r="CG14" s="9">
        <v>145.08199999999999</v>
      </c>
      <c r="CH14" s="9">
        <v>77.656999999999996</v>
      </c>
      <c r="CI14" s="9">
        <v>67.424999999999997</v>
      </c>
      <c r="CJ14" s="9">
        <v>29.588999999999999</v>
      </c>
      <c r="CK14" s="9">
        <v>14.648</v>
      </c>
      <c r="CL14" s="9">
        <v>14.941000000000001</v>
      </c>
      <c r="CM14" s="9">
        <v>95.182000000000002</v>
      </c>
      <c r="CN14" s="9">
        <v>50.552999999999997</v>
      </c>
      <c r="CO14" s="9">
        <v>44.628</v>
      </c>
      <c r="CP14" s="9">
        <v>26.013999999999999</v>
      </c>
      <c r="CQ14" s="9">
        <v>17.709</v>
      </c>
      <c r="CR14" s="9">
        <v>8.3049999999999997</v>
      </c>
      <c r="CS14" s="9">
        <v>49.901000000000003</v>
      </c>
      <c r="CT14" s="9">
        <v>27.103999999999999</v>
      </c>
      <c r="CU14" s="9">
        <v>22.797000000000001</v>
      </c>
      <c r="CV14" s="9">
        <v>1.79</v>
      </c>
      <c r="CW14" s="9">
        <v>1.79</v>
      </c>
      <c r="CX14" s="9">
        <v>0</v>
      </c>
      <c r="CY14" s="9">
        <v>5.6059999999999999</v>
      </c>
      <c r="CZ14" s="9">
        <v>2.508</v>
      </c>
      <c r="DA14" s="9">
        <v>3.0979999999999999</v>
      </c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>
        <v>125.389</v>
      </c>
      <c r="FW14" s="9">
        <v>70.057000000000002</v>
      </c>
      <c r="FX14" s="9">
        <v>55.331000000000003</v>
      </c>
      <c r="FY14" s="9">
        <v>61.811</v>
      </c>
      <c r="FZ14" s="9">
        <v>30.402000000000001</v>
      </c>
      <c r="GA14" s="9">
        <v>31.408999999999999</v>
      </c>
      <c r="GB14" s="9">
        <v>399.13099999999997</v>
      </c>
      <c r="GC14" s="9">
        <v>210.364</v>
      </c>
      <c r="GD14" s="9">
        <v>188.767</v>
      </c>
      <c r="GE14" s="9">
        <v>10.231999999999999</v>
      </c>
      <c r="GF14" s="9">
        <v>5.5940000000000003</v>
      </c>
      <c r="GG14" s="9">
        <v>4.6379999999999999</v>
      </c>
      <c r="GH14" s="9">
        <v>298.18200000000002</v>
      </c>
      <c r="GI14" s="9">
        <v>153.56399999999999</v>
      </c>
      <c r="GJ14" s="9">
        <v>144.619</v>
      </c>
      <c r="GK14" s="9">
        <v>3.9660000000000002</v>
      </c>
      <c r="GL14" s="9">
        <v>2.464</v>
      </c>
      <c r="GM14" s="9">
        <v>1.502</v>
      </c>
      <c r="GN14" s="9">
        <v>47.591000000000001</v>
      </c>
      <c r="GO14" s="9">
        <v>29.448</v>
      </c>
      <c r="GP14" s="9">
        <v>18.143000000000001</v>
      </c>
      <c r="GQ14" s="9">
        <v>2.2269999999999999</v>
      </c>
      <c r="GR14" s="9">
        <v>2.2269999999999999</v>
      </c>
      <c r="GS14" s="9">
        <v>0</v>
      </c>
      <c r="GT14" s="9">
        <v>17.873000000000001</v>
      </c>
      <c r="GU14" s="9">
        <v>10.006</v>
      </c>
      <c r="GV14" s="9">
        <v>7.867</v>
      </c>
      <c r="GW14" s="9">
        <v>46.533000000000001</v>
      </c>
      <c r="GX14" s="9">
        <v>19.039000000000001</v>
      </c>
      <c r="GY14" s="9">
        <v>27.495000000000001</v>
      </c>
      <c r="GZ14" s="9">
        <v>187.851</v>
      </c>
      <c r="HA14" s="9">
        <v>103.715</v>
      </c>
      <c r="HB14" s="9">
        <v>84.135999999999996</v>
      </c>
      <c r="HC14" s="9">
        <v>90.367000000000004</v>
      </c>
      <c r="HD14" s="9">
        <v>43.601999999999997</v>
      </c>
      <c r="HE14" s="9">
        <v>46.765000000000001</v>
      </c>
      <c r="HF14" s="9">
        <v>149.01900000000001</v>
      </c>
      <c r="HG14" s="9">
        <v>77.801000000000002</v>
      </c>
      <c r="HH14" s="9">
        <v>71.218000000000004</v>
      </c>
      <c r="HI14" s="9">
        <v>87.831000000000003</v>
      </c>
      <c r="HJ14" s="9">
        <v>44.838000000000001</v>
      </c>
      <c r="HK14" s="9">
        <v>42.993000000000002</v>
      </c>
      <c r="HL14" s="9">
        <v>95.233000000000004</v>
      </c>
      <c r="HM14" s="9">
        <v>49.018000000000001</v>
      </c>
      <c r="HN14" s="9">
        <v>46.215000000000003</v>
      </c>
      <c r="HO14" s="9">
        <v>67.099999999999994</v>
      </c>
      <c r="HP14" s="9">
        <v>34.262</v>
      </c>
      <c r="HQ14" s="9">
        <v>32.838000000000001</v>
      </c>
      <c r="HR14" s="9">
        <v>104.621</v>
      </c>
      <c r="HS14" s="9">
        <v>56.085999999999999</v>
      </c>
      <c r="HT14" s="9">
        <v>48.534999999999997</v>
      </c>
      <c r="HU14" s="9">
        <v>63.661000000000001</v>
      </c>
      <c r="HV14" s="9">
        <v>34.317999999999998</v>
      </c>
      <c r="HW14" s="9">
        <v>29.343</v>
      </c>
      <c r="HX14" s="9">
        <v>14.068</v>
      </c>
      <c r="HY14" s="9">
        <v>6.3949999999999996</v>
      </c>
      <c r="HZ14" s="9">
        <v>7.673</v>
      </c>
      <c r="IA14" s="9">
        <v>14.968999999999999</v>
      </c>
      <c r="IB14" s="9">
        <v>7.976</v>
      </c>
      <c r="IC14" s="9">
        <v>6.9939999999999998</v>
      </c>
      <c r="ID14" s="9">
        <v>21.303000000000001</v>
      </c>
      <c r="IE14" s="9">
        <v>6.0739999999999998</v>
      </c>
      <c r="IF14" s="9">
        <v>15.228999999999999</v>
      </c>
      <c r="IG14" s="9">
        <v>16.829999999999998</v>
      </c>
      <c r="IH14" s="9">
        <v>10.182</v>
      </c>
      <c r="II14" s="9">
        <v>6.6470000000000002</v>
      </c>
      <c r="IJ14" s="9">
        <v>82.625</v>
      </c>
      <c r="IK14" s="9">
        <v>51.335999999999999</v>
      </c>
      <c r="IL14" s="9">
        <v>31.289000000000001</v>
      </c>
      <c r="IM14" s="9">
        <v>19.638000000000002</v>
      </c>
      <c r="IN14" s="9">
        <v>10.558999999999999</v>
      </c>
      <c r="IO14" s="9">
        <v>9.0790000000000006</v>
      </c>
      <c r="IP14" s="9">
        <v>59.161000000000001</v>
      </c>
      <c r="IQ14" s="9">
        <v>31.286000000000001</v>
      </c>
    </row>
    <row r="15" spans="1:251">
      <c r="A15" s="10">
        <v>43497</v>
      </c>
      <c r="B15" s="9">
        <v>25.341999999999999</v>
      </c>
      <c r="C15" s="9">
        <v>40.753</v>
      </c>
      <c r="D15" s="9">
        <v>90.567999999999998</v>
      </c>
      <c r="E15" s="9">
        <v>39.015000000000001</v>
      </c>
      <c r="F15" s="9">
        <v>51.552999999999997</v>
      </c>
      <c r="G15" s="9">
        <v>501.96</v>
      </c>
      <c r="H15" s="9">
        <v>216.827</v>
      </c>
      <c r="I15" s="9">
        <v>285.13299999999998</v>
      </c>
      <c r="J15" s="9">
        <v>52.472000000000001</v>
      </c>
      <c r="K15" s="9">
        <v>18.527999999999999</v>
      </c>
      <c r="L15" s="9">
        <v>33.942999999999998</v>
      </c>
      <c r="M15" s="9">
        <v>223.15</v>
      </c>
      <c r="N15" s="9">
        <v>99.596000000000004</v>
      </c>
      <c r="O15" s="9">
        <v>123.554</v>
      </c>
      <c r="P15" s="9">
        <v>112.51600000000001</v>
      </c>
      <c r="Q15" s="9">
        <v>59.936</v>
      </c>
      <c r="R15" s="9">
        <v>52.58</v>
      </c>
      <c r="S15" s="9">
        <v>416.04300000000001</v>
      </c>
      <c r="T15" s="9">
        <v>256.49799999999999</v>
      </c>
      <c r="U15" s="9">
        <v>159.54499999999999</v>
      </c>
      <c r="V15" s="9">
        <v>25.28</v>
      </c>
      <c r="W15" s="9">
        <v>12.536</v>
      </c>
      <c r="X15" s="9">
        <v>12.744</v>
      </c>
      <c r="Y15" s="9">
        <v>53.256</v>
      </c>
      <c r="Z15" s="9">
        <v>31.949000000000002</v>
      </c>
      <c r="AA15" s="9">
        <v>21.308</v>
      </c>
      <c r="AB15" s="9">
        <v>3.0190000000000001</v>
      </c>
      <c r="AC15" s="9">
        <v>1.7769999999999999</v>
      </c>
      <c r="AD15" s="9">
        <v>1.2430000000000001</v>
      </c>
      <c r="AE15" s="9">
        <v>15.249000000000001</v>
      </c>
      <c r="AF15" s="9">
        <v>8.61</v>
      </c>
      <c r="AG15" s="9">
        <v>6.6390000000000002</v>
      </c>
      <c r="AH15" s="9">
        <v>18.123999999999999</v>
      </c>
      <c r="AI15" s="9">
        <v>9.7460000000000004</v>
      </c>
      <c r="AJ15" s="9">
        <v>8.3780000000000001</v>
      </c>
      <c r="AK15" s="9">
        <v>50.142000000000003</v>
      </c>
      <c r="AL15" s="9">
        <v>24.28</v>
      </c>
      <c r="AM15" s="9">
        <v>25.861999999999998</v>
      </c>
      <c r="AN15" s="9">
        <v>325.28699999999998</v>
      </c>
      <c r="AO15" s="9">
        <v>193.91</v>
      </c>
      <c r="AP15" s="9">
        <v>131.37799999999999</v>
      </c>
      <c r="AQ15" s="9">
        <v>890.505</v>
      </c>
      <c r="AR15" s="9">
        <v>495.02499999999998</v>
      </c>
      <c r="AS15" s="9">
        <v>395.48</v>
      </c>
      <c r="AT15" s="9">
        <v>183.892</v>
      </c>
      <c r="AU15" s="9">
        <v>98.644000000000005</v>
      </c>
      <c r="AV15" s="9">
        <v>85.248000000000005</v>
      </c>
      <c r="AW15" s="9">
        <v>747.09400000000005</v>
      </c>
      <c r="AX15" s="9">
        <v>377.34399999999999</v>
      </c>
      <c r="AY15" s="9">
        <v>369.75</v>
      </c>
      <c r="AZ15" s="9">
        <v>179.33799999999999</v>
      </c>
      <c r="BA15" s="9">
        <v>95.522999999999996</v>
      </c>
      <c r="BB15" s="9">
        <v>83.814999999999998</v>
      </c>
      <c r="BC15" s="9">
        <v>739.10599999999999</v>
      </c>
      <c r="BD15" s="9">
        <v>371.56599999999997</v>
      </c>
      <c r="BE15" s="9">
        <v>367.54</v>
      </c>
      <c r="BF15" s="9">
        <v>66.695999999999998</v>
      </c>
      <c r="BG15" s="9">
        <v>34.646999999999998</v>
      </c>
      <c r="BH15" s="9">
        <v>32.049999999999997</v>
      </c>
      <c r="BI15" s="9">
        <v>260.36399999999998</v>
      </c>
      <c r="BJ15" s="9">
        <v>134.376</v>
      </c>
      <c r="BK15" s="9">
        <v>125.988</v>
      </c>
      <c r="BL15" s="9">
        <v>72.933000000000007</v>
      </c>
      <c r="BM15" s="9">
        <v>36.713999999999999</v>
      </c>
      <c r="BN15" s="9">
        <v>36.219000000000001</v>
      </c>
      <c r="BO15" s="9">
        <v>348.928</v>
      </c>
      <c r="BP15" s="9">
        <v>169.4</v>
      </c>
      <c r="BQ15" s="9">
        <v>179.52799999999999</v>
      </c>
      <c r="BR15" s="9">
        <v>42.152000000000001</v>
      </c>
      <c r="BS15" s="9">
        <v>22.577999999999999</v>
      </c>
      <c r="BT15" s="9">
        <v>19.574000000000002</v>
      </c>
      <c r="BU15" s="9">
        <v>218.60300000000001</v>
      </c>
      <c r="BV15" s="9">
        <v>103.874</v>
      </c>
      <c r="BW15" s="9">
        <v>114.729</v>
      </c>
      <c r="BX15" s="9">
        <v>30.780999999999999</v>
      </c>
      <c r="BY15" s="9">
        <v>14.135999999999999</v>
      </c>
      <c r="BZ15" s="9">
        <v>16.645</v>
      </c>
      <c r="CA15" s="9">
        <v>130.32499999999999</v>
      </c>
      <c r="CB15" s="9">
        <v>65.525999999999996</v>
      </c>
      <c r="CC15" s="9">
        <v>64.799000000000007</v>
      </c>
      <c r="CD15" s="9">
        <v>39.709000000000003</v>
      </c>
      <c r="CE15" s="9">
        <v>24.161999999999999</v>
      </c>
      <c r="CF15" s="9">
        <v>15.547000000000001</v>
      </c>
      <c r="CG15" s="9">
        <v>129.81399999999999</v>
      </c>
      <c r="CH15" s="9">
        <v>67.790000000000006</v>
      </c>
      <c r="CI15" s="9">
        <v>62.024000000000001</v>
      </c>
      <c r="CJ15" s="9">
        <v>23.835999999999999</v>
      </c>
      <c r="CK15" s="9">
        <v>13.606</v>
      </c>
      <c r="CL15" s="9">
        <v>10.23</v>
      </c>
      <c r="CM15" s="9">
        <v>78.635999999999996</v>
      </c>
      <c r="CN15" s="9">
        <v>41.588999999999999</v>
      </c>
      <c r="CO15" s="9">
        <v>37.046999999999997</v>
      </c>
      <c r="CP15" s="9">
        <v>15.872999999999999</v>
      </c>
      <c r="CQ15" s="9">
        <v>10.555999999999999</v>
      </c>
      <c r="CR15" s="9">
        <v>5.3170000000000002</v>
      </c>
      <c r="CS15" s="9">
        <v>51.177999999999997</v>
      </c>
      <c r="CT15" s="9">
        <v>26.201000000000001</v>
      </c>
      <c r="CU15" s="9">
        <v>24.977</v>
      </c>
      <c r="CV15" s="9">
        <v>4.5540000000000003</v>
      </c>
      <c r="CW15" s="9">
        <v>3.1219999999999999</v>
      </c>
      <c r="CX15" s="9">
        <v>1.4330000000000001</v>
      </c>
      <c r="CY15" s="9">
        <v>7.9880000000000004</v>
      </c>
      <c r="CZ15" s="9">
        <v>5.7779999999999996</v>
      </c>
      <c r="DA15" s="9">
        <v>2.21</v>
      </c>
      <c r="DB15" s="9">
        <v>153.49100000000001</v>
      </c>
      <c r="DC15" s="9">
        <v>77.486000000000004</v>
      </c>
      <c r="DD15" s="9">
        <v>76.004999999999995</v>
      </c>
      <c r="DE15" s="9">
        <v>612.10299999999995</v>
      </c>
      <c r="DF15" s="9">
        <v>310.346</v>
      </c>
      <c r="DG15" s="9">
        <v>301.75599999999997</v>
      </c>
      <c r="DH15" s="9">
        <v>65.027000000000001</v>
      </c>
      <c r="DI15" s="9">
        <v>26.856999999999999</v>
      </c>
      <c r="DJ15" s="9">
        <v>38.17</v>
      </c>
      <c r="DK15" s="9">
        <v>339.00599999999997</v>
      </c>
      <c r="DL15" s="9">
        <v>174.22200000000001</v>
      </c>
      <c r="DM15" s="9">
        <v>164.78399999999999</v>
      </c>
      <c r="DN15" s="9">
        <v>38.564999999999998</v>
      </c>
      <c r="DO15" s="9">
        <v>15.239000000000001</v>
      </c>
      <c r="DP15" s="9">
        <v>23.326000000000001</v>
      </c>
      <c r="DQ15" s="9">
        <v>173.40100000000001</v>
      </c>
      <c r="DR15" s="9">
        <v>90.275000000000006</v>
      </c>
      <c r="DS15" s="9">
        <v>83.126000000000005</v>
      </c>
      <c r="DT15" s="9">
        <v>26.462</v>
      </c>
      <c r="DU15" s="9">
        <v>11.618</v>
      </c>
      <c r="DV15" s="9">
        <v>14.843999999999999</v>
      </c>
      <c r="DW15" s="9">
        <v>165.60499999999999</v>
      </c>
      <c r="DX15" s="9">
        <v>83.947000000000003</v>
      </c>
      <c r="DY15" s="9">
        <v>81.658000000000001</v>
      </c>
      <c r="DZ15" s="9">
        <v>10.016999999999999</v>
      </c>
      <c r="EA15" s="9">
        <v>2.83</v>
      </c>
      <c r="EB15" s="9">
        <v>7.1870000000000003</v>
      </c>
      <c r="EC15" s="9">
        <v>27.45</v>
      </c>
      <c r="ED15" s="9">
        <v>5.8090000000000002</v>
      </c>
      <c r="EE15" s="9">
        <v>21.640999999999998</v>
      </c>
      <c r="EF15" s="9">
        <v>32.119</v>
      </c>
      <c r="EG15" s="9">
        <v>13.686</v>
      </c>
      <c r="EH15" s="9">
        <v>18.433</v>
      </c>
      <c r="EI15" s="9">
        <v>88.948999999999998</v>
      </c>
      <c r="EJ15" s="9">
        <v>42.533999999999999</v>
      </c>
      <c r="EK15" s="9">
        <v>46.414999999999999</v>
      </c>
      <c r="EL15" s="9">
        <v>36.942999999999998</v>
      </c>
      <c r="EM15" s="9">
        <v>26.913</v>
      </c>
      <c r="EN15" s="9">
        <v>10.031000000000001</v>
      </c>
      <c r="EO15" s="9">
        <v>128.03800000000001</v>
      </c>
      <c r="EP15" s="9">
        <v>72.947000000000003</v>
      </c>
      <c r="EQ15" s="9">
        <v>55.091000000000001</v>
      </c>
      <c r="ER15" s="9">
        <v>9.3840000000000003</v>
      </c>
      <c r="ES15" s="9">
        <v>7.2009999999999996</v>
      </c>
      <c r="ET15" s="9">
        <v>2.1840000000000002</v>
      </c>
      <c r="EU15" s="9">
        <v>28.658999999999999</v>
      </c>
      <c r="EV15" s="9">
        <v>14.834</v>
      </c>
      <c r="EW15" s="9">
        <v>13.824999999999999</v>
      </c>
      <c r="EX15" s="9">
        <v>26.030999999999999</v>
      </c>
      <c r="EY15" s="9">
        <v>18.853999999999999</v>
      </c>
      <c r="EZ15" s="9">
        <v>7.1769999999999996</v>
      </c>
      <c r="FA15" s="9">
        <v>123.657</v>
      </c>
      <c r="FB15" s="9">
        <v>59.832999999999998</v>
      </c>
      <c r="FC15" s="9">
        <v>63.823999999999998</v>
      </c>
      <c r="FD15" s="9">
        <v>14.872</v>
      </c>
      <c r="FE15" s="9">
        <v>10.347</v>
      </c>
      <c r="FF15" s="9">
        <v>4.5259999999999998</v>
      </c>
      <c r="FG15" s="9">
        <v>53.539000000000001</v>
      </c>
      <c r="FH15" s="9">
        <v>26.463999999999999</v>
      </c>
      <c r="FI15" s="9">
        <v>27.074999999999999</v>
      </c>
      <c r="FJ15" s="9">
        <v>11.157999999999999</v>
      </c>
      <c r="FK15" s="9">
        <v>8.5069999999999997</v>
      </c>
      <c r="FL15" s="9">
        <v>2.6509999999999998</v>
      </c>
      <c r="FM15" s="9">
        <v>70.117999999999995</v>
      </c>
      <c r="FN15" s="9">
        <v>33.369</v>
      </c>
      <c r="FO15" s="9">
        <v>36.75</v>
      </c>
      <c r="FP15" s="9">
        <v>4.37</v>
      </c>
      <c r="FQ15" s="9">
        <v>2.3050000000000002</v>
      </c>
      <c r="FR15" s="9">
        <v>2.0659999999999998</v>
      </c>
      <c r="FS15" s="9">
        <v>11.334</v>
      </c>
      <c r="FT15" s="9">
        <v>7.165</v>
      </c>
      <c r="FU15" s="9">
        <v>4.1689999999999996</v>
      </c>
      <c r="FV15" s="9">
        <v>103.575</v>
      </c>
      <c r="FW15" s="9">
        <v>50.351999999999997</v>
      </c>
      <c r="FX15" s="9">
        <v>53.222999999999999</v>
      </c>
      <c r="FY15" s="9">
        <v>64.828000000000003</v>
      </c>
      <c r="FZ15" s="9">
        <v>39.734000000000002</v>
      </c>
      <c r="GA15" s="9">
        <v>25.094000000000001</v>
      </c>
      <c r="GB15" s="9">
        <v>367.87</v>
      </c>
      <c r="GC15" s="9">
        <v>186.71100000000001</v>
      </c>
      <c r="GD15" s="9">
        <v>181.15899999999999</v>
      </c>
      <c r="GE15" s="9">
        <v>10.456</v>
      </c>
      <c r="GF15" s="9">
        <v>4.8769999999999998</v>
      </c>
      <c r="GG15" s="9">
        <v>5.5789999999999997</v>
      </c>
      <c r="GH15" s="9">
        <v>309.77699999999999</v>
      </c>
      <c r="GI15" s="9">
        <v>155.36000000000001</v>
      </c>
      <c r="GJ15" s="9">
        <v>154.417</v>
      </c>
      <c r="GK15" s="9">
        <v>2.6749999999999998</v>
      </c>
      <c r="GL15" s="9">
        <v>1.3220000000000001</v>
      </c>
      <c r="GM15" s="9">
        <v>1.3520000000000001</v>
      </c>
      <c r="GN15" s="9">
        <v>55.119</v>
      </c>
      <c r="GO15" s="9">
        <v>28.478000000000002</v>
      </c>
      <c r="GP15" s="9">
        <v>26.640999999999998</v>
      </c>
      <c r="GQ15" s="9">
        <v>2.359</v>
      </c>
      <c r="GR15" s="9">
        <v>2.359</v>
      </c>
      <c r="GS15" s="9">
        <v>0</v>
      </c>
      <c r="GT15" s="9">
        <v>14.327999999999999</v>
      </c>
      <c r="GU15" s="9">
        <v>6.7949999999999999</v>
      </c>
      <c r="GV15" s="9">
        <v>7.5330000000000004</v>
      </c>
      <c r="GW15" s="9">
        <v>43.637999999999998</v>
      </c>
      <c r="GX15" s="9">
        <v>15.24</v>
      </c>
      <c r="GY15" s="9">
        <v>28.398</v>
      </c>
      <c r="GZ15" s="9">
        <v>163.59700000000001</v>
      </c>
      <c r="HA15" s="9">
        <v>88.661000000000001</v>
      </c>
      <c r="HB15" s="9">
        <v>74.936000000000007</v>
      </c>
      <c r="HC15" s="9">
        <v>103.285</v>
      </c>
      <c r="HD15" s="9">
        <v>44.893000000000001</v>
      </c>
      <c r="HE15" s="9">
        <v>58.390999999999998</v>
      </c>
      <c r="HF15" s="9">
        <v>124.88500000000001</v>
      </c>
      <c r="HG15" s="9">
        <v>65.236999999999995</v>
      </c>
      <c r="HH15" s="9">
        <v>59.648000000000003</v>
      </c>
      <c r="HI15" s="9">
        <v>79.085999999999999</v>
      </c>
      <c r="HJ15" s="9">
        <v>29.648</v>
      </c>
      <c r="HK15" s="9">
        <v>49.438000000000002</v>
      </c>
      <c r="HL15" s="9">
        <v>71.006</v>
      </c>
      <c r="HM15" s="9">
        <v>37.923999999999999</v>
      </c>
      <c r="HN15" s="9">
        <v>33.082000000000001</v>
      </c>
      <c r="HO15" s="9">
        <v>68.040999999999997</v>
      </c>
      <c r="HP15" s="9">
        <v>27.869</v>
      </c>
      <c r="HQ15" s="9">
        <v>40.171999999999997</v>
      </c>
      <c r="HR15" s="9">
        <v>103.988</v>
      </c>
      <c r="HS15" s="9">
        <v>58.088000000000001</v>
      </c>
      <c r="HT15" s="9">
        <v>45.9</v>
      </c>
      <c r="HU15" s="9">
        <v>65.391000000000005</v>
      </c>
      <c r="HV15" s="9">
        <v>28.600999999999999</v>
      </c>
      <c r="HW15" s="9">
        <v>36.79</v>
      </c>
      <c r="HX15" s="9">
        <v>5.657</v>
      </c>
      <c r="HY15" s="9">
        <v>3.4990000000000001</v>
      </c>
      <c r="HZ15" s="9">
        <v>2.1579999999999999</v>
      </c>
      <c r="IA15" s="9">
        <v>11.348000000000001</v>
      </c>
      <c r="IB15" s="9">
        <v>4.9859999999999998</v>
      </c>
      <c r="IC15" s="9">
        <v>6.3620000000000001</v>
      </c>
      <c r="ID15" s="9">
        <v>16.635000000000002</v>
      </c>
      <c r="IE15" s="9">
        <v>9.3510000000000009</v>
      </c>
      <c r="IF15" s="9">
        <v>7.2839999999999998</v>
      </c>
      <c r="IG15" s="9">
        <v>12.882</v>
      </c>
      <c r="IH15" s="9">
        <v>4.1879999999999997</v>
      </c>
      <c r="II15" s="9">
        <v>8.6940000000000008</v>
      </c>
      <c r="IJ15" s="9">
        <v>59.289000000000001</v>
      </c>
      <c r="IK15" s="9">
        <v>37.134</v>
      </c>
      <c r="IL15" s="9">
        <v>22.155999999999999</v>
      </c>
      <c r="IM15" s="9">
        <v>21.021999999999998</v>
      </c>
      <c r="IN15" s="9">
        <v>8.8610000000000007</v>
      </c>
      <c r="IO15" s="9">
        <v>12.161</v>
      </c>
      <c r="IP15" s="9">
        <v>39.728999999999999</v>
      </c>
      <c r="IQ15" s="9">
        <v>24.036999999999999</v>
      </c>
    </row>
    <row r="16" spans="1:251">
      <c r="A16" s="10">
        <v>43862</v>
      </c>
      <c r="B16" s="9">
        <v>27.797000000000001</v>
      </c>
      <c r="C16" s="9">
        <v>38.283000000000001</v>
      </c>
      <c r="D16" s="9">
        <v>96.781999999999996</v>
      </c>
      <c r="E16" s="9">
        <v>43.057000000000002</v>
      </c>
      <c r="F16" s="9">
        <v>53.725000000000001</v>
      </c>
      <c r="G16" s="9">
        <v>540.58100000000002</v>
      </c>
      <c r="H16" s="9">
        <v>226.00800000000001</v>
      </c>
      <c r="I16" s="9">
        <v>314.572</v>
      </c>
      <c r="J16" s="9">
        <v>53.610999999999997</v>
      </c>
      <c r="K16" s="9">
        <v>24.603999999999999</v>
      </c>
      <c r="L16" s="9">
        <v>29.007000000000001</v>
      </c>
      <c r="M16" s="9">
        <v>212.548</v>
      </c>
      <c r="N16" s="9">
        <v>98.677000000000007</v>
      </c>
      <c r="O16" s="9">
        <v>113.872</v>
      </c>
      <c r="P16" s="9">
        <v>105.511</v>
      </c>
      <c r="Q16" s="9">
        <v>54.584000000000003</v>
      </c>
      <c r="R16" s="9">
        <v>50.927</v>
      </c>
      <c r="S16" s="9">
        <v>413.43599999999998</v>
      </c>
      <c r="T16" s="9">
        <v>260.52199999999999</v>
      </c>
      <c r="U16" s="9">
        <v>152.91399999999999</v>
      </c>
      <c r="V16" s="9">
        <v>29.016999999999999</v>
      </c>
      <c r="W16" s="9">
        <v>14.875999999999999</v>
      </c>
      <c r="X16" s="9">
        <v>14.14</v>
      </c>
      <c r="Y16" s="9">
        <v>59.247999999999998</v>
      </c>
      <c r="Z16" s="9">
        <v>30.777000000000001</v>
      </c>
      <c r="AA16" s="9">
        <v>28.47</v>
      </c>
      <c r="AB16" s="9">
        <v>9.0809999999999995</v>
      </c>
      <c r="AC16" s="9">
        <v>6.681</v>
      </c>
      <c r="AD16" s="9">
        <v>2.4</v>
      </c>
      <c r="AE16" s="9">
        <v>16.234000000000002</v>
      </c>
      <c r="AF16" s="9">
        <v>8.64</v>
      </c>
      <c r="AG16" s="9">
        <v>7.5940000000000003</v>
      </c>
      <c r="AH16" s="9">
        <v>7.109</v>
      </c>
      <c r="AI16" s="9">
        <v>4.7439999999999998</v>
      </c>
      <c r="AJ16" s="9">
        <v>2.3650000000000002</v>
      </c>
      <c r="AK16" s="9">
        <v>39.180999999999997</v>
      </c>
      <c r="AL16" s="9">
        <v>25.603999999999999</v>
      </c>
      <c r="AM16" s="9">
        <v>13.577999999999999</v>
      </c>
      <c r="AN16" s="9">
        <v>337.435</v>
      </c>
      <c r="AO16" s="9">
        <v>195.767</v>
      </c>
      <c r="AP16" s="9">
        <v>141.667</v>
      </c>
      <c r="AQ16" s="9">
        <v>816.01199999999994</v>
      </c>
      <c r="AR16" s="9">
        <v>435.38600000000002</v>
      </c>
      <c r="AS16" s="9">
        <v>380.625</v>
      </c>
      <c r="AT16" s="9">
        <v>193.88499999999999</v>
      </c>
      <c r="AU16" s="9">
        <v>105.82</v>
      </c>
      <c r="AV16" s="9">
        <v>88.063999999999993</v>
      </c>
      <c r="AW16" s="9">
        <v>726.14200000000005</v>
      </c>
      <c r="AX16" s="9">
        <v>357.52300000000002</v>
      </c>
      <c r="AY16" s="9">
        <v>368.61900000000003</v>
      </c>
      <c r="AZ16" s="9">
        <v>191.244</v>
      </c>
      <c r="BA16" s="9">
        <v>104.015</v>
      </c>
      <c r="BB16" s="9">
        <v>87.228999999999999</v>
      </c>
      <c r="BC16" s="9">
        <v>719.48299999999995</v>
      </c>
      <c r="BD16" s="9">
        <v>353.53</v>
      </c>
      <c r="BE16" s="9">
        <v>365.95299999999997</v>
      </c>
      <c r="BF16" s="9">
        <v>73.894000000000005</v>
      </c>
      <c r="BG16" s="9">
        <v>42.470999999999997</v>
      </c>
      <c r="BH16" s="9">
        <v>31.422999999999998</v>
      </c>
      <c r="BI16" s="9">
        <v>244.94900000000001</v>
      </c>
      <c r="BJ16" s="9">
        <v>117.411</v>
      </c>
      <c r="BK16" s="9">
        <v>127.538</v>
      </c>
      <c r="BL16" s="9">
        <v>66.224999999999994</v>
      </c>
      <c r="BM16" s="9">
        <v>33.863</v>
      </c>
      <c r="BN16" s="9">
        <v>32.362000000000002</v>
      </c>
      <c r="BO16" s="9">
        <v>354.75200000000001</v>
      </c>
      <c r="BP16" s="9">
        <v>176.79599999999999</v>
      </c>
      <c r="BQ16" s="9">
        <v>177.95500000000001</v>
      </c>
      <c r="BR16" s="9">
        <v>36.825000000000003</v>
      </c>
      <c r="BS16" s="9">
        <v>17.792999999999999</v>
      </c>
      <c r="BT16" s="9">
        <v>19.032</v>
      </c>
      <c r="BU16" s="9">
        <v>213.66300000000001</v>
      </c>
      <c r="BV16" s="9">
        <v>104.242</v>
      </c>
      <c r="BW16" s="9">
        <v>109.42100000000001</v>
      </c>
      <c r="BX16" s="9">
        <v>29.4</v>
      </c>
      <c r="BY16" s="9">
        <v>16.07</v>
      </c>
      <c r="BZ16" s="9">
        <v>13.33</v>
      </c>
      <c r="CA16" s="9">
        <v>141.089</v>
      </c>
      <c r="CB16" s="9">
        <v>72.555000000000007</v>
      </c>
      <c r="CC16" s="9">
        <v>68.534000000000006</v>
      </c>
      <c r="CD16" s="9">
        <v>51.125</v>
      </c>
      <c r="CE16" s="9">
        <v>27.681999999999999</v>
      </c>
      <c r="CF16" s="9">
        <v>23.443000000000001</v>
      </c>
      <c r="CG16" s="9">
        <v>119.782</v>
      </c>
      <c r="CH16" s="9">
        <v>59.322000000000003</v>
      </c>
      <c r="CI16" s="9">
        <v>60.46</v>
      </c>
      <c r="CJ16" s="9">
        <v>26.388999999999999</v>
      </c>
      <c r="CK16" s="9">
        <v>12.946</v>
      </c>
      <c r="CL16" s="9">
        <v>13.443</v>
      </c>
      <c r="CM16" s="9">
        <v>68.445999999999998</v>
      </c>
      <c r="CN16" s="9">
        <v>33.125999999999998</v>
      </c>
      <c r="CO16" s="9">
        <v>35.32</v>
      </c>
      <c r="CP16" s="9">
        <v>24.734999999999999</v>
      </c>
      <c r="CQ16" s="9">
        <v>14.736000000000001</v>
      </c>
      <c r="CR16" s="9">
        <v>10</v>
      </c>
      <c r="CS16" s="9">
        <v>51.335999999999999</v>
      </c>
      <c r="CT16" s="9">
        <v>26.196999999999999</v>
      </c>
      <c r="CU16" s="9">
        <v>25.138999999999999</v>
      </c>
      <c r="CV16" s="9">
        <v>2.641</v>
      </c>
      <c r="CW16" s="9">
        <v>1.8049999999999999</v>
      </c>
      <c r="CX16" s="9">
        <v>0.83599999999999997</v>
      </c>
      <c r="CY16" s="9">
        <v>6.6589999999999998</v>
      </c>
      <c r="CZ16" s="9">
        <v>3.9929999999999999</v>
      </c>
      <c r="DA16" s="9">
        <v>2.6659999999999999</v>
      </c>
      <c r="DB16" s="9">
        <v>156.321</v>
      </c>
      <c r="DC16" s="9">
        <v>78.498000000000005</v>
      </c>
      <c r="DD16" s="9">
        <v>77.822999999999993</v>
      </c>
      <c r="DE16" s="9">
        <v>601.66999999999996</v>
      </c>
      <c r="DF16" s="9">
        <v>288.44099999999997</v>
      </c>
      <c r="DG16" s="9">
        <v>313.22899999999998</v>
      </c>
      <c r="DH16" s="9">
        <v>65.070999999999998</v>
      </c>
      <c r="DI16" s="9">
        <v>31.558</v>
      </c>
      <c r="DJ16" s="9">
        <v>33.512999999999998</v>
      </c>
      <c r="DK16" s="9">
        <v>341.048</v>
      </c>
      <c r="DL16" s="9">
        <v>165.83799999999999</v>
      </c>
      <c r="DM16" s="9">
        <v>175.21</v>
      </c>
      <c r="DN16" s="9">
        <v>30.568000000000001</v>
      </c>
      <c r="DO16" s="9">
        <v>15.016999999999999</v>
      </c>
      <c r="DP16" s="9">
        <v>15.55</v>
      </c>
      <c r="DQ16" s="9">
        <v>164.876</v>
      </c>
      <c r="DR16" s="9">
        <v>82.046000000000006</v>
      </c>
      <c r="DS16" s="9">
        <v>82.831000000000003</v>
      </c>
      <c r="DT16" s="9">
        <v>34.503999999999998</v>
      </c>
      <c r="DU16" s="9">
        <v>16.541</v>
      </c>
      <c r="DV16" s="9">
        <v>17.963000000000001</v>
      </c>
      <c r="DW16" s="9">
        <v>176.17099999999999</v>
      </c>
      <c r="DX16" s="9">
        <v>83.792000000000002</v>
      </c>
      <c r="DY16" s="9">
        <v>92.379000000000005</v>
      </c>
      <c r="DZ16" s="9">
        <v>16.512</v>
      </c>
      <c r="EA16" s="9">
        <v>4.5380000000000003</v>
      </c>
      <c r="EB16" s="9">
        <v>11.974</v>
      </c>
      <c r="EC16" s="9">
        <v>31.056000000000001</v>
      </c>
      <c r="ED16" s="9">
        <v>3.3010000000000002</v>
      </c>
      <c r="EE16" s="9">
        <v>27.754999999999999</v>
      </c>
      <c r="EF16" s="9">
        <v>29.259</v>
      </c>
      <c r="EG16" s="9">
        <v>15.583</v>
      </c>
      <c r="EH16" s="9">
        <v>13.676</v>
      </c>
      <c r="EI16" s="9">
        <v>76.397000000000006</v>
      </c>
      <c r="EJ16" s="9">
        <v>37.076999999999998</v>
      </c>
      <c r="EK16" s="9">
        <v>39.320999999999998</v>
      </c>
      <c r="EL16" s="9">
        <v>37.070999999999998</v>
      </c>
      <c r="EM16" s="9">
        <v>21.826000000000001</v>
      </c>
      <c r="EN16" s="9">
        <v>15.244999999999999</v>
      </c>
      <c r="EO16" s="9">
        <v>124.866</v>
      </c>
      <c r="EP16" s="9">
        <v>67.644999999999996</v>
      </c>
      <c r="EQ16" s="9">
        <v>57.222000000000001</v>
      </c>
      <c r="ER16" s="9">
        <v>8.407</v>
      </c>
      <c r="ES16" s="9">
        <v>4.9930000000000003</v>
      </c>
      <c r="ET16" s="9">
        <v>3.4140000000000001</v>
      </c>
      <c r="EU16" s="9">
        <v>28.302</v>
      </c>
      <c r="EV16" s="9">
        <v>14.581</v>
      </c>
      <c r="EW16" s="9">
        <v>13.721</v>
      </c>
      <c r="EX16" s="9">
        <v>31.786000000000001</v>
      </c>
      <c r="EY16" s="9">
        <v>25.003</v>
      </c>
      <c r="EZ16" s="9">
        <v>6.7830000000000004</v>
      </c>
      <c r="FA16" s="9">
        <v>113.80200000000001</v>
      </c>
      <c r="FB16" s="9">
        <v>65.424999999999997</v>
      </c>
      <c r="FC16" s="9">
        <v>48.377000000000002</v>
      </c>
      <c r="FD16" s="9">
        <v>21.446000000000002</v>
      </c>
      <c r="FE16" s="9">
        <v>17.538</v>
      </c>
      <c r="FF16" s="9">
        <v>3.9089999999999998</v>
      </c>
      <c r="FG16" s="9">
        <v>57.9</v>
      </c>
      <c r="FH16" s="9">
        <v>36.456000000000003</v>
      </c>
      <c r="FI16" s="9">
        <v>21.443999999999999</v>
      </c>
      <c r="FJ16" s="9">
        <v>10.34</v>
      </c>
      <c r="FK16" s="9">
        <v>7.4660000000000002</v>
      </c>
      <c r="FL16" s="9">
        <v>2.8740000000000001</v>
      </c>
      <c r="FM16" s="9">
        <v>55.901000000000003</v>
      </c>
      <c r="FN16" s="9">
        <v>28.969000000000001</v>
      </c>
      <c r="FO16" s="9">
        <v>26.931999999999999</v>
      </c>
      <c r="FP16" s="9">
        <v>5.7779999999999996</v>
      </c>
      <c r="FQ16" s="9">
        <v>2.3199999999999998</v>
      </c>
      <c r="FR16" s="9">
        <v>3.4580000000000002</v>
      </c>
      <c r="FS16" s="9">
        <v>10.670999999999999</v>
      </c>
      <c r="FT16" s="9">
        <v>3.6560000000000001</v>
      </c>
      <c r="FU16" s="9">
        <v>7.0140000000000002</v>
      </c>
      <c r="FV16" s="9">
        <v>109.703</v>
      </c>
      <c r="FW16" s="9">
        <v>56.957000000000001</v>
      </c>
      <c r="FX16" s="9">
        <v>52.746000000000002</v>
      </c>
      <c r="FY16" s="9">
        <v>66.040999999999997</v>
      </c>
      <c r="FZ16" s="9">
        <v>40.473999999999997</v>
      </c>
      <c r="GA16" s="9">
        <v>25.567</v>
      </c>
      <c r="GB16" s="9">
        <v>361.71699999999998</v>
      </c>
      <c r="GC16" s="9">
        <v>171.821</v>
      </c>
      <c r="GD16" s="9">
        <v>189.89599999999999</v>
      </c>
      <c r="GE16" s="9">
        <v>15.433999999999999</v>
      </c>
      <c r="GF16" s="9">
        <v>7.7009999999999996</v>
      </c>
      <c r="GG16" s="9">
        <v>7.7320000000000002</v>
      </c>
      <c r="GH16" s="9">
        <v>297.495</v>
      </c>
      <c r="GI16" s="9">
        <v>150.297</v>
      </c>
      <c r="GJ16" s="9">
        <v>147.19800000000001</v>
      </c>
      <c r="GK16" s="9">
        <v>1.417</v>
      </c>
      <c r="GL16" s="9">
        <v>0</v>
      </c>
      <c r="GM16" s="9">
        <v>1.417</v>
      </c>
      <c r="GN16" s="9">
        <v>48.965000000000003</v>
      </c>
      <c r="GO16" s="9">
        <v>23.89</v>
      </c>
      <c r="GP16" s="9">
        <v>25.074000000000002</v>
      </c>
      <c r="GQ16" s="9">
        <v>1.29</v>
      </c>
      <c r="GR16" s="9">
        <v>0.68799999999999994</v>
      </c>
      <c r="GS16" s="9">
        <v>0.60199999999999998</v>
      </c>
      <c r="GT16" s="9">
        <v>17.966000000000001</v>
      </c>
      <c r="GU16" s="9">
        <v>11.515000000000001</v>
      </c>
      <c r="GV16" s="9">
        <v>6.4509999999999996</v>
      </c>
      <c r="GW16" s="9">
        <v>36.613</v>
      </c>
      <c r="GX16" s="9">
        <v>13.5</v>
      </c>
      <c r="GY16" s="9">
        <v>23.114000000000001</v>
      </c>
      <c r="GZ16" s="9">
        <v>172.62799999999999</v>
      </c>
      <c r="HA16" s="9">
        <v>94.188000000000002</v>
      </c>
      <c r="HB16" s="9">
        <v>78.44</v>
      </c>
      <c r="HC16" s="9">
        <v>90.207999999999998</v>
      </c>
      <c r="HD16" s="9">
        <v>41.948999999999998</v>
      </c>
      <c r="HE16" s="9">
        <v>48.259</v>
      </c>
      <c r="HF16" s="9">
        <v>148.703</v>
      </c>
      <c r="HG16" s="9">
        <v>80.816999999999993</v>
      </c>
      <c r="HH16" s="9">
        <v>67.885999999999996</v>
      </c>
      <c r="HI16" s="9">
        <v>81.822000000000003</v>
      </c>
      <c r="HJ16" s="9">
        <v>40.779000000000003</v>
      </c>
      <c r="HK16" s="9">
        <v>41.042999999999999</v>
      </c>
      <c r="HL16" s="9">
        <v>85.736999999999995</v>
      </c>
      <c r="HM16" s="9">
        <v>45.829000000000001</v>
      </c>
      <c r="HN16" s="9">
        <v>39.908000000000001</v>
      </c>
      <c r="HO16" s="9">
        <v>60.920999999999999</v>
      </c>
      <c r="HP16" s="9">
        <v>30.294</v>
      </c>
      <c r="HQ16" s="9">
        <v>30.626999999999999</v>
      </c>
      <c r="HR16" s="9">
        <v>102.53100000000001</v>
      </c>
      <c r="HS16" s="9">
        <v>58.832000000000001</v>
      </c>
      <c r="HT16" s="9">
        <v>43.698999999999998</v>
      </c>
      <c r="HU16" s="9">
        <v>51.957999999999998</v>
      </c>
      <c r="HV16" s="9">
        <v>23.637</v>
      </c>
      <c r="HW16" s="9">
        <v>28.321000000000002</v>
      </c>
      <c r="HX16" s="9">
        <v>8.6300000000000008</v>
      </c>
      <c r="HY16" s="9">
        <v>4.7569999999999997</v>
      </c>
      <c r="HZ16" s="9">
        <v>3.8730000000000002</v>
      </c>
      <c r="IA16" s="9">
        <v>13.201000000000001</v>
      </c>
      <c r="IB16" s="9">
        <v>5.9550000000000001</v>
      </c>
      <c r="IC16" s="9">
        <v>7.2460000000000004</v>
      </c>
      <c r="ID16" s="9">
        <v>18.52</v>
      </c>
      <c r="IE16" s="9">
        <v>10.525</v>
      </c>
      <c r="IF16" s="9">
        <v>7.9950000000000001</v>
      </c>
      <c r="IG16" s="9">
        <v>13.532</v>
      </c>
      <c r="IH16" s="9">
        <v>7.9130000000000003</v>
      </c>
      <c r="II16" s="9">
        <v>5.6189999999999998</v>
      </c>
      <c r="IJ16" s="9">
        <v>69.680000000000007</v>
      </c>
      <c r="IK16" s="9">
        <v>39.536000000000001</v>
      </c>
      <c r="IL16" s="9">
        <v>30.143999999999998</v>
      </c>
      <c r="IM16" s="9">
        <v>21.106999999999999</v>
      </c>
      <c r="IN16" s="9">
        <v>10.734</v>
      </c>
      <c r="IO16" s="9">
        <v>10.372999999999999</v>
      </c>
      <c r="IP16" s="9">
        <v>48.573999999999998</v>
      </c>
      <c r="IQ16" s="9">
        <v>27.486000000000001</v>
      </c>
    </row>
    <row r="17" spans="1:251">
      <c r="A17" s="10">
        <v>44228</v>
      </c>
      <c r="B17" s="9">
        <v>23.901</v>
      </c>
      <c r="C17" s="9">
        <v>38.341000000000001</v>
      </c>
      <c r="D17" s="9">
        <v>124.501</v>
      </c>
      <c r="E17" s="9">
        <v>58.890999999999998</v>
      </c>
      <c r="F17" s="9">
        <v>65.61</v>
      </c>
      <c r="G17" s="9">
        <v>490.291</v>
      </c>
      <c r="H17" s="9">
        <v>219.41900000000001</v>
      </c>
      <c r="I17" s="9">
        <v>270.87200000000001</v>
      </c>
      <c r="J17" s="9">
        <v>64.418000000000006</v>
      </c>
      <c r="K17" s="9">
        <v>31.067</v>
      </c>
      <c r="L17" s="9">
        <v>33.351999999999997</v>
      </c>
      <c r="M17" s="9">
        <v>211.59200000000001</v>
      </c>
      <c r="N17" s="9">
        <v>84.956999999999994</v>
      </c>
      <c r="O17" s="9">
        <v>126.63500000000001</v>
      </c>
      <c r="P17" s="9">
        <v>116.217</v>
      </c>
      <c r="Q17" s="9">
        <v>69.634</v>
      </c>
      <c r="R17" s="9">
        <v>46.582999999999998</v>
      </c>
      <c r="S17" s="9">
        <v>402.83300000000003</v>
      </c>
      <c r="T17" s="9">
        <v>240.79900000000001</v>
      </c>
      <c r="U17" s="9">
        <v>162.03299999999999</v>
      </c>
      <c r="V17" s="9">
        <v>30.774000000000001</v>
      </c>
      <c r="W17" s="9">
        <v>16.414000000000001</v>
      </c>
      <c r="X17" s="9">
        <v>14.36</v>
      </c>
      <c r="Y17" s="9">
        <v>46.656999999999996</v>
      </c>
      <c r="Z17" s="9">
        <v>21.597000000000001</v>
      </c>
      <c r="AA17" s="9">
        <v>25.06</v>
      </c>
      <c r="AB17" s="9">
        <v>5.0999999999999996</v>
      </c>
      <c r="AC17" s="9">
        <v>1.645</v>
      </c>
      <c r="AD17" s="9">
        <v>3.4550000000000001</v>
      </c>
      <c r="AE17" s="9">
        <v>14.202</v>
      </c>
      <c r="AF17" s="9">
        <v>9.0790000000000006</v>
      </c>
      <c r="AG17" s="9">
        <v>5.1230000000000002</v>
      </c>
      <c r="AH17" s="9">
        <v>8.5980000000000008</v>
      </c>
      <c r="AI17" s="9">
        <v>6.181</v>
      </c>
      <c r="AJ17" s="9">
        <v>2.4169999999999998</v>
      </c>
      <c r="AK17" s="9">
        <v>18.260000000000002</v>
      </c>
      <c r="AL17" s="9">
        <v>13.082000000000001</v>
      </c>
      <c r="AM17" s="9">
        <v>5.1779999999999999</v>
      </c>
      <c r="AN17" s="9">
        <v>382.976</v>
      </c>
      <c r="AO17" s="9">
        <v>228.23699999999999</v>
      </c>
      <c r="AP17" s="9">
        <v>154.739</v>
      </c>
      <c r="AQ17" s="9">
        <v>834.36300000000006</v>
      </c>
      <c r="AR17" s="9">
        <v>438.01900000000001</v>
      </c>
      <c r="AS17" s="9">
        <v>396.34399999999999</v>
      </c>
      <c r="AT17" s="9">
        <v>242.51</v>
      </c>
      <c r="AU17" s="9">
        <v>139.941</v>
      </c>
      <c r="AV17" s="9">
        <v>102.569</v>
      </c>
      <c r="AW17" s="9">
        <v>696.995</v>
      </c>
      <c r="AX17" s="9">
        <v>358.72300000000001</v>
      </c>
      <c r="AY17" s="9">
        <v>338.27199999999999</v>
      </c>
      <c r="AZ17" s="9">
        <v>237.85599999999999</v>
      </c>
      <c r="BA17" s="9">
        <v>136.76300000000001</v>
      </c>
      <c r="BB17" s="9">
        <v>101.093</v>
      </c>
      <c r="BC17" s="9">
        <v>693.09199999999998</v>
      </c>
      <c r="BD17" s="9">
        <v>356.15</v>
      </c>
      <c r="BE17" s="9">
        <v>336.94200000000001</v>
      </c>
      <c r="BF17" s="9">
        <v>78.644999999999996</v>
      </c>
      <c r="BG17" s="9">
        <v>42.951000000000001</v>
      </c>
      <c r="BH17" s="9">
        <v>35.695</v>
      </c>
      <c r="BI17" s="9">
        <v>226.947</v>
      </c>
      <c r="BJ17" s="9">
        <v>122.86</v>
      </c>
      <c r="BK17" s="9">
        <v>104.08799999999999</v>
      </c>
      <c r="BL17" s="9">
        <v>81.200999999999993</v>
      </c>
      <c r="BM17" s="9">
        <v>49.643999999999998</v>
      </c>
      <c r="BN17" s="9">
        <v>31.556999999999999</v>
      </c>
      <c r="BO17" s="9">
        <v>327.98200000000003</v>
      </c>
      <c r="BP17" s="9">
        <v>160.26400000000001</v>
      </c>
      <c r="BQ17" s="9">
        <v>167.71799999999999</v>
      </c>
      <c r="BR17" s="9">
        <v>48.515000000000001</v>
      </c>
      <c r="BS17" s="9">
        <v>30.827999999999999</v>
      </c>
      <c r="BT17" s="9">
        <v>17.687000000000001</v>
      </c>
      <c r="BU17" s="9">
        <v>198.374</v>
      </c>
      <c r="BV17" s="9">
        <v>98.668000000000006</v>
      </c>
      <c r="BW17" s="9">
        <v>99.706000000000003</v>
      </c>
      <c r="BX17" s="9">
        <v>32.686</v>
      </c>
      <c r="BY17" s="9">
        <v>18.815999999999999</v>
      </c>
      <c r="BZ17" s="9">
        <v>13.871</v>
      </c>
      <c r="CA17" s="9">
        <v>129.607</v>
      </c>
      <c r="CB17" s="9">
        <v>61.594999999999999</v>
      </c>
      <c r="CC17" s="9">
        <v>68.012</v>
      </c>
      <c r="CD17" s="9">
        <v>78.010000000000005</v>
      </c>
      <c r="CE17" s="9">
        <v>44.167999999999999</v>
      </c>
      <c r="CF17" s="9">
        <v>33.841000000000001</v>
      </c>
      <c r="CG17" s="9">
        <v>138.16300000000001</v>
      </c>
      <c r="CH17" s="9">
        <v>73.027000000000001</v>
      </c>
      <c r="CI17" s="9">
        <v>65.135999999999996</v>
      </c>
      <c r="CJ17" s="9">
        <v>39.409999999999997</v>
      </c>
      <c r="CK17" s="9">
        <v>22.303000000000001</v>
      </c>
      <c r="CL17" s="9">
        <v>17.106999999999999</v>
      </c>
      <c r="CM17" s="9">
        <v>89.242000000000004</v>
      </c>
      <c r="CN17" s="9">
        <v>43.265999999999998</v>
      </c>
      <c r="CO17" s="9">
        <v>45.975999999999999</v>
      </c>
      <c r="CP17" s="9">
        <v>38.598999999999997</v>
      </c>
      <c r="CQ17" s="9">
        <v>21.864999999999998</v>
      </c>
      <c r="CR17" s="9">
        <v>16.734000000000002</v>
      </c>
      <c r="CS17" s="9">
        <v>48.920999999999999</v>
      </c>
      <c r="CT17" s="9">
        <v>29.760999999999999</v>
      </c>
      <c r="CU17" s="9">
        <v>19.16</v>
      </c>
      <c r="CV17" s="9">
        <v>4.6529999999999996</v>
      </c>
      <c r="CW17" s="9">
        <v>3.1779999999999999</v>
      </c>
      <c r="CX17" s="9">
        <v>1.476</v>
      </c>
      <c r="CY17" s="9">
        <v>3.903</v>
      </c>
      <c r="CZ17" s="9">
        <v>2.573</v>
      </c>
      <c r="DA17" s="9">
        <v>1.33</v>
      </c>
      <c r="DB17" s="9">
        <v>201.005</v>
      </c>
      <c r="DC17" s="9">
        <v>110.77800000000001</v>
      </c>
      <c r="DD17" s="9">
        <v>90.227000000000004</v>
      </c>
      <c r="DE17" s="9">
        <v>590.23699999999997</v>
      </c>
      <c r="DF17" s="9">
        <v>309.03100000000001</v>
      </c>
      <c r="DG17" s="9">
        <v>281.20600000000002</v>
      </c>
      <c r="DH17" s="9">
        <v>85.695999999999998</v>
      </c>
      <c r="DI17" s="9">
        <v>42.09</v>
      </c>
      <c r="DJ17" s="9">
        <v>43.606999999999999</v>
      </c>
      <c r="DK17" s="9">
        <v>332.98700000000002</v>
      </c>
      <c r="DL17" s="9">
        <v>172.559</v>
      </c>
      <c r="DM17" s="9">
        <v>160.428</v>
      </c>
      <c r="DN17" s="9">
        <v>41.372999999999998</v>
      </c>
      <c r="DO17" s="9">
        <v>19.134</v>
      </c>
      <c r="DP17" s="9">
        <v>22.239000000000001</v>
      </c>
      <c r="DQ17" s="9">
        <v>172.63399999999999</v>
      </c>
      <c r="DR17" s="9">
        <v>87.138000000000005</v>
      </c>
      <c r="DS17" s="9">
        <v>85.495000000000005</v>
      </c>
      <c r="DT17" s="9">
        <v>44.323</v>
      </c>
      <c r="DU17" s="9">
        <v>22.954999999999998</v>
      </c>
      <c r="DV17" s="9">
        <v>21.367999999999999</v>
      </c>
      <c r="DW17" s="9">
        <v>160.35300000000001</v>
      </c>
      <c r="DX17" s="9">
        <v>85.421000000000006</v>
      </c>
      <c r="DY17" s="9">
        <v>74.932000000000002</v>
      </c>
      <c r="DZ17" s="9">
        <v>11.898</v>
      </c>
      <c r="EA17" s="9">
        <v>3.6779999999999999</v>
      </c>
      <c r="EB17" s="9">
        <v>8.2210000000000001</v>
      </c>
      <c r="EC17" s="9">
        <v>25.824000000000002</v>
      </c>
      <c r="ED17" s="9">
        <v>4.9139999999999997</v>
      </c>
      <c r="EE17" s="9">
        <v>20.91</v>
      </c>
      <c r="EF17" s="9">
        <v>33.965000000000003</v>
      </c>
      <c r="EG17" s="9">
        <v>18.670999999999999</v>
      </c>
      <c r="EH17" s="9">
        <v>15.294</v>
      </c>
      <c r="EI17" s="9">
        <v>92.777000000000001</v>
      </c>
      <c r="EJ17" s="9">
        <v>48.027000000000001</v>
      </c>
      <c r="EK17" s="9">
        <v>44.75</v>
      </c>
      <c r="EL17" s="9">
        <v>58.853000000000002</v>
      </c>
      <c r="EM17" s="9">
        <v>38.847999999999999</v>
      </c>
      <c r="EN17" s="9">
        <v>20.004000000000001</v>
      </c>
      <c r="EO17" s="9">
        <v>115.467</v>
      </c>
      <c r="EP17" s="9">
        <v>69.694999999999993</v>
      </c>
      <c r="EQ17" s="9">
        <v>45.771999999999998</v>
      </c>
      <c r="ER17" s="9">
        <v>10.593</v>
      </c>
      <c r="ES17" s="9">
        <v>7.492</v>
      </c>
      <c r="ET17" s="9">
        <v>3.101</v>
      </c>
      <c r="EU17" s="9">
        <v>23.181999999999999</v>
      </c>
      <c r="EV17" s="9">
        <v>13.837</v>
      </c>
      <c r="EW17" s="9">
        <v>9.3460000000000001</v>
      </c>
      <c r="EX17" s="9">
        <v>40.363</v>
      </c>
      <c r="EY17" s="9">
        <v>29.161999999999999</v>
      </c>
      <c r="EZ17" s="9">
        <v>11.2</v>
      </c>
      <c r="FA17" s="9">
        <v>100.56699999999999</v>
      </c>
      <c r="FB17" s="9">
        <v>46.725999999999999</v>
      </c>
      <c r="FC17" s="9">
        <v>53.84</v>
      </c>
      <c r="FD17" s="9">
        <v>25.463999999999999</v>
      </c>
      <c r="FE17" s="9">
        <v>18.765999999999998</v>
      </c>
      <c r="FF17" s="9">
        <v>6.6980000000000004</v>
      </c>
      <c r="FG17" s="9">
        <v>57.079000000000001</v>
      </c>
      <c r="FH17" s="9">
        <v>27.079000000000001</v>
      </c>
      <c r="FI17" s="9">
        <v>30</v>
      </c>
      <c r="FJ17" s="9">
        <v>14.898999999999999</v>
      </c>
      <c r="FK17" s="9">
        <v>10.397</v>
      </c>
      <c r="FL17" s="9">
        <v>4.5019999999999998</v>
      </c>
      <c r="FM17" s="9">
        <v>43.488</v>
      </c>
      <c r="FN17" s="9">
        <v>19.646999999999998</v>
      </c>
      <c r="FO17" s="9">
        <v>23.84</v>
      </c>
      <c r="FP17" s="9">
        <v>1.1419999999999999</v>
      </c>
      <c r="FQ17" s="9">
        <v>0</v>
      </c>
      <c r="FR17" s="9">
        <v>1.1419999999999999</v>
      </c>
      <c r="FS17" s="9">
        <v>6.1909999999999998</v>
      </c>
      <c r="FT17" s="9">
        <v>2.9649999999999999</v>
      </c>
      <c r="FU17" s="9">
        <v>3.2250000000000001</v>
      </c>
      <c r="FV17" s="9">
        <v>162.947</v>
      </c>
      <c r="FW17" s="9">
        <v>93.233999999999995</v>
      </c>
      <c r="FX17" s="9">
        <v>69.712999999999994</v>
      </c>
      <c r="FY17" s="9">
        <v>62.709000000000003</v>
      </c>
      <c r="FZ17" s="9">
        <v>37.985999999999997</v>
      </c>
      <c r="GA17" s="9">
        <v>24.722999999999999</v>
      </c>
      <c r="GB17" s="9">
        <v>359.18700000000001</v>
      </c>
      <c r="GC17" s="9">
        <v>178.04599999999999</v>
      </c>
      <c r="GD17" s="9">
        <v>181.14</v>
      </c>
      <c r="GE17" s="9">
        <v>14.301</v>
      </c>
      <c r="GF17" s="9">
        <v>8.14</v>
      </c>
      <c r="GG17" s="9">
        <v>6.1609999999999996</v>
      </c>
      <c r="GH17" s="9">
        <v>270.18099999999998</v>
      </c>
      <c r="GI17" s="9">
        <v>141.958</v>
      </c>
      <c r="GJ17" s="9">
        <v>128.22300000000001</v>
      </c>
      <c r="GK17" s="9">
        <v>1.972</v>
      </c>
      <c r="GL17" s="9">
        <v>0</v>
      </c>
      <c r="GM17" s="9">
        <v>1.972</v>
      </c>
      <c r="GN17" s="9">
        <v>49.914999999999999</v>
      </c>
      <c r="GO17" s="9">
        <v>28.54</v>
      </c>
      <c r="GP17" s="9">
        <v>21.375</v>
      </c>
      <c r="GQ17" s="9">
        <v>0.58099999999999996</v>
      </c>
      <c r="GR17" s="9">
        <v>0.58099999999999996</v>
      </c>
      <c r="GS17" s="9">
        <v>0</v>
      </c>
      <c r="GT17" s="9">
        <v>17.712</v>
      </c>
      <c r="GU17" s="9">
        <v>10.179</v>
      </c>
      <c r="GV17" s="9">
        <v>7.5330000000000004</v>
      </c>
      <c r="GW17" s="9">
        <v>29.582999999999998</v>
      </c>
      <c r="GX17" s="9">
        <v>15.07</v>
      </c>
      <c r="GY17" s="9">
        <v>14.513</v>
      </c>
      <c r="GZ17" s="9">
        <v>213.83</v>
      </c>
      <c r="HA17" s="9">
        <v>122.29900000000001</v>
      </c>
      <c r="HB17" s="9">
        <v>91.53</v>
      </c>
      <c r="HC17" s="9">
        <v>85.364000000000004</v>
      </c>
      <c r="HD17" s="9">
        <v>38.94</v>
      </c>
      <c r="HE17" s="9">
        <v>46.423000000000002</v>
      </c>
      <c r="HF17" s="9">
        <v>177.673</v>
      </c>
      <c r="HG17" s="9">
        <v>102.274</v>
      </c>
      <c r="HH17" s="9">
        <v>75.399000000000001</v>
      </c>
      <c r="HI17" s="9">
        <v>72.739999999999995</v>
      </c>
      <c r="HJ17" s="9">
        <v>32.198999999999998</v>
      </c>
      <c r="HK17" s="9">
        <v>40.540999999999997</v>
      </c>
      <c r="HL17" s="9">
        <v>99.763999999999996</v>
      </c>
      <c r="HM17" s="9">
        <v>60.889000000000003</v>
      </c>
      <c r="HN17" s="9">
        <v>38.875</v>
      </c>
      <c r="HO17" s="9">
        <v>55.805999999999997</v>
      </c>
      <c r="HP17" s="9">
        <v>23.302</v>
      </c>
      <c r="HQ17" s="9">
        <v>32.503</v>
      </c>
      <c r="HR17" s="9">
        <v>130.97300000000001</v>
      </c>
      <c r="HS17" s="9">
        <v>77.858000000000004</v>
      </c>
      <c r="HT17" s="9">
        <v>53.116</v>
      </c>
      <c r="HU17" s="9">
        <v>55.65</v>
      </c>
      <c r="HV17" s="9">
        <v>28.04</v>
      </c>
      <c r="HW17" s="9">
        <v>27.609000000000002</v>
      </c>
      <c r="HX17" s="9">
        <v>19.285</v>
      </c>
      <c r="HY17" s="9">
        <v>11.579000000000001</v>
      </c>
      <c r="HZ17" s="9">
        <v>7.7060000000000004</v>
      </c>
      <c r="IA17" s="9">
        <v>15.9</v>
      </c>
      <c r="IB17" s="9">
        <v>9.5429999999999993</v>
      </c>
      <c r="IC17" s="9">
        <v>6.3570000000000002</v>
      </c>
      <c r="ID17" s="9">
        <v>24.591999999999999</v>
      </c>
      <c r="IE17" s="9">
        <v>15.475</v>
      </c>
      <c r="IF17" s="9">
        <v>9.1159999999999997</v>
      </c>
      <c r="IG17" s="9">
        <v>15.119</v>
      </c>
      <c r="IH17" s="9">
        <v>6.5229999999999997</v>
      </c>
      <c r="II17" s="9">
        <v>8.5960000000000001</v>
      </c>
      <c r="IJ17" s="9">
        <v>104.813</v>
      </c>
      <c r="IK17" s="9">
        <v>64.53</v>
      </c>
      <c r="IL17" s="9">
        <v>40.283000000000001</v>
      </c>
      <c r="IM17" s="9">
        <v>23.033000000000001</v>
      </c>
      <c r="IN17" s="9">
        <v>12.276</v>
      </c>
      <c r="IO17" s="9">
        <v>10.757</v>
      </c>
      <c r="IP17" s="9">
        <v>63.134999999999998</v>
      </c>
      <c r="IQ17" s="9">
        <v>43.387999999999998</v>
      </c>
    </row>
    <row r="18" spans="1:251">
      <c r="A18" s="10">
        <v>44593</v>
      </c>
      <c r="B18" s="9">
        <v>30.204999999999998</v>
      </c>
      <c r="C18" s="9">
        <v>49.280999999999999</v>
      </c>
      <c r="D18" s="9">
        <v>78.665999999999997</v>
      </c>
      <c r="E18" s="9">
        <v>34.899000000000001</v>
      </c>
      <c r="F18" s="9">
        <v>43.767000000000003</v>
      </c>
      <c r="G18" s="9">
        <v>642.21</v>
      </c>
      <c r="H18" s="9">
        <v>295.315</v>
      </c>
      <c r="I18" s="9">
        <v>346.89499999999998</v>
      </c>
      <c r="J18" s="9">
        <v>44.61</v>
      </c>
      <c r="K18" s="9">
        <v>20.352</v>
      </c>
      <c r="L18" s="9">
        <v>24.257999999999999</v>
      </c>
      <c r="M18" s="9">
        <v>254.91900000000001</v>
      </c>
      <c r="N18" s="9">
        <v>113.602</v>
      </c>
      <c r="O18" s="9">
        <v>141.31700000000001</v>
      </c>
      <c r="P18" s="9">
        <v>86.994</v>
      </c>
      <c r="Q18" s="9">
        <v>46.58</v>
      </c>
      <c r="R18" s="9">
        <v>40.414000000000001</v>
      </c>
      <c r="S18" s="9">
        <v>433.36799999999999</v>
      </c>
      <c r="T18" s="9">
        <v>255.72900000000001</v>
      </c>
      <c r="U18" s="9">
        <v>177.63800000000001</v>
      </c>
      <c r="V18" s="9">
        <v>16.904</v>
      </c>
      <c r="W18" s="9">
        <v>9.6050000000000004</v>
      </c>
      <c r="X18" s="9">
        <v>7.2990000000000004</v>
      </c>
      <c r="Y18" s="9">
        <v>56.066000000000003</v>
      </c>
      <c r="Z18" s="9">
        <v>26.821999999999999</v>
      </c>
      <c r="AA18" s="9">
        <v>29.244</v>
      </c>
      <c r="AB18" s="9">
        <v>5.0880000000000001</v>
      </c>
      <c r="AC18" s="9">
        <v>3.1819999999999999</v>
      </c>
      <c r="AD18" s="9">
        <v>1.9059999999999999</v>
      </c>
      <c r="AE18" s="9">
        <v>16.922000000000001</v>
      </c>
      <c r="AF18" s="9">
        <v>8.49</v>
      </c>
      <c r="AG18" s="9">
        <v>8.4320000000000004</v>
      </c>
      <c r="AH18" s="9">
        <v>9.2379999999999995</v>
      </c>
      <c r="AI18" s="9">
        <v>4.9329999999999998</v>
      </c>
      <c r="AJ18" s="9">
        <v>4.3049999999999997</v>
      </c>
      <c r="AK18" s="9">
        <v>57.987000000000002</v>
      </c>
      <c r="AL18" s="9">
        <v>30.844999999999999</v>
      </c>
      <c r="AM18" s="9">
        <v>27.141999999999999</v>
      </c>
      <c r="AN18" s="9">
        <v>269.947</v>
      </c>
      <c r="AO18" s="9">
        <v>159.30799999999999</v>
      </c>
      <c r="AP18" s="9">
        <v>110.639</v>
      </c>
      <c r="AQ18" s="9">
        <v>1020.277</v>
      </c>
      <c r="AR18" s="9">
        <v>511.363</v>
      </c>
      <c r="AS18" s="9">
        <v>508.91399999999999</v>
      </c>
      <c r="AT18" s="9">
        <v>163.90799999999999</v>
      </c>
      <c r="AU18" s="9">
        <v>90.385000000000005</v>
      </c>
      <c r="AV18" s="9">
        <v>73.522999999999996</v>
      </c>
      <c r="AW18" s="9">
        <v>802.59100000000001</v>
      </c>
      <c r="AX18" s="9">
        <v>404.11799999999999</v>
      </c>
      <c r="AY18" s="9">
        <v>398.47300000000001</v>
      </c>
      <c r="AZ18" s="9">
        <v>159.53899999999999</v>
      </c>
      <c r="BA18" s="9">
        <v>88.278999999999996</v>
      </c>
      <c r="BB18" s="9">
        <v>71.260000000000005</v>
      </c>
      <c r="BC18" s="9">
        <v>796.67399999999998</v>
      </c>
      <c r="BD18" s="9">
        <v>402.12900000000002</v>
      </c>
      <c r="BE18" s="9">
        <v>394.54500000000002</v>
      </c>
      <c r="BF18" s="9">
        <v>59.393000000000001</v>
      </c>
      <c r="BG18" s="9">
        <v>34.115000000000002</v>
      </c>
      <c r="BH18" s="9">
        <v>25.277999999999999</v>
      </c>
      <c r="BI18" s="9">
        <v>251.93100000000001</v>
      </c>
      <c r="BJ18" s="9">
        <v>121.38800000000001</v>
      </c>
      <c r="BK18" s="9">
        <v>130.54300000000001</v>
      </c>
      <c r="BL18" s="9">
        <v>58.67</v>
      </c>
      <c r="BM18" s="9">
        <v>33.069000000000003</v>
      </c>
      <c r="BN18" s="9">
        <v>25.600999999999999</v>
      </c>
      <c r="BO18" s="9">
        <v>394.27</v>
      </c>
      <c r="BP18" s="9">
        <v>208.83199999999999</v>
      </c>
      <c r="BQ18" s="9">
        <v>185.43799999999999</v>
      </c>
      <c r="BR18" s="9">
        <v>34.920999999999999</v>
      </c>
      <c r="BS18" s="9">
        <v>20.998999999999999</v>
      </c>
      <c r="BT18" s="9">
        <v>13.922000000000001</v>
      </c>
      <c r="BU18" s="9">
        <v>237.39500000000001</v>
      </c>
      <c r="BV18" s="9">
        <v>133.11099999999999</v>
      </c>
      <c r="BW18" s="9">
        <v>104.28400000000001</v>
      </c>
      <c r="BX18" s="9">
        <v>23.748999999999999</v>
      </c>
      <c r="BY18" s="9">
        <v>12.07</v>
      </c>
      <c r="BZ18" s="9">
        <v>11.679</v>
      </c>
      <c r="CA18" s="9">
        <v>156.875</v>
      </c>
      <c r="CB18" s="9">
        <v>75.721000000000004</v>
      </c>
      <c r="CC18" s="9">
        <v>81.153999999999996</v>
      </c>
      <c r="CD18" s="9">
        <v>41.475999999999999</v>
      </c>
      <c r="CE18" s="9">
        <v>21.094999999999999</v>
      </c>
      <c r="CF18" s="9">
        <v>20.382000000000001</v>
      </c>
      <c r="CG18" s="9">
        <v>150.47300000000001</v>
      </c>
      <c r="CH18" s="9">
        <v>71.908000000000001</v>
      </c>
      <c r="CI18" s="9">
        <v>78.564999999999998</v>
      </c>
      <c r="CJ18" s="9">
        <v>23.760999999999999</v>
      </c>
      <c r="CK18" s="9">
        <v>11.782999999999999</v>
      </c>
      <c r="CL18" s="9">
        <v>11.977</v>
      </c>
      <c r="CM18" s="9">
        <v>94.325000000000003</v>
      </c>
      <c r="CN18" s="9">
        <v>45.651000000000003</v>
      </c>
      <c r="CO18" s="9">
        <v>48.673999999999999</v>
      </c>
      <c r="CP18" s="9">
        <v>17.715</v>
      </c>
      <c r="CQ18" s="9">
        <v>9.3109999999999999</v>
      </c>
      <c r="CR18" s="9">
        <v>8.4039999999999999</v>
      </c>
      <c r="CS18" s="9">
        <v>56.148000000000003</v>
      </c>
      <c r="CT18" s="9">
        <v>26.257999999999999</v>
      </c>
      <c r="CU18" s="9">
        <v>29.89</v>
      </c>
      <c r="CV18" s="9">
        <v>4.3689999999999998</v>
      </c>
      <c r="CW18" s="9">
        <v>2.1059999999999999</v>
      </c>
      <c r="CX18" s="9">
        <v>2.2629999999999999</v>
      </c>
      <c r="CY18" s="9">
        <v>5.9180000000000001</v>
      </c>
      <c r="CZ18" s="9">
        <v>1.99</v>
      </c>
      <c r="DA18" s="9">
        <v>3.9279999999999999</v>
      </c>
      <c r="DB18" s="9">
        <v>137.56</v>
      </c>
      <c r="DC18" s="9">
        <v>71.492000000000004</v>
      </c>
      <c r="DD18" s="9">
        <v>66.066999999999993</v>
      </c>
      <c r="DE18" s="9">
        <v>688.03899999999999</v>
      </c>
      <c r="DF18" s="9">
        <v>343.87700000000001</v>
      </c>
      <c r="DG18" s="9">
        <v>344.16199999999998</v>
      </c>
      <c r="DH18" s="9">
        <v>48.905000000000001</v>
      </c>
      <c r="DI18" s="9">
        <v>22.385000000000002</v>
      </c>
      <c r="DJ18" s="9">
        <v>26.52</v>
      </c>
      <c r="DK18" s="9">
        <v>380.625</v>
      </c>
      <c r="DL18" s="9">
        <v>190.54</v>
      </c>
      <c r="DM18" s="9">
        <v>190.08500000000001</v>
      </c>
      <c r="DN18" s="9">
        <v>23.878</v>
      </c>
      <c r="DO18" s="9">
        <v>9.0850000000000009</v>
      </c>
      <c r="DP18" s="9">
        <v>14.792999999999999</v>
      </c>
      <c r="DQ18" s="9">
        <v>203.17</v>
      </c>
      <c r="DR18" s="9">
        <v>106.77</v>
      </c>
      <c r="DS18" s="9">
        <v>96.400999999999996</v>
      </c>
      <c r="DT18" s="9">
        <v>25.027000000000001</v>
      </c>
      <c r="DU18" s="9">
        <v>13.3</v>
      </c>
      <c r="DV18" s="9">
        <v>11.727</v>
      </c>
      <c r="DW18" s="9">
        <v>177.45400000000001</v>
      </c>
      <c r="DX18" s="9">
        <v>83.77</v>
      </c>
      <c r="DY18" s="9">
        <v>93.683999999999997</v>
      </c>
      <c r="DZ18" s="9">
        <v>13.271000000000001</v>
      </c>
      <c r="EA18" s="9">
        <v>1.835</v>
      </c>
      <c r="EB18" s="9">
        <v>11.436</v>
      </c>
      <c r="EC18" s="9">
        <v>30.565999999999999</v>
      </c>
      <c r="ED18" s="9">
        <v>4.3419999999999996</v>
      </c>
      <c r="EE18" s="9">
        <v>26.224</v>
      </c>
      <c r="EF18" s="9">
        <v>27.431999999999999</v>
      </c>
      <c r="EG18" s="9">
        <v>14.452999999999999</v>
      </c>
      <c r="EH18" s="9">
        <v>12.978999999999999</v>
      </c>
      <c r="EI18" s="9">
        <v>101.619</v>
      </c>
      <c r="EJ18" s="9">
        <v>45.761000000000003</v>
      </c>
      <c r="EK18" s="9">
        <v>55.857999999999997</v>
      </c>
      <c r="EL18" s="9">
        <v>42.088999999999999</v>
      </c>
      <c r="EM18" s="9">
        <v>29.431999999999999</v>
      </c>
      <c r="EN18" s="9">
        <v>12.657</v>
      </c>
      <c r="EO18" s="9">
        <v>152.36799999999999</v>
      </c>
      <c r="EP18" s="9">
        <v>91.77</v>
      </c>
      <c r="EQ18" s="9">
        <v>60.597999999999999</v>
      </c>
      <c r="ER18" s="9">
        <v>5.8630000000000004</v>
      </c>
      <c r="ES18" s="9">
        <v>3.387</v>
      </c>
      <c r="ET18" s="9">
        <v>2.476</v>
      </c>
      <c r="EU18" s="9">
        <v>22.861000000000001</v>
      </c>
      <c r="EV18" s="9">
        <v>11.464</v>
      </c>
      <c r="EW18" s="9">
        <v>11.397</v>
      </c>
      <c r="EX18" s="9">
        <v>23.204999999999998</v>
      </c>
      <c r="EY18" s="9">
        <v>16.879000000000001</v>
      </c>
      <c r="EZ18" s="9">
        <v>6.3259999999999996</v>
      </c>
      <c r="FA18" s="9">
        <v>109.486</v>
      </c>
      <c r="FB18" s="9">
        <v>57.167999999999999</v>
      </c>
      <c r="FC18" s="9">
        <v>52.317999999999998</v>
      </c>
      <c r="FD18" s="9">
        <v>13.795999999999999</v>
      </c>
      <c r="FE18" s="9">
        <v>9.3030000000000008</v>
      </c>
      <c r="FF18" s="9">
        <v>4.4930000000000003</v>
      </c>
      <c r="FG18" s="9">
        <v>56.579000000000001</v>
      </c>
      <c r="FH18" s="9">
        <v>26.135999999999999</v>
      </c>
      <c r="FI18" s="9">
        <v>30.443000000000001</v>
      </c>
      <c r="FJ18" s="9">
        <v>9.4090000000000007</v>
      </c>
      <c r="FK18" s="9">
        <v>7.5759999999999996</v>
      </c>
      <c r="FL18" s="9">
        <v>1.833</v>
      </c>
      <c r="FM18" s="9">
        <v>52.906999999999996</v>
      </c>
      <c r="FN18" s="9">
        <v>31.032</v>
      </c>
      <c r="FO18" s="9">
        <v>21.875</v>
      </c>
      <c r="FP18" s="9">
        <v>3.1440000000000001</v>
      </c>
      <c r="FQ18" s="9">
        <v>2.0139999999999998</v>
      </c>
      <c r="FR18" s="9">
        <v>1.129</v>
      </c>
      <c r="FS18" s="9">
        <v>5.0659999999999998</v>
      </c>
      <c r="FT18" s="9">
        <v>3.073</v>
      </c>
      <c r="FU18" s="9">
        <v>1.9930000000000001</v>
      </c>
      <c r="FV18" s="9">
        <v>105.836</v>
      </c>
      <c r="FW18" s="9">
        <v>59.024999999999999</v>
      </c>
      <c r="FX18" s="9">
        <v>46.811</v>
      </c>
      <c r="FY18" s="9">
        <v>40.802</v>
      </c>
      <c r="FZ18" s="9">
        <v>22.094999999999999</v>
      </c>
      <c r="GA18" s="9">
        <v>18.707000000000001</v>
      </c>
      <c r="GB18" s="9">
        <v>395.76100000000002</v>
      </c>
      <c r="GC18" s="9">
        <v>202.06899999999999</v>
      </c>
      <c r="GD18" s="9">
        <v>193.69200000000001</v>
      </c>
      <c r="GE18" s="9">
        <v>14.641999999999999</v>
      </c>
      <c r="GF18" s="9">
        <v>7.16</v>
      </c>
      <c r="GG18" s="9">
        <v>7.4829999999999997</v>
      </c>
      <c r="GH18" s="9">
        <v>340.86500000000001</v>
      </c>
      <c r="GI18" s="9">
        <v>167.77</v>
      </c>
      <c r="GJ18" s="9">
        <v>173.095</v>
      </c>
      <c r="GK18" s="9">
        <v>2.1059999999999999</v>
      </c>
      <c r="GL18" s="9">
        <v>2.1059999999999999</v>
      </c>
      <c r="GM18" s="9">
        <v>0</v>
      </c>
      <c r="GN18" s="9">
        <v>48.892000000000003</v>
      </c>
      <c r="GO18" s="9">
        <v>25.867000000000001</v>
      </c>
      <c r="GP18" s="9">
        <v>23.024999999999999</v>
      </c>
      <c r="GQ18" s="9">
        <v>0.52200000000000002</v>
      </c>
      <c r="GR18" s="9">
        <v>0</v>
      </c>
      <c r="GS18" s="9">
        <v>0.52200000000000002</v>
      </c>
      <c r="GT18" s="9">
        <v>17.074000000000002</v>
      </c>
      <c r="GU18" s="9">
        <v>8.4130000000000003</v>
      </c>
      <c r="GV18" s="9">
        <v>8.6609999999999996</v>
      </c>
      <c r="GW18" s="9">
        <v>22.032</v>
      </c>
      <c r="GX18" s="9">
        <v>11.814</v>
      </c>
      <c r="GY18" s="9">
        <v>10.218</v>
      </c>
      <c r="GZ18" s="9">
        <v>146.59700000000001</v>
      </c>
      <c r="HA18" s="9">
        <v>82.584999999999994</v>
      </c>
      <c r="HB18" s="9">
        <v>64.010999999999996</v>
      </c>
      <c r="HC18" s="9">
        <v>69.447000000000003</v>
      </c>
      <c r="HD18" s="9">
        <v>35.460999999999999</v>
      </c>
      <c r="HE18" s="9">
        <v>33.985999999999997</v>
      </c>
      <c r="HF18" s="9">
        <v>110.339</v>
      </c>
      <c r="HG18" s="9">
        <v>62.618000000000002</v>
      </c>
      <c r="HH18" s="9">
        <v>47.720999999999997</v>
      </c>
      <c r="HI18" s="9">
        <v>63.137999999999998</v>
      </c>
      <c r="HJ18" s="9">
        <v>33.253</v>
      </c>
      <c r="HK18" s="9">
        <v>29.885000000000002</v>
      </c>
      <c r="HL18" s="9">
        <v>76.552999999999997</v>
      </c>
      <c r="HM18" s="9">
        <v>40.406999999999996</v>
      </c>
      <c r="HN18" s="9">
        <v>36.146000000000001</v>
      </c>
      <c r="HO18" s="9">
        <v>58.853999999999999</v>
      </c>
      <c r="HP18" s="9">
        <v>30.576000000000001</v>
      </c>
      <c r="HQ18" s="9">
        <v>28.277999999999999</v>
      </c>
      <c r="HR18" s="9">
        <v>86.236999999999995</v>
      </c>
      <c r="HS18" s="9">
        <v>46.439</v>
      </c>
      <c r="HT18" s="9">
        <v>39.798999999999999</v>
      </c>
      <c r="HU18" s="9">
        <v>57.512</v>
      </c>
      <c r="HV18" s="9">
        <v>29.577000000000002</v>
      </c>
      <c r="HW18" s="9">
        <v>27.934000000000001</v>
      </c>
      <c r="HX18" s="9">
        <v>11.478</v>
      </c>
      <c r="HY18" s="9">
        <v>5.6829999999999998</v>
      </c>
      <c r="HZ18" s="9">
        <v>5.7949999999999999</v>
      </c>
      <c r="IA18" s="9">
        <v>10.622999999999999</v>
      </c>
      <c r="IB18" s="9">
        <v>7.4050000000000002</v>
      </c>
      <c r="IC18" s="9">
        <v>3.218</v>
      </c>
      <c r="ID18" s="9">
        <v>19.888999999999999</v>
      </c>
      <c r="IE18" s="9">
        <v>9.3379999999999992</v>
      </c>
      <c r="IF18" s="9">
        <v>10.551</v>
      </c>
      <c r="IG18" s="9">
        <v>14.457000000000001</v>
      </c>
      <c r="IH18" s="9">
        <v>8.8010000000000002</v>
      </c>
      <c r="II18" s="9">
        <v>5.6559999999999997</v>
      </c>
      <c r="IJ18" s="9">
        <v>55.811</v>
      </c>
      <c r="IK18" s="9">
        <v>30.111999999999998</v>
      </c>
      <c r="IL18" s="9">
        <v>25.699000000000002</v>
      </c>
      <c r="IM18" s="9">
        <v>17.952999999999999</v>
      </c>
      <c r="IN18" s="9">
        <v>10.586</v>
      </c>
      <c r="IO18" s="9">
        <v>7.367</v>
      </c>
      <c r="IP18" s="9">
        <v>35.840000000000003</v>
      </c>
      <c r="IQ18" s="9">
        <v>23.039000000000001</v>
      </c>
    </row>
    <row r="19" spans="1:251">
      <c r="A19" s="10">
        <v>44958</v>
      </c>
      <c r="B19" s="9">
        <v>30.123000000000001</v>
      </c>
      <c r="C19" s="9">
        <v>55.704999999999998</v>
      </c>
      <c r="D19" s="9">
        <v>78.567999999999998</v>
      </c>
      <c r="E19" s="9">
        <v>41.433</v>
      </c>
      <c r="F19" s="9">
        <v>37.134999999999998</v>
      </c>
      <c r="G19" s="9">
        <v>624.50800000000004</v>
      </c>
      <c r="H19" s="9">
        <v>267.75900000000001</v>
      </c>
      <c r="I19" s="9">
        <v>356.74799999999999</v>
      </c>
      <c r="J19" s="9">
        <v>38.97</v>
      </c>
      <c r="K19" s="9">
        <v>16.366</v>
      </c>
      <c r="L19" s="9">
        <v>22.603999999999999</v>
      </c>
      <c r="M19" s="9">
        <v>241.16399999999999</v>
      </c>
      <c r="N19" s="9">
        <v>108.499</v>
      </c>
      <c r="O19" s="9">
        <v>132.666</v>
      </c>
      <c r="P19" s="9">
        <v>76.350999999999999</v>
      </c>
      <c r="Q19" s="9">
        <v>39.765999999999998</v>
      </c>
      <c r="R19" s="9">
        <v>36.585999999999999</v>
      </c>
      <c r="S19" s="9">
        <v>473.17700000000002</v>
      </c>
      <c r="T19" s="9">
        <v>269.84899999999999</v>
      </c>
      <c r="U19" s="9">
        <v>203.328</v>
      </c>
      <c r="V19" s="9">
        <v>13.583</v>
      </c>
      <c r="W19" s="9">
        <v>6.6689999999999996</v>
      </c>
      <c r="X19" s="9">
        <v>6.9130000000000003</v>
      </c>
      <c r="Y19" s="9">
        <v>70.012</v>
      </c>
      <c r="Z19" s="9">
        <v>33.625999999999998</v>
      </c>
      <c r="AA19" s="9">
        <v>36.386000000000003</v>
      </c>
      <c r="AB19" s="9">
        <v>2.1760000000000002</v>
      </c>
      <c r="AC19" s="9">
        <v>1.103</v>
      </c>
      <c r="AD19" s="9">
        <v>1.073</v>
      </c>
      <c r="AE19" s="9">
        <v>19.222000000000001</v>
      </c>
      <c r="AF19" s="9">
        <v>12.661</v>
      </c>
      <c r="AG19" s="9">
        <v>6.5609999999999999</v>
      </c>
      <c r="AH19" s="9">
        <v>10.153</v>
      </c>
      <c r="AI19" s="9">
        <v>4.4690000000000003</v>
      </c>
      <c r="AJ19" s="9">
        <v>5.6849999999999996</v>
      </c>
      <c r="AK19" s="9">
        <v>52.17</v>
      </c>
      <c r="AL19" s="9">
        <v>27.248999999999999</v>
      </c>
      <c r="AM19" s="9">
        <v>24.922000000000001</v>
      </c>
      <c r="AN19" s="9">
        <v>250.82499999999999</v>
      </c>
      <c r="AO19" s="9">
        <v>145.84100000000001</v>
      </c>
      <c r="AP19" s="9">
        <v>104.98399999999999</v>
      </c>
      <c r="AQ19" s="9">
        <v>1074.675</v>
      </c>
      <c r="AR19" s="9">
        <v>572.505</v>
      </c>
      <c r="AS19" s="9">
        <v>502.17</v>
      </c>
      <c r="AT19" s="9">
        <v>141.131</v>
      </c>
      <c r="AU19" s="9">
        <v>80.352999999999994</v>
      </c>
      <c r="AV19" s="9">
        <v>60.777999999999999</v>
      </c>
      <c r="AW19" s="9">
        <v>873.94500000000005</v>
      </c>
      <c r="AX19" s="9">
        <v>432.85</v>
      </c>
      <c r="AY19" s="9">
        <v>441.09500000000003</v>
      </c>
      <c r="AZ19" s="9">
        <v>137.78200000000001</v>
      </c>
      <c r="BA19" s="9">
        <v>78.23</v>
      </c>
      <c r="BB19" s="9">
        <v>59.552</v>
      </c>
      <c r="BC19" s="9">
        <v>861.45699999999999</v>
      </c>
      <c r="BD19" s="9">
        <v>427.05700000000002</v>
      </c>
      <c r="BE19" s="9">
        <v>434.4</v>
      </c>
      <c r="BF19" s="9">
        <v>49.503</v>
      </c>
      <c r="BG19" s="9">
        <v>29.283999999999999</v>
      </c>
      <c r="BH19" s="9">
        <v>20.218</v>
      </c>
      <c r="BI19" s="9">
        <v>295.57100000000003</v>
      </c>
      <c r="BJ19" s="9">
        <v>140.4</v>
      </c>
      <c r="BK19" s="9">
        <v>155.17099999999999</v>
      </c>
      <c r="BL19" s="9">
        <v>49.448999999999998</v>
      </c>
      <c r="BM19" s="9">
        <v>30.652999999999999</v>
      </c>
      <c r="BN19" s="9">
        <v>18.795999999999999</v>
      </c>
      <c r="BO19" s="9">
        <v>396.54399999999998</v>
      </c>
      <c r="BP19" s="9">
        <v>202.07400000000001</v>
      </c>
      <c r="BQ19" s="9">
        <v>194.47</v>
      </c>
      <c r="BR19" s="9">
        <v>32.305</v>
      </c>
      <c r="BS19" s="9">
        <v>20.495999999999999</v>
      </c>
      <c r="BT19" s="9">
        <v>11.81</v>
      </c>
      <c r="BU19" s="9">
        <v>241.01</v>
      </c>
      <c r="BV19" s="9">
        <v>119.373</v>
      </c>
      <c r="BW19" s="9">
        <v>121.637</v>
      </c>
      <c r="BX19" s="9">
        <v>17.143999999999998</v>
      </c>
      <c r="BY19" s="9">
        <v>10.157</v>
      </c>
      <c r="BZ19" s="9">
        <v>6.9870000000000001</v>
      </c>
      <c r="CA19" s="9">
        <v>155.53399999999999</v>
      </c>
      <c r="CB19" s="9">
        <v>82.701999999999998</v>
      </c>
      <c r="CC19" s="9">
        <v>72.831999999999994</v>
      </c>
      <c r="CD19" s="9">
        <v>38.83</v>
      </c>
      <c r="CE19" s="9">
        <v>18.292999999999999</v>
      </c>
      <c r="CF19" s="9">
        <v>20.536999999999999</v>
      </c>
      <c r="CG19" s="9">
        <v>169.34200000000001</v>
      </c>
      <c r="CH19" s="9">
        <v>84.582999999999998</v>
      </c>
      <c r="CI19" s="9">
        <v>84.759</v>
      </c>
      <c r="CJ19" s="9">
        <v>24.646000000000001</v>
      </c>
      <c r="CK19" s="9">
        <v>11.170999999999999</v>
      </c>
      <c r="CL19" s="9">
        <v>13.475</v>
      </c>
      <c r="CM19" s="9">
        <v>101.142</v>
      </c>
      <c r="CN19" s="9">
        <v>52.28</v>
      </c>
      <c r="CO19" s="9">
        <v>48.862000000000002</v>
      </c>
      <c r="CP19" s="9">
        <v>14.183999999999999</v>
      </c>
      <c r="CQ19" s="9">
        <v>7.1219999999999999</v>
      </c>
      <c r="CR19" s="9">
        <v>7.0629999999999997</v>
      </c>
      <c r="CS19" s="9">
        <v>68.2</v>
      </c>
      <c r="CT19" s="9">
        <v>32.302999999999997</v>
      </c>
      <c r="CU19" s="9">
        <v>35.896999999999998</v>
      </c>
      <c r="CV19" s="9">
        <v>3.3490000000000002</v>
      </c>
      <c r="CW19" s="9">
        <v>2.1230000000000002</v>
      </c>
      <c r="CX19" s="9">
        <v>1.226</v>
      </c>
      <c r="CY19" s="9">
        <v>12.489000000000001</v>
      </c>
      <c r="CZ19" s="9">
        <v>5.7930000000000001</v>
      </c>
      <c r="DA19" s="9">
        <v>6.6950000000000003</v>
      </c>
      <c r="DB19" s="9">
        <v>122.307</v>
      </c>
      <c r="DC19" s="9">
        <v>68.287000000000006</v>
      </c>
      <c r="DD19" s="9">
        <v>54.02</v>
      </c>
      <c r="DE19" s="9">
        <v>721.995</v>
      </c>
      <c r="DF19" s="9">
        <v>358.75</v>
      </c>
      <c r="DG19" s="9">
        <v>363.245</v>
      </c>
      <c r="DH19" s="9">
        <v>51.652000000000001</v>
      </c>
      <c r="DI19" s="9">
        <v>23.382999999999999</v>
      </c>
      <c r="DJ19" s="9">
        <v>28.27</v>
      </c>
      <c r="DK19" s="9">
        <v>404.55500000000001</v>
      </c>
      <c r="DL19" s="9">
        <v>201.10499999999999</v>
      </c>
      <c r="DM19" s="9">
        <v>203.45</v>
      </c>
      <c r="DN19" s="9">
        <v>23.183</v>
      </c>
      <c r="DO19" s="9">
        <v>12.355</v>
      </c>
      <c r="DP19" s="9">
        <v>10.827999999999999</v>
      </c>
      <c r="DQ19" s="9">
        <v>211.61099999999999</v>
      </c>
      <c r="DR19" s="9">
        <v>109.039</v>
      </c>
      <c r="DS19" s="9">
        <v>102.572</v>
      </c>
      <c r="DT19" s="9">
        <v>28.47</v>
      </c>
      <c r="DU19" s="9">
        <v>11.028</v>
      </c>
      <c r="DV19" s="9">
        <v>17.442</v>
      </c>
      <c r="DW19" s="9">
        <v>192.94399999999999</v>
      </c>
      <c r="DX19" s="9">
        <v>92.066000000000003</v>
      </c>
      <c r="DY19" s="9">
        <v>100.878</v>
      </c>
      <c r="DZ19" s="9">
        <v>4.8730000000000002</v>
      </c>
      <c r="EA19" s="9">
        <v>1.75</v>
      </c>
      <c r="EB19" s="9">
        <v>3.1230000000000002</v>
      </c>
      <c r="EC19" s="9">
        <v>35.566000000000003</v>
      </c>
      <c r="ED19" s="9">
        <v>8.0709999999999997</v>
      </c>
      <c r="EE19" s="9">
        <v>27.495000000000001</v>
      </c>
      <c r="EF19" s="9">
        <v>23.007000000000001</v>
      </c>
      <c r="EG19" s="9">
        <v>13.028</v>
      </c>
      <c r="EH19" s="9">
        <v>9.9789999999999992</v>
      </c>
      <c r="EI19" s="9">
        <v>105.137</v>
      </c>
      <c r="EJ19" s="9">
        <v>52.415999999999997</v>
      </c>
      <c r="EK19" s="9">
        <v>52.720999999999997</v>
      </c>
      <c r="EL19" s="9">
        <v>37.488</v>
      </c>
      <c r="EM19" s="9">
        <v>27.062000000000001</v>
      </c>
      <c r="EN19" s="9">
        <v>10.426</v>
      </c>
      <c r="EO19" s="9">
        <v>148.815</v>
      </c>
      <c r="EP19" s="9">
        <v>80.897999999999996</v>
      </c>
      <c r="EQ19" s="9">
        <v>67.918000000000006</v>
      </c>
      <c r="ER19" s="9">
        <v>5.2869999999999999</v>
      </c>
      <c r="ES19" s="9">
        <v>3.0649999999999999</v>
      </c>
      <c r="ET19" s="9">
        <v>2.222</v>
      </c>
      <c r="EU19" s="9">
        <v>27.920999999999999</v>
      </c>
      <c r="EV19" s="9">
        <v>16.260000000000002</v>
      </c>
      <c r="EW19" s="9">
        <v>11.661</v>
      </c>
      <c r="EX19" s="9">
        <v>17.183</v>
      </c>
      <c r="EY19" s="9">
        <v>11.284000000000001</v>
      </c>
      <c r="EZ19" s="9">
        <v>5.899</v>
      </c>
      <c r="FA19" s="9">
        <v>136.22200000000001</v>
      </c>
      <c r="FB19" s="9">
        <v>66.456999999999994</v>
      </c>
      <c r="FC19" s="9">
        <v>69.766000000000005</v>
      </c>
      <c r="FD19" s="9">
        <v>12.4</v>
      </c>
      <c r="FE19" s="9">
        <v>7.6139999999999999</v>
      </c>
      <c r="FF19" s="9">
        <v>4.7850000000000001</v>
      </c>
      <c r="FG19" s="9">
        <v>76.025000000000006</v>
      </c>
      <c r="FH19" s="9">
        <v>35.942</v>
      </c>
      <c r="FI19" s="9">
        <v>40.082999999999998</v>
      </c>
      <c r="FJ19" s="9">
        <v>4.7830000000000004</v>
      </c>
      <c r="FK19" s="9">
        <v>3.67</v>
      </c>
      <c r="FL19" s="9">
        <v>1.1140000000000001</v>
      </c>
      <c r="FM19" s="9">
        <v>60.197000000000003</v>
      </c>
      <c r="FN19" s="9">
        <v>30.513999999999999</v>
      </c>
      <c r="FO19" s="9">
        <v>29.683</v>
      </c>
      <c r="FP19" s="9">
        <v>1.641</v>
      </c>
      <c r="FQ19" s="9">
        <v>0.78200000000000003</v>
      </c>
      <c r="FR19" s="9">
        <v>0.85899999999999999</v>
      </c>
      <c r="FS19" s="9">
        <v>15.728</v>
      </c>
      <c r="FT19" s="9">
        <v>7.6440000000000001</v>
      </c>
      <c r="FU19" s="9">
        <v>8.0839999999999996</v>
      </c>
      <c r="FV19" s="9">
        <v>74.204999999999998</v>
      </c>
      <c r="FW19" s="9">
        <v>43.125999999999998</v>
      </c>
      <c r="FX19" s="9">
        <v>31.079000000000001</v>
      </c>
      <c r="FY19" s="9">
        <v>45.892000000000003</v>
      </c>
      <c r="FZ19" s="9">
        <v>26.169</v>
      </c>
      <c r="GA19" s="9">
        <v>19.722000000000001</v>
      </c>
      <c r="GB19" s="9">
        <v>417.86099999999999</v>
      </c>
      <c r="GC19" s="9">
        <v>201.00200000000001</v>
      </c>
      <c r="GD19" s="9">
        <v>216.85900000000001</v>
      </c>
      <c r="GE19" s="9">
        <v>15.843</v>
      </c>
      <c r="GF19" s="9">
        <v>7.8769999999999998</v>
      </c>
      <c r="GG19" s="9">
        <v>7.9660000000000002</v>
      </c>
      <c r="GH19" s="9">
        <v>382.98599999999999</v>
      </c>
      <c r="GI19" s="9">
        <v>198.1</v>
      </c>
      <c r="GJ19" s="9">
        <v>184.887</v>
      </c>
      <c r="GK19" s="9">
        <v>3.6150000000000002</v>
      </c>
      <c r="GL19" s="9">
        <v>2.6320000000000001</v>
      </c>
      <c r="GM19" s="9">
        <v>0.98299999999999998</v>
      </c>
      <c r="GN19" s="9">
        <v>53.834000000000003</v>
      </c>
      <c r="GO19" s="9">
        <v>23.552</v>
      </c>
      <c r="GP19" s="9">
        <v>30.280999999999999</v>
      </c>
      <c r="GQ19" s="9">
        <v>1.5760000000000001</v>
      </c>
      <c r="GR19" s="9">
        <v>0.54900000000000004</v>
      </c>
      <c r="GS19" s="9">
        <v>1.0269999999999999</v>
      </c>
      <c r="GT19" s="9">
        <v>19.265000000000001</v>
      </c>
      <c r="GU19" s="9">
        <v>10.196</v>
      </c>
      <c r="GV19" s="9">
        <v>9.0679999999999996</v>
      </c>
      <c r="GW19" s="9">
        <v>36.828000000000003</v>
      </c>
      <c r="GX19" s="9">
        <v>11.143000000000001</v>
      </c>
      <c r="GY19" s="9">
        <v>25.684999999999999</v>
      </c>
      <c r="GZ19" s="9">
        <v>120.24</v>
      </c>
      <c r="HA19" s="9">
        <v>70.858999999999995</v>
      </c>
      <c r="HB19" s="9">
        <v>49.381</v>
      </c>
      <c r="HC19" s="9">
        <v>88.736000000000004</v>
      </c>
      <c r="HD19" s="9">
        <v>41.877000000000002</v>
      </c>
      <c r="HE19" s="9">
        <v>46.859000000000002</v>
      </c>
      <c r="HF19" s="9">
        <v>91.195999999999998</v>
      </c>
      <c r="HG19" s="9">
        <v>57.509</v>
      </c>
      <c r="HH19" s="9">
        <v>33.686999999999998</v>
      </c>
      <c r="HI19" s="9">
        <v>67.713999999999999</v>
      </c>
      <c r="HJ19" s="9">
        <v>32.564</v>
      </c>
      <c r="HK19" s="9">
        <v>35.15</v>
      </c>
      <c r="HL19" s="9">
        <v>56.158000000000001</v>
      </c>
      <c r="HM19" s="9">
        <v>31.370999999999999</v>
      </c>
      <c r="HN19" s="9">
        <v>24.786999999999999</v>
      </c>
      <c r="HO19" s="9">
        <v>75.256</v>
      </c>
      <c r="HP19" s="9">
        <v>35.578000000000003</v>
      </c>
      <c r="HQ19" s="9">
        <v>39.677999999999997</v>
      </c>
      <c r="HR19" s="9">
        <v>75.891000000000005</v>
      </c>
      <c r="HS19" s="9">
        <v>43.216999999999999</v>
      </c>
      <c r="HT19" s="9">
        <v>32.673999999999999</v>
      </c>
      <c r="HU19" s="9">
        <v>53.567999999999998</v>
      </c>
      <c r="HV19" s="9">
        <v>28.181000000000001</v>
      </c>
      <c r="HW19" s="9">
        <v>25.385999999999999</v>
      </c>
      <c r="HX19" s="9">
        <v>4.4429999999999996</v>
      </c>
      <c r="HY19" s="9">
        <v>0.56799999999999995</v>
      </c>
      <c r="HZ19" s="9">
        <v>3.875</v>
      </c>
      <c r="IA19" s="9">
        <v>16.927</v>
      </c>
      <c r="IB19" s="9">
        <v>6.8040000000000003</v>
      </c>
      <c r="IC19" s="9">
        <v>10.122</v>
      </c>
      <c r="ID19" s="9">
        <v>15.962999999999999</v>
      </c>
      <c r="IE19" s="9">
        <v>10.861000000000001</v>
      </c>
      <c r="IF19" s="9">
        <v>5.1020000000000003</v>
      </c>
      <c r="IG19" s="9">
        <v>12.942</v>
      </c>
      <c r="IH19" s="9">
        <v>6.1029999999999998</v>
      </c>
      <c r="II19" s="9">
        <v>6.8390000000000004</v>
      </c>
      <c r="IJ19" s="9">
        <v>33.765000000000001</v>
      </c>
      <c r="IK19" s="9">
        <v>19.914999999999999</v>
      </c>
      <c r="IL19" s="9">
        <v>13.85</v>
      </c>
      <c r="IM19" s="9">
        <v>13.042</v>
      </c>
      <c r="IN19" s="9">
        <v>4.3360000000000003</v>
      </c>
      <c r="IO19" s="9">
        <v>8.7059999999999995</v>
      </c>
      <c r="IP19" s="9">
        <v>35.664999999999999</v>
      </c>
      <c r="IQ19" s="9">
        <v>20.884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1000</v>
      </c>
      <c r="C1" s="3" t="s">
        <v>1001</v>
      </c>
      <c r="D1" s="3" t="s">
        <v>1002</v>
      </c>
      <c r="E1" s="3" t="s">
        <v>1003</v>
      </c>
      <c r="F1" s="3" t="s">
        <v>1004</v>
      </c>
      <c r="G1" s="3" t="s">
        <v>1005</v>
      </c>
      <c r="H1" s="3" t="s">
        <v>1006</v>
      </c>
      <c r="I1" s="3" t="s">
        <v>1007</v>
      </c>
      <c r="J1" s="3" t="s">
        <v>1008</v>
      </c>
      <c r="K1" s="3" t="s">
        <v>1009</v>
      </c>
      <c r="L1" s="3" t="s">
        <v>1010</v>
      </c>
      <c r="M1" s="3" t="s">
        <v>1011</v>
      </c>
      <c r="N1" s="3" t="s">
        <v>1012</v>
      </c>
      <c r="O1" s="3" t="s">
        <v>1013</v>
      </c>
      <c r="P1" s="3" t="s">
        <v>1014</v>
      </c>
      <c r="Q1" s="3" t="s">
        <v>1015</v>
      </c>
      <c r="R1" s="3" t="s">
        <v>1016</v>
      </c>
      <c r="S1" s="3" t="s">
        <v>1017</v>
      </c>
      <c r="T1" s="3" t="s">
        <v>1018</v>
      </c>
      <c r="U1" s="3" t="s">
        <v>1019</v>
      </c>
      <c r="V1" s="3" t="s">
        <v>1020</v>
      </c>
      <c r="W1" s="3" t="s">
        <v>1021</v>
      </c>
      <c r="X1" s="3" t="s">
        <v>1022</v>
      </c>
      <c r="Y1" s="3" t="s">
        <v>1023</v>
      </c>
      <c r="Z1" s="3" t="s">
        <v>1024</v>
      </c>
      <c r="AA1" s="3" t="s">
        <v>1025</v>
      </c>
      <c r="AB1" s="3" t="s">
        <v>1026</v>
      </c>
      <c r="AC1" s="3" t="s">
        <v>1027</v>
      </c>
      <c r="AD1" s="3" t="s">
        <v>1028</v>
      </c>
      <c r="AE1" s="3" t="s">
        <v>1029</v>
      </c>
      <c r="AF1" s="3" t="s">
        <v>1030</v>
      </c>
      <c r="AG1" s="3" t="s">
        <v>1031</v>
      </c>
      <c r="AH1" s="3" t="s">
        <v>1032</v>
      </c>
      <c r="AI1" s="3" t="s">
        <v>1033</v>
      </c>
      <c r="AJ1" s="3" t="s">
        <v>1034</v>
      </c>
      <c r="AK1" s="3" t="s">
        <v>1035</v>
      </c>
      <c r="AL1" s="3" t="s">
        <v>1036</v>
      </c>
      <c r="AM1" s="3" t="s">
        <v>1037</v>
      </c>
      <c r="AN1" s="3" t="s">
        <v>1038</v>
      </c>
      <c r="AO1" s="3" t="s">
        <v>1039</v>
      </c>
      <c r="AP1" s="3" t="s">
        <v>1040</v>
      </c>
      <c r="AQ1" s="3" t="s">
        <v>1041</v>
      </c>
      <c r="AR1" s="3" t="s">
        <v>1042</v>
      </c>
      <c r="AS1" s="3" t="s">
        <v>1043</v>
      </c>
      <c r="AT1" s="3" t="s">
        <v>1044</v>
      </c>
      <c r="AU1" s="3" t="s">
        <v>1045</v>
      </c>
      <c r="AV1" s="3" t="s">
        <v>1046</v>
      </c>
      <c r="AW1" s="3" t="s">
        <v>1047</v>
      </c>
      <c r="AX1" s="3" t="s">
        <v>1048</v>
      </c>
      <c r="AY1" s="3" t="s">
        <v>1049</v>
      </c>
      <c r="AZ1" s="3" t="s">
        <v>1050</v>
      </c>
      <c r="BA1" s="3" t="s">
        <v>1051</v>
      </c>
      <c r="BB1" s="3" t="s">
        <v>1052</v>
      </c>
      <c r="BC1" s="3" t="s">
        <v>1053</v>
      </c>
      <c r="BD1" s="3" t="s">
        <v>1054</v>
      </c>
      <c r="BE1" s="3" t="s">
        <v>1055</v>
      </c>
      <c r="BF1" s="3" t="s">
        <v>1056</v>
      </c>
      <c r="BG1" s="3" t="s">
        <v>1057</v>
      </c>
      <c r="BH1" s="3" t="s">
        <v>1058</v>
      </c>
      <c r="BI1" s="3" t="s">
        <v>1059</v>
      </c>
      <c r="BJ1" s="3" t="s">
        <v>1060</v>
      </c>
      <c r="BK1" s="3" t="s">
        <v>1061</v>
      </c>
      <c r="BL1" s="3" t="s">
        <v>1062</v>
      </c>
      <c r="BM1" s="3" t="s">
        <v>1063</v>
      </c>
      <c r="BN1" s="3" t="s">
        <v>1064</v>
      </c>
      <c r="BO1" s="3" t="s">
        <v>1065</v>
      </c>
      <c r="BP1" s="3" t="s">
        <v>1066</v>
      </c>
      <c r="BQ1" s="3" t="s">
        <v>1067</v>
      </c>
      <c r="BR1" s="3" t="s">
        <v>1068</v>
      </c>
      <c r="BS1" s="3" t="s">
        <v>1069</v>
      </c>
      <c r="BT1" s="3" t="s">
        <v>1070</v>
      </c>
      <c r="BU1" s="3" t="s">
        <v>1071</v>
      </c>
      <c r="BV1" s="3" t="s">
        <v>1072</v>
      </c>
      <c r="BW1" s="3" t="s">
        <v>1073</v>
      </c>
      <c r="BX1" s="3" t="s">
        <v>1074</v>
      </c>
      <c r="BY1" s="3" t="s">
        <v>1075</v>
      </c>
      <c r="BZ1" s="3" t="s">
        <v>1076</v>
      </c>
      <c r="CA1" s="3" t="s">
        <v>1077</v>
      </c>
      <c r="CB1" s="3" t="s">
        <v>1078</v>
      </c>
      <c r="CC1" s="3" t="s">
        <v>1079</v>
      </c>
      <c r="CD1" s="3" t="s">
        <v>1080</v>
      </c>
      <c r="CE1" s="3" t="s">
        <v>1081</v>
      </c>
      <c r="CF1" s="3" t="s">
        <v>1082</v>
      </c>
      <c r="CG1" s="3" t="s">
        <v>1083</v>
      </c>
      <c r="CH1" s="3" t="s">
        <v>1084</v>
      </c>
      <c r="CI1" s="3" t="s">
        <v>1085</v>
      </c>
      <c r="CJ1" s="3" t="s">
        <v>1086</v>
      </c>
      <c r="CK1" s="3" t="s">
        <v>1087</v>
      </c>
      <c r="CL1" s="3" t="s">
        <v>1088</v>
      </c>
      <c r="CM1" s="3" t="s">
        <v>1089</v>
      </c>
      <c r="CN1" s="3" t="s">
        <v>1090</v>
      </c>
      <c r="CO1" s="3" t="s">
        <v>1091</v>
      </c>
      <c r="CP1" s="3" t="s">
        <v>1092</v>
      </c>
      <c r="CQ1" s="3" t="s">
        <v>1093</v>
      </c>
      <c r="CR1" s="3" t="s">
        <v>1094</v>
      </c>
      <c r="CS1" s="3" t="s">
        <v>1095</v>
      </c>
      <c r="CT1" s="3" t="s">
        <v>1096</v>
      </c>
      <c r="CU1" s="3" t="s">
        <v>1097</v>
      </c>
      <c r="CV1" s="3" t="s">
        <v>1098</v>
      </c>
      <c r="CW1" s="3" t="s">
        <v>1099</v>
      </c>
      <c r="CX1" s="3" t="s">
        <v>1100</v>
      </c>
      <c r="CY1" s="3" t="s">
        <v>1101</v>
      </c>
      <c r="CZ1" s="3" t="s">
        <v>1102</v>
      </c>
      <c r="DA1" s="3" t="s">
        <v>1103</v>
      </c>
      <c r="DB1" s="3" t="s">
        <v>1104</v>
      </c>
      <c r="DC1" s="3" t="s">
        <v>1105</v>
      </c>
      <c r="DD1" s="3" t="s">
        <v>1106</v>
      </c>
      <c r="DE1" s="3" t="s">
        <v>1107</v>
      </c>
      <c r="DF1" s="3" t="s">
        <v>1108</v>
      </c>
      <c r="DG1" s="3" t="s">
        <v>1109</v>
      </c>
      <c r="DH1" s="3" t="s">
        <v>1110</v>
      </c>
      <c r="DI1" s="3" t="s">
        <v>1111</v>
      </c>
      <c r="DJ1" s="3" t="s">
        <v>1112</v>
      </c>
      <c r="DK1" s="3" t="s">
        <v>1113</v>
      </c>
      <c r="DL1" s="3" t="s">
        <v>1114</v>
      </c>
      <c r="DM1" s="3" t="s">
        <v>1115</v>
      </c>
      <c r="DN1" s="3" t="s">
        <v>1116</v>
      </c>
      <c r="DO1" s="3" t="s">
        <v>1117</v>
      </c>
      <c r="DP1" s="3" t="s">
        <v>1118</v>
      </c>
      <c r="DQ1" s="3" t="s">
        <v>1119</v>
      </c>
      <c r="DR1" s="3" t="s">
        <v>1120</v>
      </c>
      <c r="DS1" s="3" t="s">
        <v>1121</v>
      </c>
      <c r="DT1" s="3" t="s">
        <v>1122</v>
      </c>
      <c r="DU1" s="3" t="s">
        <v>1123</v>
      </c>
      <c r="DV1" s="3" t="s">
        <v>1124</v>
      </c>
      <c r="DW1" s="3" t="s">
        <v>1125</v>
      </c>
      <c r="DX1" s="3" t="s">
        <v>1126</v>
      </c>
      <c r="DY1" s="3" t="s">
        <v>1127</v>
      </c>
      <c r="DZ1" s="3" t="s">
        <v>1128</v>
      </c>
      <c r="EA1" s="3" t="s">
        <v>1129</v>
      </c>
      <c r="EB1" s="3" t="s">
        <v>1130</v>
      </c>
      <c r="EC1" s="3" t="s">
        <v>1131</v>
      </c>
      <c r="ED1" s="3" t="s">
        <v>1132</v>
      </c>
      <c r="EE1" s="3" t="s">
        <v>1133</v>
      </c>
      <c r="EF1" s="3" t="s">
        <v>1134</v>
      </c>
      <c r="EG1" s="3" t="s">
        <v>1135</v>
      </c>
      <c r="EH1" s="3" t="s">
        <v>1136</v>
      </c>
      <c r="EI1" s="3" t="s">
        <v>1137</v>
      </c>
      <c r="EJ1" s="3" t="s">
        <v>1138</v>
      </c>
      <c r="EK1" s="3" t="s">
        <v>1139</v>
      </c>
      <c r="EL1" s="3" t="s">
        <v>1140</v>
      </c>
      <c r="EM1" s="3" t="s">
        <v>1141</v>
      </c>
      <c r="EN1" s="3" t="s">
        <v>1142</v>
      </c>
      <c r="EO1" s="3" t="s">
        <v>1143</v>
      </c>
      <c r="EP1" s="3" t="s">
        <v>1144</v>
      </c>
      <c r="EQ1" s="3" t="s">
        <v>1145</v>
      </c>
      <c r="ER1" s="3" t="s">
        <v>1146</v>
      </c>
      <c r="ES1" s="3" t="s">
        <v>1147</v>
      </c>
      <c r="ET1" s="3" t="s">
        <v>1148</v>
      </c>
      <c r="EU1" s="3" t="s">
        <v>1149</v>
      </c>
      <c r="EV1" s="3" t="s">
        <v>1150</v>
      </c>
      <c r="EW1" s="3" t="s">
        <v>1151</v>
      </c>
      <c r="EX1" s="3" t="s">
        <v>1152</v>
      </c>
      <c r="EY1" s="3" t="s">
        <v>1153</v>
      </c>
      <c r="EZ1" s="3" t="s">
        <v>1154</v>
      </c>
      <c r="FA1" s="3" t="s">
        <v>1155</v>
      </c>
      <c r="FB1" s="3" t="s">
        <v>1156</v>
      </c>
      <c r="FC1" s="3" t="s">
        <v>1157</v>
      </c>
      <c r="FD1" s="3" t="s">
        <v>1158</v>
      </c>
      <c r="FE1" s="3" t="s">
        <v>1159</v>
      </c>
      <c r="FF1" s="3" t="s">
        <v>1160</v>
      </c>
      <c r="FG1" s="3" t="s">
        <v>1161</v>
      </c>
      <c r="FH1" s="3" t="s">
        <v>1162</v>
      </c>
      <c r="FI1" s="3" t="s">
        <v>1163</v>
      </c>
      <c r="FJ1" s="3" t="s">
        <v>1164</v>
      </c>
      <c r="FK1" s="3" t="s">
        <v>1165</v>
      </c>
      <c r="FL1" s="3" t="s">
        <v>1166</v>
      </c>
      <c r="FM1" s="3" t="s">
        <v>1167</v>
      </c>
      <c r="FN1" s="3" t="s">
        <v>1168</v>
      </c>
      <c r="FO1" s="3" t="s">
        <v>1169</v>
      </c>
      <c r="FP1" s="3" t="s">
        <v>1170</v>
      </c>
      <c r="FQ1" s="3" t="s">
        <v>1171</v>
      </c>
      <c r="FR1" s="3" t="s">
        <v>1172</v>
      </c>
      <c r="FS1" s="3" t="s">
        <v>1173</v>
      </c>
      <c r="FT1" s="3" t="s">
        <v>1174</v>
      </c>
      <c r="FU1" s="3" t="s">
        <v>1175</v>
      </c>
      <c r="FV1" s="3" t="s">
        <v>1176</v>
      </c>
      <c r="FW1" s="3" t="s">
        <v>1177</v>
      </c>
      <c r="FX1" s="3" t="s">
        <v>1178</v>
      </c>
      <c r="FY1" s="3" t="s">
        <v>1179</v>
      </c>
      <c r="FZ1" s="3" t="s">
        <v>1180</v>
      </c>
      <c r="GA1" s="3" t="s">
        <v>1181</v>
      </c>
      <c r="GB1" s="3" t="s">
        <v>1182</v>
      </c>
      <c r="GC1" s="3" t="s">
        <v>1183</v>
      </c>
      <c r="GD1" s="3" t="s">
        <v>1184</v>
      </c>
      <c r="GE1" s="3" t="s">
        <v>1185</v>
      </c>
      <c r="GF1" s="3" t="s">
        <v>1186</v>
      </c>
      <c r="GG1" s="3" t="s">
        <v>1187</v>
      </c>
      <c r="GH1" s="3" t="s">
        <v>1188</v>
      </c>
      <c r="GI1" s="3" t="s">
        <v>1189</v>
      </c>
      <c r="GJ1" s="3" t="s">
        <v>1190</v>
      </c>
      <c r="GK1" s="3" t="s">
        <v>1191</v>
      </c>
      <c r="GL1" s="3" t="s">
        <v>1192</v>
      </c>
      <c r="GM1" s="3" t="s">
        <v>1193</v>
      </c>
      <c r="GN1" s="3" t="s">
        <v>1194</v>
      </c>
      <c r="GO1" s="3" t="s">
        <v>1195</v>
      </c>
      <c r="GP1" s="3" t="s">
        <v>1196</v>
      </c>
      <c r="GQ1" s="3" t="s">
        <v>1197</v>
      </c>
      <c r="GR1" s="3" t="s">
        <v>1198</v>
      </c>
      <c r="GS1" s="3" t="s">
        <v>1199</v>
      </c>
      <c r="GT1" s="3" t="s">
        <v>1200</v>
      </c>
      <c r="GU1" s="3" t="s">
        <v>1201</v>
      </c>
      <c r="GV1" s="3" t="s">
        <v>1202</v>
      </c>
      <c r="GW1" s="3" t="s">
        <v>1203</v>
      </c>
      <c r="GX1" s="3" t="s">
        <v>1204</v>
      </c>
      <c r="GY1" s="3" t="s">
        <v>1205</v>
      </c>
      <c r="GZ1" s="3" t="s">
        <v>1206</v>
      </c>
      <c r="HA1" s="3" t="s">
        <v>1207</v>
      </c>
      <c r="HB1" s="3" t="s">
        <v>1208</v>
      </c>
      <c r="HC1" s="3" t="s">
        <v>1209</v>
      </c>
      <c r="HD1" s="3" t="s">
        <v>1210</v>
      </c>
      <c r="HE1" s="3" t="s">
        <v>1211</v>
      </c>
      <c r="HF1" s="3" t="s">
        <v>1212</v>
      </c>
      <c r="HG1" s="3" t="s">
        <v>1213</v>
      </c>
      <c r="HH1" s="3" t="s">
        <v>1214</v>
      </c>
      <c r="HI1" s="3" t="s">
        <v>1215</v>
      </c>
      <c r="HJ1" s="3" t="s">
        <v>1216</v>
      </c>
      <c r="HK1" s="3" t="s">
        <v>1217</v>
      </c>
      <c r="HL1" s="3" t="s">
        <v>1218</v>
      </c>
      <c r="HM1" s="3" t="s">
        <v>1219</v>
      </c>
      <c r="HN1" s="3" t="s">
        <v>1220</v>
      </c>
      <c r="HO1" s="3" t="s">
        <v>1221</v>
      </c>
      <c r="HP1" s="3" t="s">
        <v>1222</v>
      </c>
      <c r="HQ1" s="3" t="s">
        <v>1223</v>
      </c>
      <c r="HR1" s="3" t="s">
        <v>1224</v>
      </c>
      <c r="HS1" s="3" t="s">
        <v>1225</v>
      </c>
      <c r="HT1" s="3" t="s">
        <v>1226</v>
      </c>
      <c r="HU1" s="3" t="s">
        <v>1227</v>
      </c>
      <c r="HV1" s="3" t="s">
        <v>1228</v>
      </c>
      <c r="HW1" s="3" t="s">
        <v>1229</v>
      </c>
      <c r="HX1" s="3" t="s">
        <v>1230</v>
      </c>
      <c r="HY1" s="3" t="s">
        <v>1231</v>
      </c>
      <c r="HZ1" s="3" t="s">
        <v>1232</v>
      </c>
      <c r="IA1" s="3" t="s">
        <v>1233</v>
      </c>
      <c r="IB1" s="3" t="s">
        <v>1234</v>
      </c>
      <c r="IC1" s="3" t="s">
        <v>1235</v>
      </c>
      <c r="ID1" s="3" t="s">
        <v>1236</v>
      </c>
      <c r="IE1" s="3" t="s">
        <v>1237</v>
      </c>
      <c r="IF1" s="3" t="s">
        <v>1238</v>
      </c>
      <c r="IG1" s="3" t="s">
        <v>1239</v>
      </c>
      <c r="IH1" s="3" t="s">
        <v>1240</v>
      </c>
      <c r="II1" s="3" t="s">
        <v>1241</v>
      </c>
      <c r="IJ1" s="3" t="s">
        <v>1242</v>
      </c>
      <c r="IK1" s="3" t="s">
        <v>1243</v>
      </c>
      <c r="IL1" s="3" t="s">
        <v>1244</v>
      </c>
      <c r="IM1" s="3" t="s">
        <v>1245</v>
      </c>
      <c r="IN1" s="3" t="s">
        <v>1246</v>
      </c>
      <c r="IO1" s="3" t="s">
        <v>1247</v>
      </c>
      <c r="IP1" s="3" t="s">
        <v>1248</v>
      </c>
      <c r="IQ1" s="3" t="s">
        <v>1249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1250</v>
      </c>
      <c r="C10" s="8" t="s">
        <v>1251</v>
      </c>
      <c r="D10" s="8" t="s">
        <v>1252</v>
      </c>
      <c r="E10" s="8" t="s">
        <v>1253</v>
      </c>
      <c r="F10" s="8" t="s">
        <v>1254</v>
      </c>
      <c r="G10" s="8" t="s">
        <v>1255</v>
      </c>
      <c r="H10" s="8" t="s">
        <v>1256</v>
      </c>
      <c r="I10" s="8" t="s">
        <v>1257</v>
      </c>
      <c r="J10" s="8" t="s">
        <v>1258</v>
      </c>
      <c r="K10" s="8" t="s">
        <v>1259</v>
      </c>
      <c r="L10" s="8" t="s">
        <v>1260</v>
      </c>
      <c r="M10" s="8" t="s">
        <v>1261</v>
      </c>
      <c r="N10" s="8" t="s">
        <v>1262</v>
      </c>
      <c r="O10" s="8" t="s">
        <v>1263</v>
      </c>
      <c r="P10" s="8" t="s">
        <v>1264</v>
      </c>
      <c r="Q10" s="8" t="s">
        <v>1265</v>
      </c>
      <c r="R10" s="8" t="s">
        <v>1266</v>
      </c>
      <c r="S10" s="8" t="s">
        <v>1267</v>
      </c>
      <c r="T10" s="8" t="s">
        <v>1268</v>
      </c>
      <c r="U10" s="8" t="s">
        <v>1269</v>
      </c>
      <c r="V10" s="8" t="s">
        <v>1270</v>
      </c>
      <c r="W10" s="8" t="s">
        <v>1271</v>
      </c>
      <c r="X10" s="8" t="s">
        <v>1272</v>
      </c>
      <c r="Y10" s="8" t="s">
        <v>1273</v>
      </c>
      <c r="Z10" s="8" t="s">
        <v>1274</v>
      </c>
      <c r="AA10" s="8" t="s">
        <v>1275</v>
      </c>
      <c r="AB10" s="8" t="s">
        <v>1276</v>
      </c>
      <c r="AC10" s="8" t="s">
        <v>1277</v>
      </c>
      <c r="AD10" s="8" t="s">
        <v>1278</v>
      </c>
      <c r="AE10" s="8" t="s">
        <v>1279</v>
      </c>
      <c r="AF10" s="8" t="s">
        <v>1280</v>
      </c>
      <c r="AG10" s="8" t="s">
        <v>1281</v>
      </c>
      <c r="AH10" s="8" t="s">
        <v>1282</v>
      </c>
      <c r="AI10" s="8" t="s">
        <v>1283</v>
      </c>
      <c r="AJ10" s="8" t="s">
        <v>1284</v>
      </c>
      <c r="AK10" s="8" t="s">
        <v>1285</v>
      </c>
      <c r="AL10" s="8" t="s">
        <v>1286</v>
      </c>
      <c r="AM10" s="8" t="s">
        <v>1287</v>
      </c>
      <c r="AN10" s="8" t="s">
        <v>1288</v>
      </c>
      <c r="AO10" s="8" t="s">
        <v>1289</v>
      </c>
      <c r="AP10" s="8" t="s">
        <v>1290</v>
      </c>
      <c r="AQ10" s="8" t="s">
        <v>1291</v>
      </c>
      <c r="AR10" s="8" t="s">
        <v>1292</v>
      </c>
      <c r="AS10" s="8" t="s">
        <v>1293</v>
      </c>
      <c r="AT10" s="8" t="s">
        <v>1294</v>
      </c>
      <c r="AU10" s="8" t="s">
        <v>1295</v>
      </c>
      <c r="AV10" s="8" t="s">
        <v>1296</v>
      </c>
      <c r="AW10" s="8" t="s">
        <v>1297</v>
      </c>
      <c r="AX10" s="8" t="s">
        <v>1298</v>
      </c>
      <c r="AY10" s="8" t="s">
        <v>1299</v>
      </c>
      <c r="AZ10" s="8" t="s">
        <v>1300</v>
      </c>
      <c r="BA10" s="8" t="s">
        <v>1301</v>
      </c>
      <c r="BB10" s="8" t="s">
        <v>1302</v>
      </c>
      <c r="BC10" s="8" t="s">
        <v>1303</v>
      </c>
      <c r="BD10" s="8" t="s">
        <v>1304</v>
      </c>
      <c r="BE10" s="8" t="s">
        <v>1305</v>
      </c>
      <c r="BF10" s="8" t="s">
        <v>1306</v>
      </c>
      <c r="BG10" s="8" t="s">
        <v>1307</v>
      </c>
      <c r="BH10" s="8" t="s">
        <v>1308</v>
      </c>
      <c r="BI10" s="8" t="s">
        <v>1309</v>
      </c>
      <c r="BJ10" s="8" t="s">
        <v>1310</v>
      </c>
      <c r="BK10" s="8" t="s">
        <v>1311</v>
      </c>
      <c r="BL10" s="8" t="s">
        <v>1312</v>
      </c>
      <c r="BM10" s="8" t="s">
        <v>1313</v>
      </c>
      <c r="BN10" s="8" t="s">
        <v>1314</v>
      </c>
      <c r="BO10" s="8" t="s">
        <v>1315</v>
      </c>
      <c r="BP10" s="8" t="s">
        <v>1316</v>
      </c>
      <c r="BQ10" s="8" t="s">
        <v>1317</v>
      </c>
      <c r="BR10" s="8" t="s">
        <v>1318</v>
      </c>
      <c r="BS10" s="8" t="s">
        <v>1319</v>
      </c>
      <c r="BT10" s="8" t="s">
        <v>1320</v>
      </c>
      <c r="BU10" s="8" t="s">
        <v>1321</v>
      </c>
      <c r="BV10" s="8" t="s">
        <v>1322</v>
      </c>
      <c r="BW10" s="8" t="s">
        <v>1323</v>
      </c>
      <c r="BX10" s="8" t="s">
        <v>1324</v>
      </c>
      <c r="BY10" s="8" t="s">
        <v>1325</v>
      </c>
      <c r="BZ10" s="8" t="s">
        <v>1326</v>
      </c>
      <c r="CA10" s="8" t="s">
        <v>1327</v>
      </c>
      <c r="CB10" s="8" t="s">
        <v>1328</v>
      </c>
      <c r="CC10" s="8" t="s">
        <v>1329</v>
      </c>
      <c r="CD10" s="8" t="s">
        <v>1330</v>
      </c>
      <c r="CE10" s="8" t="s">
        <v>1331</v>
      </c>
      <c r="CF10" s="8" t="s">
        <v>1332</v>
      </c>
      <c r="CG10" s="8" t="s">
        <v>1333</v>
      </c>
      <c r="CH10" s="8" t="s">
        <v>1334</v>
      </c>
      <c r="CI10" s="8" t="s">
        <v>1335</v>
      </c>
      <c r="CJ10" s="8" t="s">
        <v>1336</v>
      </c>
      <c r="CK10" s="8" t="s">
        <v>1337</v>
      </c>
      <c r="CL10" s="8" t="s">
        <v>1338</v>
      </c>
      <c r="CM10" s="8" t="s">
        <v>1339</v>
      </c>
      <c r="CN10" s="8" t="s">
        <v>1340</v>
      </c>
      <c r="CO10" s="8" t="s">
        <v>1341</v>
      </c>
      <c r="CP10" s="8" t="s">
        <v>1342</v>
      </c>
      <c r="CQ10" s="8" t="s">
        <v>1343</v>
      </c>
      <c r="CR10" s="8" t="s">
        <v>1344</v>
      </c>
      <c r="CS10" s="8" t="s">
        <v>1345</v>
      </c>
      <c r="CT10" s="8" t="s">
        <v>1346</v>
      </c>
      <c r="CU10" s="8" t="s">
        <v>1347</v>
      </c>
      <c r="CV10" s="8" t="s">
        <v>1348</v>
      </c>
      <c r="CW10" s="8" t="s">
        <v>1349</v>
      </c>
      <c r="CX10" s="8" t="s">
        <v>1350</v>
      </c>
      <c r="CY10" s="8" t="s">
        <v>1351</v>
      </c>
      <c r="CZ10" s="8" t="s">
        <v>1352</v>
      </c>
      <c r="DA10" s="8" t="s">
        <v>1353</v>
      </c>
      <c r="DB10" s="8" t="s">
        <v>1354</v>
      </c>
      <c r="DC10" s="8" t="s">
        <v>1355</v>
      </c>
      <c r="DD10" s="8" t="s">
        <v>1356</v>
      </c>
      <c r="DE10" s="8" t="s">
        <v>1357</v>
      </c>
      <c r="DF10" s="8" t="s">
        <v>1358</v>
      </c>
      <c r="DG10" s="8" t="s">
        <v>1359</v>
      </c>
      <c r="DH10" s="8" t="s">
        <v>1360</v>
      </c>
      <c r="DI10" s="8" t="s">
        <v>1361</v>
      </c>
      <c r="DJ10" s="8" t="s">
        <v>1362</v>
      </c>
      <c r="DK10" s="8" t="s">
        <v>1363</v>
      </c>
      <c r="DL10" s="8" t="s">
        <v>1364</v>
      </c>
      <c r="DM10" s="8" t="s">
        <v>1365</v>
      </c>
      <c r="DN10" s="8" t="s">
        <v>1366</v>
      </c>
      <c r="DO10" s="8" t="s">
        <v>1367</v>
      </c>
      <c r="DP10" s="8" t="s">
        <v>1368</v>
      </c>
      <c r="DQ10" s="8" t="s">
        <v>1369</v>
      </c>
      <c r="DR10" s="8" t="s">
        <v>1370</v>
      </c>
      <c r="DS10" s="8" t="s">
        <v>1371</v>
      </c>
      <c r="DT10" s="8" t="s">
        <v>1372</v>
      </c>
      <c r="DU10" s="8" t="s">
        <v>1373</v>
      </c>
      <c r="DV10" s="8" t="s">
        <v>1374</v>
      </c>
      <c r="DW10" s="8" t="s">
        <v>1375</v>
      </c>
      <c r="DX10" s="8" t="s">
        <v>1376</v>
      </c>
      <c r="DY10" s="8" t="s">
        <v>1377</v>
      </c>
      <c r="DZ10" s="8" t="s">
        <v>1378</v>
      </c>
      <c r="EA10" s="8" t="s">
        <v>1379</v>
      </c>
      <c r="EB10" s="8" t="s">
        <v>1380</v>
      </c>
      <c r="EC10" s="8" t="s">
        <v>1381</v>
      </c>
      <c r="ED10" s="8" t="s">
        <v>1382</v>
      </c>
      <c r="EE10" s="8" t="s">
        <v>1383</v>
      </c>
      <c r="EF10" s="8" t="s">
        <v>1384</v>
      </c>
      <c r="EG10" s="8" t="s">
        <v>1385</v>
      </c>
      <c r="EH10" s="8" t="s">
        <v>1386</v>
      </c>
      <c r="EI10" s="8" t="s">
        <v>1387</v>
      </c>
      <c r="EJ10" s="8" t="s">
        <v>1388</v>
      </c>
      <c r="EK10" s="8" t="s">
        <v>1389</v>
      </c>
      <c r="EL10" s="8" t="s">
        <v>1390</v>
      </c>
      <c r="EM10" s="8" t="s">
        <v>1391</v>
      </c>
      <c r="EN10" s="8" t="s">
        <v>1392</v>
      </c>
      <c r="EO10" s="8" t="s">
        <v>1393</v>
      </c>
      <c r="EP10" s="8" t="s">
        <v>1394</v>
      </c>
      <c r="EQ10" s="8" t="s">
        <v>1395</v>
      </c>
      <c r="ER10" s="8" t="s">
        <v>1396</v>
      </c>
      <c r="ES10" s="8" t="s">
        <v>1397</v>
      </c>
      <c r="ET10" s="8" t="s">
        <v>1398</v>
      </c>
      <c r="EU10" s="8" t="s">
        <v>1399</v>
      </c>
      <c r="EV10" s="8" t="s">
        <v>1400</v>
      </c>
      <c r="EW10" s="8" t="s">
        <v>1401</v>
      </c>
      <c r="EX10" s="8" t="s">
        <v>1402</v>
      </c>
      <c r="EY10" s="8" t="s">
        <v>1403</v>
      </c>
      <c r="EZ10" s="8" t="s">
        <v>1404</v>
      </c>
      <c r="FA10" s="8" t="s">
        <v>1405</v>
      </c>
      <c r="FB10" s="8" t="s">
        <v>1406</v>
      </c>
      <c r="FC10" s="8" t="s">
        <v>1407</v>
      </c>
      <c r="FD10" s="8" t="s">
        <v>1408</v>
      </c>
      <c r="FE10" s="8" t="s">
        <v>1409</v>
      </c>
      <c r="FF10" s="8" t="s">
        <v>1410</v>
      </c>
      <c r="FG10" s="8" t="s">
        <v>1411</v>
      </c>
      <c r="FH10" s="8" t="s">
        <v>1412</v>
      </c>
      <c r="FI10" s="8" t="s">
        <v>1413</v>
      </c>
      <c r="FJ10" s="8" t="s">
        <v>1414</v>
      </c>
      <c r="FK10" s="8" t="s">
        <v>1415</v>
      </c>
      <c r="FL10" s="8" t="s">
        <v>1416</v>
      </c>
      <c r="FM10" s="8" t="s">
        <v>1417</v>
      </c>
      <c r="FN10" s="8" t="s">
        <v>1418</v>
      </c>
      <c r="FO10" s="8" t="s">
        <v>1419</v>
      </c>
      <c r="FP10" s="8" t="s">
        <v>1420</v>
      </c>
      <c r="FQ10" s="8" t="s">
        <v>1421</v>
      </c>
      <c r="FR10" s="8" t="s">
        <v>1422</v>
      </c>
      <c r="FS10" s="8" t="s">
        <v>1423</v>
      </c>
      <c r="FT10" s="8" t="s">
        <v>1424</v>
      </c>
      <c r="FU10" s="8" t="s">
        <v>1425</v>
      </c>
      <c r="FV10" s="8" t="s">
        <v>1426</v>
      </c>
      <c r="FW10" s="8" t="s">
        <v>1427</v>
      </c>
      <c r="FX10" s="8" t="s">
        <v>1428</v>
      </c>
      <c r="FY10" s="8" t="s">
        <v>1429</v>
      </c>
      <c r="FZ10" s="8" t="s">
        <v>1430</v>
      </c>
      <c r="GA10" s="8" t="s">
        <v>1431</v>
      </c>
      <c r="GB10" s="8" t="s">
        <v>1432</v>
      </c>
      <c r="GC10" s="8" t="s">
        <v>1433</v>
      </c>
      <c r="GD10" s="8" t="s">
        <v>1434</v>
      </c>
      <c r="GE10" s="8" t="s">
        <v>1435</v>
      </c>
      <c r="GF10" s="8" t="s">
        <v>1436</v>
      </c>
      <c r="GG10" s="8" t="s">
        <v>1437</v>
      </c>
      <c r="GH10" s="8" t="s">
        <v>1438</v>
      </c>
      <c r="GI10" s="8" t="s">
        <v>1439</v>
      </c>
      <c r="GJ10" s="8" t="s">
        <v>1440</v>
      </c>
      <c r="GK10" s="8" t="s">
        <v>1441</v>
      </c>
      <c r="GL10" s="8" t="s">
        <v>1442</v>
      </c>
      <c r="GM10" s="8" t="s">
        <v>1443</v>
      </c>
      <c r="GN10" s="8" t="s">
        <v>1444</v>
      </c>
      <c r="GO10" s="8" t="s">
        <v>1445</v>
      </c>
      <c r="GP10" s="8" t="s">
        <v>1446</v>
      </c>
      <c r="GQ10" s="8" t="s">
        <v>1447</v>
      </c>
      <c r="GR10" s="8" t="s">
        <v>1448</v>
      </c>
      <c r="GS10" s="8" t="s">
        <v>1449</v>
      </c>
      <c r="GT10" s="8" t="s">
        <v>1450</v>
      </c>
      <c r="GU10" s="8" t="s">
        <v>1451</v>
      </c>
      <c r="GV10" s="8" t="s">
        <v>1452</v>
      </c>
      <c r="GW10" s="8" t="s">
        <v>1453</v>
      </c>
      <c r="GX10" s="8" t="s">
        <v>1454</v>
      </c>
      <c r="GY10" s="8" t="s">
        <v>1455</v>
      </c>
      <c r="GZ10" s="8" t="s">
        <v>1456</v>
      </c>
      <c r="HA10" s="8" t="s">
        <v>1457</v>
      </c>
      <c r="HB10" s="8" t="s">
        <v>1458</v>
      </c>
      <c r="HC10" s="8" t="s">
        <v>1459</v>
      </c>
      <c r="HD10" s="8" t="s">
        <v>1460</v>
      </c>
      <c r="HE10" s="8" t="s">
        <v>1461</v>
      </c>
      <c r="HF10" s="8" t="s">
        <v>1462</v>
      </c>
      <c r="HG10" s="8" t="s">
        <v>1463</v>
      </c>
      <c r="HH10" s="8" t="s">
        <v>1464</v>
      </c>
      <c r="HI10" s="8" t="s">
        <v>1465</v>
      </c>
      <c r="HJ10" s="8" t="s">
        <v>1466</v>
      </c>
      <c r="HK10" s="8" t="s">
        <v>1467</v>
      </c>
      <c r="HL10" s="8" t="s">
        <v>1468</v>
      </c>
      <c r="HM10" s="8" t="s">
        <v>1469</v>
      </c>
      <c r="HN10" s="8" t="s">
        <v>1470</v>
      </c>
      <c r="HO10" s="8" t="s">
        <v>1471</v>
      </c>
      <c r="HP10" s="8" t="s">
        <v>1472</v>
      </c>
      <c r="HQ10" s="8" t="s">
        <v>1473</v>
      </c>
      <c r="HR10" s="8" t="s">
        <v>1474</v>
      </c>
      <c r="HS10" s="8" t="s">
        <v>1475</v>
      </c>
      <c r="HT10" s="8" t="s">
        <v>1476</v>
      </c>
      <c r="HU10" s="8" t="s">
        <v>1477</v>
      </c>
      <c r="HV10" s="8" t="s">
        <v>1478</v>
      </c>
      <c r="HW10" s="8" t="s">
        <v>1479</v>
      </c>
      <c r="HX10" s="8" t="s">
        <v>1480</v>
      </c>
      <c r="HY10" s="8" t="s">
        <v>1481</v>
      </c>
      <c r="HZ10" s="8" t="s">
        <v>1482</v>
      </c>
      <c r="IA10" s="8" t="s">
        <v>1483</v>
      </c>
      <c r="IB10" s="8" t="s">
        <v>1484</v>
      </c>
      <c r="IC10" s="8" t="s">
        <v>1485</v>
      </c>
      <c r="ID10" s="8" t="s">
        <v>1486</v>
      </c>
      <c r="IE10" s="8" t="s">
        <v>1487</v>
      </c>
      <c r="IF10" s="8" t="s">
        <v>1488</v>
      </c>
      <c r="IG10" s="8" t="s">
        <v>1489</v>
      </c>
      <c r="IH10" s="8" t="s">
        <v>1490</v>
      </c>
      <c r="II10" s="8" t="s">
        <v>1491</v>
      </c>
      <c r="IJ10" s="8" t="s">
        <v>1492</v>
      </c>
      <c r="IK10" s="8" t="s">
        <v>1493</v>
      </c>
      <c r="IL10" s="8" t="s">
        <v>1494</v>
      </c>
      <c r="IM10" s="8" t="s">
        <v>1495</v>
      </c>
      <c r="IN10" s="8" t="s">
        <v>1496</v>
      </c>
      <c r="IO10" s="8" t="s">
        <v>1497</v>
      </c>
      <c r="IP10" s="8" t="s">
        <v>1498</v>
      </c>
      <c r="IQ10" s="8" t="s">
        <v>1499</v>
      </c>
    </row>
    <row r="11" spans="1:251">
      <c r="A11" s="10">
        <v>42036</v>
      </c>
      <c r="B11" s="9">
        <v>22.436</v>
      </c>
      <c r="C11" s="9">
        <v>37.003</v>
      </c>
      <c r="D11" s="9">
        <v>22.891999999999999</v>
      </c>
      <c r="E11" s="9">
        <v>14.11</v>
      </c>
      <c r="F11" s="9">
        <v>204.27600000000001</v>
      </c>
      <c r="G11" s="9">
        <v>112.152</v>
      </c>
      <c r="H11" s="9">
        <v>92.123999999999995</v>
      </c>
      <c r="I11" s="9">
        <v>112.142</v>
      </c>
      <c r="J11" s="9">
        <v>57.439</v>
      </c>
      <c r="K11" s="9">
        <v>54.701999999999998</v>
      </c>
      <c r="L11" s="9">
        <v>101.06</v>
      </c>
      <c r="M11" s="9">
        <v>59.39</v>
      </c>
      <c r="N11" s="9">
        <v>41.67</v>
      </c>
      <c r="O11" s="9">
        <v>37.332000000000001</v>
      </c>
      <c r="P11" s="9">
        <v>19.766999999999999</v>
      </c>
      <c r="Q11" s="9">
        <v>17.565000000000001</v>
      </c>
      <c r="R11" s="9">
        <v>42.981000000000002</v>
      </c>
      <c r="S11" s="9">
        <v>24.241</v>
      </c>
      <c r="T11" s="9">
        <v>18.739999999999998</v>
      </c>
      <c r="U11" s="9">
        <v>25.736000000000001</v>
      </c>
      <c r="V11" s="9">
        <v>12.52</v>
      </c>
      <c r="W11" s="9">
        <v>13.215999999999999</v>
      </c>
      <c r="X11" s="9">
        <v>4.125</v>
      </c>
      <c r="Y11" s="9">
        <v>0.52900000000000003</v>
      </c>
      <c r="Z11" s="9">
        <v>3.5960000000000001</v>
      </c>
      <c r="AA11" s="9">
        <v>504.79899999999998</v>
      </c>
      <c r="AB11" s="9">
        <v>277.43799999999999</v>
      </c>
      <c r="AC11" s="9">
        <v>227.36099999999999</v>
      </c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>
        <v>198.20500000000001</v>
      </c>
      <c r="CM11" s="9">
        <v>105.048</v>
      </c>
      <c r="CN11" s="9">
        <v>93.158000000000001</v>
      </c>
      <c r="CO11" s="9">
        <v>545.976</v>
      </c>
      <c r="CP11" s="9">
        <v>292.99099999999999</v>
      </c>
      <c r="CQ11" s="9">
        <v>252.98599999999999</v>
      </c>
      <c r="CR11" s="9">
        <v>197.11699999999999</v>
      </c>
      <c r="CS11" s="9">
        <v>103.959</v>
      </c>
      <c r="CT11" s="9">
        <v>93.158000000000001</v>
      </c>
      <c r="CU11" s="9">
        <v>540.82899999999995</v>
      </c>
      <c r="CV11" s="9">
        <v>289.97500000000002</v>
      </c>
      <c r="CW11" s="9">
        <v>250.85400000000001</v>
      </c>
      <c r="CX11" s="9">
        <v>89.444999999999993</v>
      </c>
      <c r="CY11" s="9">
        <v>47.354999999999997</v>
      </c>
      <c r="CZ11" s="9">
        <v>42.09</v>
      </c>
      <c r="DA11" s="9">
        <v>189.97399999999999</v>
      </c>
      <c r="DB11" s="9">
        <v>97.480999999999995</v>
      </c>
      <c r="DC11" s="9">
        <v>92.492999999999995</v>
      </c>
      <c r="DD11" s="9">
        <v>70.688000000000002</v>
      </c>
      <c r="DE11" s="9">
        <v>36.136000000000003</v>
      </c>
      <c r="DF11" s="9">
        <v>34.552</v>
      </c>
      <c r="DG11" s="9">
        <v>257.197</v>
      </c>
      <c r="DH11" s="9">
        <v>142.69300000000001</v>
      </c>
      <c r="DI11" s="9">
        <v>114.505</v>
      </c>
      <c r="DJ11" s="9">
        <v>42.991</v>
      </c>
      <c r="DK11" s="9">
        <v>26.103999999999999</v>
      </c>
      <c r="DL11" s="9">
        <v>16.887</v>
      </c>
      <c r="DM11" s="9">
        <v>163.64099999999999</v>
      </c>
      <c r="DN11" s="9">
        <v>92.096999999999994</v>
      </c>
      <c r="DO11" s="9">
        <v>71.543999999999997</v>
      </c>
      <c r="DP11" s="9">
        <v>27.696999999999999</v>
      </c>
      <c r="DQ11" s="9">
        <v>10.031000000000001</v>
      </c>
      <c r="DR11" s="9">
        <v>17.666</v>
      </c>
      <c r="DS11" s="9">
        <v>93.555999999999997</v>
      </c>
      <c r="DT11" s="9">
        <v>50.594999999999999</v>
      </c>
      <c r="DU11" s="9">
        <v>42.960999999999999</v>
      </c>
      <c r="DV11" s="9">
        <v>36.984000000000002</v>
      </c>
      <c r="DW11" s="9">
        <v>20.469000000000001</v>
      </c>
      <c r="DX11" s="9">
        <v>16.515000000000001</v>
      </c>
      <c r="DY11" s="9">
        <v>93.656999999999996</v>
      </c>
      <c r="DZ11" s="9">
        <v>49.801000000000002</v>
      </c>
      <c r="EA11" s="9">
        <v>43.856000000000002</v>
      </c>
      <c r="EB11" s="9">
        <v>20.76</v>
      </c>
      <c r="EC11" s="9">
        <v>10.066000000000001</v>
      </c>
      <c r="ED11" s="9">
        <v>10.694000000000001</v>
      </c>
      <c r="EE11" s="9">
        <v>66.078000000000003</v>
      </c>
      <c r="EF11" s="9">
        <v>30.300999999999998</v>
      </c>
      <c r="EG11" s="9">
        <v>35.777000000000001</v>
      </c>
      <c r="EH11" s="9">
        <v>16.224</v>
      </c>
      <c r="EI11" s="9">
        <v>10.403</v>
      </c>
      <c r="EJ11" s="9">
        <v>5.8209999999999997</v>
      </c>
      <c r="EK11" s="9">
        <v>27.579000000000001</v>
      </c>
      <c r="EL11" s="9">
        <v>19.498999999999999</v>
      </c>
      <c r="EM11" s="9">
        <v>8.0790000000000006</v>
      </c>
      <c r="EN11" s="9">
        <v>1.0880000000000001</v>
      </c>
      <c r="EO11" s="9">
        <v>1.0880000000000001</v>
      </c>
      <c r="EP11" s="9">
        <v>0</v>
      </c>
      <c r="EQ11" s="9">
        <v>5.1479999999999997</v>
      </c>
      <c r="ER11" s="9">
        <v>3.016</v>
      </c>
      <c r="ES11" s="9">
        <v>2.1320000000000001</v>
      </c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>
        <v>111.90900000000001</v>
      </c>
      <c r="HO11" s="9">
        <v>53.878</v>
      </c>
      <c r="HP11" s="9">
        <v>58.03</v>
      </c>
      <c r="HQ11" s="9">
        <v>67.760000000000005</v>
      </c>
      <c r="HR11" s="9">
        <v>39.911000000000001</v>
      </c>
      <c r="HS11" s="9">
        <v>27.849</v>
      </c>
      <c r="HT11" s="9">
        <v>243.82499999999999</v>
      </c>
      <c r="HU11" s="9">
        <v>128.18700000000001</v>
      </c>
      <c r="HV11" s="9">
        <v>115.63800000000001</v>
      </c>
      <c r="HW11" s="9">
        <v>12.25</v>
      </c>
      <c r="HX11" s="9">
        <v>6.4539999999999997</v>
      </c>
      <c r="HY11" s="9">
        <v>5.7960000000000003</v>
      </c>
      <c r="HZ11" s="9">
        <v>238.761</v>
      </c>
      <c r="IA11" s="9">
        <v>129.10900000000001</v>
      </c>
      <c r="IB11" s="9">
        <v>109.651</v>
      </c>
      <c r="IC11" s="9">
        <v>4.1020000000000003</v>
      </c>
      <c r="ID11" s="9">
        <v>3.5569999999999999</v>
      </c>
      <c r="IE11" s="9">
        <v>0.54500000000000004</v>
      </c>
      <c r="IF11" s="9">
        <v>43.935000000000002</v>
      </c>
      <c r="IG11" s="9">
        <v>25.620999999999999</v>
      </c>
      <c r="IH11" s="9">
        <v>18.314</v>
      </c>
      <c r="II11" s="9">
        <v>2.1840000000000002</v>
      </c>
      <c r="IJ11" s="9">
        <v>1.2470000000000001</v>
      </c>
      <c r="IK11" s="9">
        <v>0.93700000000000006</v>
      </c>
      <c r="IL11" s="9">
        <v>19.456</v>
      </c>
      <c r="IM11" s="9">
        <v>10.073</v>
      </c>
      <c r="IN11" s="9">
        <v>9.3829999999999991</v>
      </c>
      <c r="IO11" s="9">
        <v>36.207000000000001</v>
      </c>
      <c r="IP11" s="9">
        <v>15.603</v>
      </c>
      <c r="IQ11" s="9">
        <v>20.603000000000002</v>
      </c>
    </row>
    <row r="12" spans="1:251">
      <c r="A12" s="10">
        <v>42401</v>
      </c>
      <c r="B12" s="9">
        <v>23.632000000000001</v>
      </c>
      <c r="C12" s="9">
        <v>26.588000000000001</v>
      </c>
      <c r="D12" s="9">
        <v>18.018999999999998</v>
      </c>
      <c r="E12" s="9">
        <v>8.5690000000000008</v>
      </c>
      <c r="F12" s="9">
        <v>181.643</v>
      </c>
      <c r="G12" s="9">
        <v>95.082999999999998</v>
      </c>
      <c r="H12" s="9">
        <v>86.56</v>
      </c>
      <c r="I12" s="9">
        <v>111.675</v>
      </c>
      <c r="J12" s="9">
        <v>56.359000000000002</v>
      </c>
      <c r="K12" s="9">
        <v>55.316000000000003</v>
      </c>
      <c r="L12" s="9">
        <v>85.305000000000007</v>
      </c>
      <c r="M12" s="9">
        <v>50.84</v>
      </c>
      <c r="N12" s="9">
        <v>34.465000000000003</v>
      </c>
      <c r="O12" s="9">
        <v>22.49</v>
      </c>
      <c r="P12" s="9">
        <v>12.326000000000001</v>
      </c>
      <c r="Q12" s="9">
        <v>10.163</v>
      </c>
      <c r="R12" s="9">
        <v>33.984000000000002</v>
      </c>
      <c r="S12" s="9">
        <v>19.827000000000002</v>
      </c>
      <c r="T12" s="9">
        <v>14.157</v>
      </c>
      <c r="U12" s="9">
        <v>28.364000000000001</v>
      </c>
      <c r="V12" s="9">
        <v>16.791</v>
      </c>
      <c r="W12" s="9">
        <v>11.573</v>
      </c>
      <c r="X12" s="9">
        <v>2.4849999999999999</v>
      </c>
      <c r="Y12" s="9">
        <v>0.66500000000000004</v>
      </c>
      <c r="Z12" s="9">
        <v>1.82</v>
      </c>
      <c r="AA12" s="9">
        <v>570.00800000000004</v>
      </c>
      <c r="AB12" s="9">
        <v>297.01499999999999</v>
      </c>
      <c r="AC12" s="9">
        <v>272.99299999999999</v>
      </c>
      <c r="AD12" s="9">
        <v>113.69</v>
      </c>
      <c r="AE12" s="9">
        <v>50.415999999999997</v>
      </c>
      <c r="AF12" s="9">
        <v>63.273000000000003</v>
      </c>
      <c r="AG12" s="9">
        <v>428.97899999999998</v>
      </c>
      <c r="AH12" s="9">
        <v>217.916</v>
      </c>
      <c r="AI12" s="9">
        <v>211.06299999999999</v>
      </c>
      <c r="AJ12" s="9">
        <v>15.2</v>
      </c>
      <c r="AK12" s="9">
        <v>6.1609999999999996</v>
      </c>
      <c r="AL12" s="9">
        <v>9.0389999999999997</v>
      </c>
      <c r="AM12" s="9">
        <v>51.493000000000002</v>
      </c>
      <c r="AN12" s="9">
        <v>31.483000000000001</v>
      </c>
      <c r="AO12" s="9">
        <v>20.010000000000002</v>
      </c>
      <c r="AP12" s="9">
        <v>5.7830000000000004</v>
      </c>
      <c r="AQ12" s="9">
        <v>1.127</v>
      </c>
      <c r="AR12" s="9">
        <v>4.6550000000000002</v>
      </c>
      <c r="AS12" s="9">
        <v>15.273999999999999</v>
      </c>
      <c r="AT12" s="9">
        <v>5.28</v>
      </c>
      <c r="AU12" s="9">
        <v>9.9939999999999998</v>
      </c>
      <c r="AV12" s="9">
        <v>29.77</v>
      </c>
      <c r="AW12" s="9">
        <v>13.802</v>
      </c>
      <c r="AX12" s="9">
        <v>15.967000000000001</v>
      </c>
      <c r="AY12" s="9">
        <v>159.74700000000001</v>
      </c>
      <c r="AZ12" s="9">
        <v>75.483999999999995</v>
      </c>
      <c r="BA12" s="9">
        <v>84.263000000000005</v>
      </c>
      <c r="BB12" s="9">
        <v>20.013999999999999</v>
      </c>
      <c r="BC12" s="9">
        <v>8.1440000000000001</v>
      </c>
      <c r="BD12" s="9">
        <v>11.869</v>
      </c>
      <c r="BE12" s="9">
        <v>63.582000000000001</v>
      </c>
      <c r="BF12" s="9">
        <v>21.872</v>
      </c>
      <c r="BG12" s="9">
        <v>41.710999999999999</v>
      </c>
      <c r="BH12" s="9">
        <v>26.635000000000002</v>
      </c>
      <c r="BI12" s="9">
        <v>12.763999999999999</v>
      </c>
      <c r="BJ12" s="9">
        <v>13.871</v>
      </c>
      <c r="BK12" s="9">
        <v>111.03100000000001</v>
      </c>
      <c r="BL12" s="9">
        <v>69.138999999999996</v>
      </c>
      <c r="BM12" s="9">
        <v>41.892000000000003</v>
      </c>
      <c r="BN12" s="9">
        <v>11.864000000000001</v>
      </c>
      <c r="BO12" s="9">
        <v>6.2160000000000002</v>
      </c>
      <c r="BP12" s="9">
        <v>5.6479999999999997</v>
      </c>
      <c r="BQ12" s="9">
        <v>10.625</v>
      </c>
      <c r="BR12" s="9">
        <v>4.3040000000000003</v>
      </c>
      <c r="BS12" s="9">
        <v>6.3209999999999997</v>
      </c>
      <c r="BT12" s="9">
        <v>2.3069999999999999</v>
      </c>
      <c r="BU12" s="9">
        <v>0.57099999999999995</v>
      </c>
      <c r="BV12" s="9">
        <v>1.736</v>
      </c>
      <c r="BW12" s="9">
        <v>7.4580000000000002</v>
      </c>
      <c r="BX12" s="9">
        <v>3.3</v>
      </c>
      <c r="BY12" s="9">
        <v>4.1580000000000004</v>
      </c>
      <c r="BZ12" s="9">
        <v>2.1179999999999999</v>
      </c>
      <c r="CA12" s="9">
        <v>1.631</v>
      </c>
      <c r="CB12" s="9">
        <v>0.48699999999999999</v>
      </c>
      <c r="CC12" s="9">
        <v>9.7690000000000001</v>
      </c>
      <c r="CD12" s="9">
        <v>7.0540000000000003</v>
      </c>
      <c r="CE12" s="9">
        <v>2.714</v>
      </c>
      <c r="CF12" s="9">
        <v>95.379000000000005</v>
      </c>
      <c r="CG12" s="9">
        <v>57.779000000000003</v>
      </c>
      <c r="CH12" s="9">
        <v>37.6</v>
      </c>
      <c r="CI12" s="9">
        <v>272.54300000000001</v>
      </c>
      <c r="CJ12" s="9">
        <v>146.99199999999999</v>
      </c>
      <c r="CK12" s="9">
        <v>125.551</v>
      </c>
      <c r="CL12" s="9">
        <v>188.99199999999999</v>
      </c>
      <c r="CM12" s="9">
        <v>98.56</v>
      </c>
      <c r="CN12" s="9">
        <v>90.430999999999997</v>
      </c>
      <c r="CO12" s="9">
        <v>570.25599999999997</v>
      </c>
      <c r="CP12" s="9">
        <v>307.899</v>
      </c>
      <c r="CQ12" s="9">
        <v>262.35700000000003</v>
      </c>
      <c r="CR12" s="9">
        <v>187.078</v>
      </c>
      <c r="CS12" s="9">
        <v>97.772000000000006</v>
      </c>
      <c r="CT12" s="9">
        <v>89.305999999999997</v>
      </c>
      <c r="CU12" s="9">
        <v>564.904</v>
      </c>
      <c r="CV12" s="9">
        <v>303.66399999999999</v>
      </c>
      <c r="CW12" s="9">
        <v>261.24</v>
      </c>
      <c r="CX12" s="9">
        <v>69.153000000000006</v>
      </c>
      <c r="CY12" s="9">
        <v>39.027999999999999</v>
      </c>
      <c r="CZ12" s="9">
        <v>30.125</v>
      </c>
      <c r="DA12" s="9">
        <v>179.244</v>
      </c>
      <c r="DB12" s="9">
        <v>93.751000000000005</v>
      </c>
      <c r="DC12" s="9">
        <v>85.494</v>
      </c>
      <c r="DD12" s="9">
        <v>68.817999999999998</v>
      </c>
      <c r="DE12" s="9">
        <v>32.292999999999999</v>
      </c>
      <c r="DF12" s="9">
        <v>36.524999999999999</v>
      </c>
      <c r="DG12" s="9">
        <v>288.80099999999999</v>
      </c>
      <c r="DH12" s="9">
        <v>156.86600000000001</v>
      </c>
      <c r="DI12" s="9">
        <v>131.935</v>
      </c>
      <c r="DJ12" s="9">
        <v>38.508000000000003</v>
      </c>
      <c r="DK12" s="9">
        <v>18.190000000000001</v>
      </c>
      <c r="DL12" s="9">
        <v>20.318000000000001</v>
      </c>
      <c r="DM12" s="9">
        <v>184.82900000000001</v>
      </c>
      <c r="DN12" s="9">
        <v>103.17</v>
      </c>
      <c r="DO12" s="9">
        <v>81.66</v>
      </c>
      <c r="DP12" s="9">
        <v>30.31</v>
      </c>
      <c r="DQ12" s="9">
        <v>14.103</v>
      </c>
      <c r="DR12" s="9">
        <v>16.207000000000001</v>
      </c>
      <c r="DS12" s="9">
        <v>103.97199999999999</v>
      </c>
      <c r="DT12" s="9">
        <v>53.695999999999998</v>
      </c>
      <c r="DU12" s="9">
        <v>50.276000000000003</v>
      </c>
      <c r="DV12" s="9">
        <v>49.106999999999999</v>
      </c>
      <c r="DW12" s="9">
        <v>26.452000000000002</v>
      </c>
      <c r="DX12" s="9">
        <v>22.655999999999999</v>
      </c>
      <c r="DY12" s="9">
        <v>96.858999999999995</v>
      </c>
      <c r="DZ12" s="9">
        <v>53.046999999999997</v>
      </c>
      <c r="EA12" s="9">
        <v>43.811</v>
      </c>
      <c r="EB12" s="9">
        <v>28.109000000000002</v>
      </c>
      <c r="EC12" s="9">
        <v>12.807</v>
      </c>
      <c r="ED12" s="9">
        <v>15.302</v>
      </c>
      <c r="EE12" s="9">
        <v>69.453000000000003</v>
      </c>
      <c r="EF12" s="9">
        <v>35.545999999999999</v>
      </c>
      <c r="EG12" s="9">
        <v>33.906999999999996</v>
      </c>
      <c r="EH12" s="9">
        <v>20.998000000000001</v>
      </c>
      <c r="EI12" s="9">
        <v>13.645</v>
      </c>
      <c r="EJ12" s="9">
        <v>7.3529999999999998</v>
      </c>
      <c r="EK12" s="9">
        <v>27.405999999999999</v>
      </c>
      <c r="EL12" s="9">
        <v>17.501000000000001</v>
      </c>
      <c r="EM12" s="9">
        <v>9.9049999999999994</v>
      </c>
      <c r="EN12" s="9">
        <v>1.913</v>
      </c>
      <c r="EO12" s="9">
        <v>0.78800000000000003</v>
      </c>
      <c r="EP12" s="9">
        <v>1.125</v>
      </c>
      <c r="EQ12" s="9">
        <v>5.3520000000000003</v>
      </c>
      <c r="ER12" s="9">
        <v>4.2350000000000003</v>
      </c>
      <c r="ES12" s="9">
        <v>1.117</v>
      </c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>
        <v>118.00700000000001</v>
      </c>
      <c r="HO12" s="9">
        <v>61.468000000000004</v>
      </c>
      <c r="HP12" s="9">
        <v>56.539000000000001</v>
      </c>
      <c r="HQ12" s="9">
        <v>48.05</v>
      </c>
      <c r="HR12" s="9">
        <v>24.661999999999999</v>
      </c>
      <c r="HS12" s="9">
        <v>23.388000000000002</v>
      </c>
      <c r="HT12" s="9">
        <v>273.86799999999999</v>
      </c>
      <c r="HU12" s="9">
        <v>140.74600000000001</v>
      </c>
      <c r="HV12" s="9">
        <v>133.12200000000001</v>
      </c>
      <c r="HW12" s="9">
        <v>16.827000000000002</v>
      </c>
      <c r="HX12" s="9">
        <v>8.26</v>
      </c>
      <c r="HY12" s="9">
        <v>8.5670000000000002</v>
      </c>
      <c r="HZ12" s="9">
        <v>244.94</v>
      </c>
      <c r="IA12" s="9">
        <v>138.27799999999999</v>
      </c>
      <c r="IB12" s="9">
        <v>106.66200000000001</v>
      </c>
      <c r="IC12" s="9">
        <v>3.0659999999999998</v>
      </c>
      <c r="ID12" s="9">
        <v>1.5389999999999999</v>
      </c>
      <c r="IE12" s="9">
        <v>1.5269999999999999</v>
      </c>
      <c r="IF12" s="9">
        <v>38.625999999999998</v>
      </c>
      <c r="IG12" s="9">
        <v>20.724</v>
      </c>
      <c r="IH12" s="9">
        <v>17.902000000000001</v>
      </c>
      <c r="II12" s="9">
        <v>3.0419999999999998</v>
      </c>
      <c r="IJ12" s="9">
        <v>2.6309999999999998</v>
      </c>
      <c r="IK12" s="9">
        <v>0.41099999999999998</v>
      </c>
      <c r="IL12" s="9">
        <v>12.823</v>
      </c>
      <c r="IM12" s="9">
        <v>8.1519999999999992</v>
      </c>
      <c r="IN12" s="9">
        <v>4.67</v>
      </c>
      <c r="IO12" s="9">
        <v>32.628999999999998</v>
      </c>
      <c r="IP12" s="9">
        <v>14.712</v>
      </c>
      <c r="IQ12" s="9">
        <v>17.917000000000002</v>
      </c>
    </row>
    <row r="13" spans="1:251">
      <c r="A13" s="10">
        <v>42767</v>
      </c>
      <c r="B13" s="9">
        <v>23.442</v>
      </c>
      <c r="C13" s="9">
        <v>23.6</v>
      </c>
      <c r="D13" s="9">
        <v>12.618</v>
      </c>
      <c r="E13" s="9">
        <v>10.981999999999999</v>
      </c>
      <c r="F13" s="9">
        <v>175.96299999999999</v>
      </c>
      <c r="G13" s="9">
        <v>94.045000000000002</v>
      </c>
      <c r="H13" s="9">
        <v>81.918999999999997</v>
      </c>
      <c r="I13" s="9">
        <v>87.879000000000005</v>
      </c>
      <c r="J13" s="9">
        <v>48.030999999999999</v>
      </c>
      <c r="K13" s="9">
        <v>39.847999999999999</v>
      </c>
      <c r="L13" s="9">
        <v>74.358000000000004</v>
      </c>
      <c r="M13" s="9">
        <v>42.05</v>
      </c>
      <c r="N13" s="9">
        <v>32.308</v>
      </c>
      <c r="O13" s="9">
        <v>16.056000000000001</v>
      </c>
      <c r="P13" s="9">
        <v>7.2210000000000001</v>
      </c>
      <c r="Q13" s="9">
        <v>8.8350000000000009</v>
      </c>
      <c r="R13" s="9">
        <v>39.393999999999998</v>
      </c>
      <c r="S13" s="9">
        <v>16.899000000000001</v>
      </c>
      <c r="T13" s="9">
        <v>22.495000000000001</v>
      </c>
      <c r="U13" s="9">
        <v>21.523</v>
      </c>
      <c r="V13" s="9">
        <v>12.319000000000001</v>
      </c>
      <c r="W13" s="9">
        <v>9.2029999999999994</v>
      </c>
      <c r="X13" s="9">
        <v>4.1639999999999997</v>
      </c>
      <c r="Y13" s="9">
        <v>1.671</v>
      </c>
      <c r="Z13" s="9">
        <v>2.4929999999999999</v>
      </c>
      <c r="AA13" s="9">
        <v>572.05899999999997</v>
      </c>
      <c r="AB13" s="9">
        <v>294.29899999999998</v>
      </c>
      <c r="AC13" s="9">
        <v>277.76</v>
      </c>
      <c r="AD13" s="9">
        <v>98.048000000000002</v>
      </c>
      <c r="AE13" s="9">
        <v>45.238</v>
      </c>
      <c r="AF13" s="9">
        <v>52.81</v>
      </c>
      <c r="AG13" s="9">
        <v>420.14499999999998</v>
      </c>
      <c r="AH13" s="9">
        <v>211.04900000000001</v>
      </c>
      <c r="AI13" s="9">
        <v>209.09700000000001</v>
      </c>
      <c r="AJ13" s="9">
        <v>15.063000000000001</v>
      </c>
      <c r="AK13" s="9">
        <v>6.0679999999999996</v>
      </c>
      <c r="AL13" s="9">
        <v>8.9949999999999992</v>
      </c>
      <c r="AM13" s="9">
        <v>44.591999999999999</v>
      </c>
      <c r="AN13" s="9">
        <v>20.452999999999999</v>
      </c>
      <c r="AO13" s="9">
        <v>24.138000000000002</v>
      </c>
      <c r="AP13" s="9">
        <v>2.516</v>
      </c>
      <c r="AQ13" s="9">
        <v>1.4359999999999999</v>
      </c>
      <c r="AR13" s="9">
        <v>1.079</v>
      </c>
      <c r="AS13" s="9">
        <v>12.416</v>
      </c>
      <c r="AT13" s="9">
        <v>5.6289999999999996</v>
      </c>
      <c r="AU13" s="9">
        <v>6.7859999999999996</v>
      </c>
      <c r="AV13" s="9">
        <v>29.542000000000002</v>
      </c>
      <c r="AW13" s="9">
        <v>15.736000000000001</v>
      </c>
      <c r="AX13" s="9">
        <v>13.805999999999999</v>
      </c>
      <c r="AY13" s="9">
        <v>168.16</v>
      </c>
      <c r="AZ13" s="9">
        <v>84.016999999999996</v>
      </c>
      <c r="BA13" s="9">
        <v>84.143000000000001</v>
      </c>
      <c r="BB13" s="9">
        <v>15.08</v>
      </c>
      <c r="BC13" s="9">
        <v>5.9640000000000004</v>
      </c>
      <c r="BD13" s="9">
        <v>9.1150000000000002</v>
      </c>
      <c r="BE13" s="9">
        <v>55.755000000000003</v>
      </c>
      <c r="BF13" s="9">
        <v>24.82</v>
      </c>
      <c r="BG13" s="9">
        <v>30.934999999999999</v>
      </c>
      <c r="BH13" s="9">
        <v>26.491</v>
      </c>
      <c r="BI13" s="9">
        <v>12.089</v>
      </c>
      <c r="BJ13" s="9">
        <v>14.401999999999999</v>
      </c>
      <c r="BK13" s="9">
        <v>113.587</v>
      </c>
      <c r="BL13" s="9">
        <v>64.141000000000005</v>
      </c>
      <c r="BM13" s="9">
        <v>49.445999999999998</v>
      </c>
      <c r="BN13" s="9">
        <v>7.5279999999999996</v>
      </c>
      <c r="BO13" s="9">
        <v>2.8530000000000002</v>
      </c>
      <c r="BP13" s="9">
        <v>4.6749999999999998</v>
      </c>
      <c r="BQ13" s="9">
        <v>11.304</v>
      </c>
      <c r="BR13" s="9">
        <v>4.3499999999999996</v>
      </c>
      <c r="BS13" s="9">
        <v>6.9530000000000003</v>
      </c>
      <c r="BT13" s="9">
        <v>0.58599999999999997</v>
      </c>
      <c r="BU13" s="9">
        <v>0.58599999999999997</v>
      </c>
      <c r="BV13" s="9">
        <v>0</v>
      </c>
      <c r="BW13" s="9">
        <v>4.1349999999999998</v>
      </c>
      <c r="BX13" s="9">
        <v>2.754</v>
      </c>
      <c r="BY13" s="9">
        <v>1.3819999999999999</v>
      </c>
      <c r="BZ13" s="9">
        <v>1.242</v>
      </c>
      <c r="CA13" s="9">
        <v>0.505</v>
      </c>
      <c r="CB13" s="9">
        <v>0.73799999999999999</v>
      </c>
      <c r="CC13" s="9">
        <v>10.198</v>
      </c>
      <c r="CD13" s="9">
        <v>4.8849999999999998</v>
      </c>
      <c r="CE13" s="9">
        <v>5.3129999999999997</v>
      </c>
      <c r="CF13" s="9">
        <v>105.297</v>
      </c>
      <c r="CG13" s="9">
        <v>61.636000000000003</v>
      </c>
      <c r="CH13" s="9">
        <v>43.661000000000001</v>
      </c>
      <c r="CI13" s="9">
        <v>262.33100000000002</v>
      </c>
      <c r="CJ13" s="9">
        <v>144.29400000000001</v>
      </c>
      <c r="CK13" s="9">
        <v>118.038</v>
      </c>
      <c r="CL13" s="9">
        <v>200.916</v>
      </c>
      <c r="CM13" s="9">
        <v>102.33799999999999</v>
      </c>
      <c r="CN13" s="9">
        <v>98.578000000000003</v>
      </c>
      <c r="CO13" s="9">
        <v>577.07399999999996</v>
      </c>
      <c r="CP13" s="9">
        <v>308.61700000000002</v>
      </c>
      <c r="CQ13" s="9">
        <v>268.45800000000003</v>
      </c>
      <c r="CR13" s="9">
        <v>198.85599999999999</v>
      </c>
      <c r="CS13" s="9">
        <v>100.613</v>
      </c>
      <c r="CT13" s="9">
        <v>98.242000000000004</v>
      </c>
      <c r="CU13" s="9">
        <v>569.89300000000003</v>
      </c>
      <c r="CV13" s="9">
        <v>303.69400000000002</v>
      </c>
      <c r="CW13" s="9">
        <v>266.19900000000001</v>
      </c>
      <c r="CX13" s="9">
        <v>72.063999999999993</v>
      </c>
      <c r="CY13" s="9">
        <v>37.968000000000004</v>
      </c>
      <c r="CZ13" s="9">
        <v>34.095999999999997</v>
      </c>
      <c r="DA13" s="9">
        <v>179.45599999999999</v>
      </c>
      <c r="DB13" s="9">
        <v>96.484999999999999</v>
      </c>
      <c r="DC13" s="9">
        <v>82.971000000000004</v>
      </c>
      <c r="DD13" s="9">
        <v>77.921000000000006</v>
      </c>
      <c r="DE13" s="9">
        <v>35.094999999999999</v>
      </c>
      <c r="DF13" s="9">
        <v>42.825000000000003</v>
      </c>
      <c r="DG13" s="9">
        <v>286.98500000000001</v>
      </c>
      <c r="DH13" s="9">
        <v>156.34299999999999</v>
      </c>
      <c r="DI13" s="9">
        <v>130.643</v>
      </c>
      <c r="DJ13" s="9">
        <v>44.212000000000003</v>
      </c>
      <c r="DK13" s="9">
        <v>20.727</v>
      </c>
      <c r="DL13" s="9">
        <v>23.484999999999999</v>
      </c>
      <c r="DM13" s="9">
        <v>189.67400000000001</v>
      </c>
      <c r="DN13" s="9">
        <v>100.541</v>
      </c>
      <c r="DO13" s="9">
        <v>89.132999999999996</v>
      </c>
      <c r="DP13" s="9">
        <v>33.709000000000003</v>
      </c>
      <c r="DQ13" s="9">
        <v>14.368</v>
      </c>
      <c r="DR13" s="9">
        <v>19.341000000000001</v>
      </c>
      <c r="DS13" s="9">
        <v>97.311000000000007</v>
      </c>
      <c r="DT13" s="9">
        <v>55.801000000000002</v>
      </c>
      <c r="DU13" s="9">
        <v>41.51</v>
      </c>
      <c r="DV13" s="9">
        <v>48.871000000000002</v>
      </c>
      <c r="DW13" s="9">
        <v>27.55</v>
      </c>
      <c r="DX13" s="9">
        <v>21.321000000000002</v>
      </c>
      <c r="DY13" s="9">
        <v>103.452</v>
      </c>
      <c r="DZ13" s="9">
        <v>50.866</v>
      </c>
      <c r="EA13" s="9">
        <v>52.585999999999999</v>
      </c>
      <c r="EB13" s="9">
        <v>29.274999999999999</v>
      </c>
      <c r="EC13" s="9">
        <v>16.381</v>
      </c>
      <c r="ED13" s="9">
        <v>12.894</v>
      </c>
      <c r="EE13" s="9">
        <v>72.462000000000003</v>
      </c>
      <c r="EF13" s="9">
        <v>32.857999999999997</v>
      </c>
      <c r="EG13" s="9">
        <v>39.603000000000002</v>
      </c>
      <c r="EH13" s="9">
        <v>19.596</v>
      </c>
      <c r="EI13" s="9">
        <v>11.169</v>
      </c>
      <c r="EJ13" s="9">
        <v>8.4269999999999996</v>
      </c>
      <c r="EK13" s="9">
        <v>30.99</v>
      </c>
      <c r="EL13" s="9">
        <v>18.007999999999999</v>
      </c>
      <c r="EM13" s="9">
        <v>12.981999999999999</v>
      </c>
      <c r="EN13" s="9">
        <v>2.0609999999999999</v>
      </c>
      <c r="EO13" s="9">
        <v>1.7250000000000001</v>
      </c>
      <c r="EP13" s="9">
        <v>0.33600000000000002</v>
      </c>
      <c r="EQ13" s="9">
        <v>7.181</v>
      </c>
      <c r="ER13" s="9">
        <v>4.923</v>
      </c>
      <c r="ES13" s="9">
        <v>2.2589999999999999</v>
      </c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>
        <v>103.236</v>
      </c>
      <c r="HO13" s="9">
        <v>51.530999999999999</v>
      </c>
      <c r="HP13" s="9">
        <v>51.706000000000003</v>
      </c>
      <c r="HQ13" s="9">
        <v>76.816999999999993</v>
      </c>
      <c r="HR13" s="9">
        <v>37.262</v>
      </c>
      <c r="HS13" s="9">
        <v>39.555</v>
      </c>
      <c r="HT13" s="9">
        <v>298.15699999999998</v>
      </c>
      <c r="HU13" s="9">
        <v>151.124</v>
      </c>
      <c r="HV13" s="9">
        <v>147.03299999999999</v>
      </c>
      <c r="HW13" s="9">
        <v>16.207999999999998</v>
      </c>
      <c r="HX13" s="9">
        <v>11.175000000000001</v>
      </c>
      <c r="HY13" s="9">
        <v>5.0330000000000004</v>
      </c>
      <c r="HZ13" s="9">
        <v>211.77799999999999</v>
      </c>
      <c r="IA13" s="9">
        <v>122.788</v>
      </c>
      <c r="IB13" s="9">
        <v>88.99</v>
      </c>
      <c r="IC13" s="9">
        <v>4.0119999999999996</v>
      </c>
      <c r="ID13" s="9">
        <v>1.7270000000000001</v>
      </c>
      <c r="IE13" s="9">
        <v>2.2839999999999998</v>
      </c>
      <c r="IF13" s="9">
        <v>45.945999999999998</v>
      </c>
      <c r="IG13" s="9">
        <v>22.773</v>
      </c>
      <c r="IH13" s="9">
        <v>23.172999999999998</v>
      </c>
      <c r="II13" s="9">
        <v>0.64400000000000002</v>
      </c>
      <c r="IJ13" s="9">
        <v>0.64400000000000002</v>
      </c>
      <c r="IK13" s="9">
        <v>0</v>
      </c>
      <c r="IL13" s="9">
        <v>21.193000000000001</v>
      </c>
      <c r="IM13" s="9">
        <v>11.930999999999999</v>
      </c>
      <c r="IN13" s="9">
        <v>9.2609999999999992</v>
      </c>
      <c r="IO13" s="9">
        <v>29.167000000000002</v>
      </c>
      <c r="IP13" s="9">
        <v>11.815</v>
      </c>
      <c r="IQ13" s="9">
        <v>17.352</v>
      </c>
    </row>
    <row r="14" spans="1:251">
      <c r="A14" s="10">
        <v>43132</v>
      </c>
      <c r="B14" s="9">
        <v>27.875</v>
      </c>
      <c r="C14" s="9">
        <v>23.405000000000001</v>
      </c>
      <c r="D14" s="9">
        <v>12.727</v>
      </c>
      <c r="E14" s="9">
        <v>10.678000000000001</v>
      </c>
      <c r="F14" s="9">
        <v>176.529</v>
      </c>
      <c r="G14" s="9">
        <v>97.680999999999997</v>
      </c>
      <c r="H14" s="9">
        <v>78.847999999999999</v>
      </c>
      <c r="I14" s="9">
        <v>108.596</v>
      </c>
      <c r="J14" s="9">
        <v>54.087000000000003</v>
      </c>
      <c r="K14" s="9">
        <v>54.509</v>
      </c>
      <c r="L14" s="9">
        <v>86</v>
      </c>
      <c r="M14" s="9">
        <v>51.505000000000003</v>
      </c>
      <c r="N14" s="9">
        <v>34.494999999999997</v>
      </c>
      <c r="O14" s="9">
        <v>17.001000000000001</v>
      </c>
      <c r="P14" s="9">
        <v>7.2309999999999999</v>
      </c>
      <c r="Q14" s="9">
        <v>9.77</v>
      </c>
      <c r="R14" s="9">
        <v>37.159999999999997</v>
      </c>
      <c r="S14" s="9">
        <v>17.359000000000002</v>
      </c>
      <c r="T14" s="9">
        <v>19.800999999999998</v>
      </c>
      <c r="U14" s="9">
        <v>26.94</v>
      </c>
      <c r="V14" s="9">
        <v>12.749000000000001</v>
      </c>
      <c r="W14" s="9">
        <v>14.191000000000001</v>
      </c>
      <c r="X14" s="9">
        <v>2.6520000000000001</v>
      </c>
      <c r="Y14" s="9">
        <v>0</v>
      </c>
      <c r="Z14" s="9">
        <v>2.6520000000000001</v>
      </c>
      <c r="AA14" s="9">
        <v>633.23800000000006</v>
      </c>
      <c r="AB14" s="9">
        <v>341.27600000000001</v>
      </c>
      <c r="AC14" s="9">
        <v>291.96199999999999</v>
      </c>
      <c r="AD14" s="9">
        <v>112.27800000000001</v>
      </c>
      <c r="AE14" s="9">
        <v>54.746000000000002</v>
      </c>
      <c r="AF14" s="9">
        <v>57.531999999999996</v>
      </c>
      <c r="AG14" s="9">
        <v>476.827</v>
      </c>
      <c r="AH14" s="9">
        <v>240.45</v>
      </c>
      <c r="AI14" s="9">
        <v>236.37700000000001</v>
      </c>
      <c r="AJ14" s="9">
        <v>10.038</v>
      </c>
      <c r="AK14" s="9">
        <v>5.74</v>
      </c>
      <c r="AL14" s="9">
        <v>4.298</v>
      </c>
      <c r="AM14" s="9">
        <v>66.513000000000005</v>
      </c>
      <c r="AN14" s="9">
        <v>35.932000000000002</v>
      </c>
      <c r="AO14" s="9">
        <v>30.581</v>
      </c>
      <c r="AP14" s="9">
        <v>4.7009999999999996</v>
      </c>
      <c r="AQ14" s="9">
        <v>1.0960000000000001</v>
      </c>
      <c r="AR14" s="9">
        <v>3.605</v>
      </c>
      <c r="AS14" s="9">
        <v>15.364000000000001</v>
      </c>
      <c r="AT14" s="9">
        <v>3.891</v>
      </c>
      <c r="AU14" s="9">
        <v>11.472</v>
      </c>
      <c r="AV14" s="9">
        <v>30.038</v>
      </c>
      <c r="AW14" s="9">
        <v>13.307</v>
      </c>
      <c r="AX14" s="9">
        <v>16.73</v>
      </c>
      <c r="AY14" s="9">
        <v>172.28299999999999</v>
      </c>
      <c r="AZ14" s="9">
        <v>81.661000000000001</v>
      </c>
      <c r="BA14" s="9">
        <v>90.623000000000005</v>
      </c>
      <c r="BB14" s="9">
        <v>21.923999999999999</v>
      </c>
      <c r="BC14" s="9">
        <v>7.4390000000000001</v>
      </c>
      <c r="BD14" s="9">
        <v>14.484</v>
      </c>
      <c r="BE14" s="9">
        <v>70.119</v>
      </c>
      <c r="BF14" s="9">
        <v>30.774000000000001</v>
      </c>
      <c r="BG14" s="9">
        <v>39.344999999999999</v>
      </c>
      <c r="BH14" s="9">
        <v>31.202000000000002</v>
      </c>
      <c r="BI14" s="9">
        <v>19.370999999999999</v>
      </c>
      <c r="BJ14" s="9">
        <v>11.831</v>
      </c>
      <c r="BK14" s="9">
        <v>119.113</v>
      </c>
      <c r="BL14" s="9">
        <v>70.412999999999997</v>
      </c>
      <c r="BM14" s="9">
        <v>48.7</v>
      </c>
      <c r="BN14" s="9">
        <v>10.565</v>
      </c>
      <c r="BO14" s="9">
        <v>5.742</v>
      </c>
      <c r="BP14" s="9">
        <v>4.8230000000000004</v>
      </c>
      <c r="BQ14" s="9">
        <v>15.539</v>
      </c>
      <c r="BR14" s="9">
        <v>8.4120000000000008</v>
      </c>
      <c r="BS14" s="9">
        <v>7.1269999999999998</v>
      </c>
      <c r="BT14" s="9">
        <v>0.624</v>
      </c>
      <c r="BU14" s="9">
        <v>0.624</v>
      </c>
      <c r="BV14" s="9">
        <v>0</v>
      </c>
      <c r="BW14" s="9">
        <v>4.7290000000000001</v>
      </c>
      <c r="BX14" s="9">
        <v>1.294</v>
      </c>
      <c r="BY14" s="9">
        <v>3.4350000000000001</v>
      </c>
      <c r="BZ14" s="9">
        <v>3.1859999999999999</v>
      </c>
      <c r="CA14" s="9">
        <v>1.4259999999999999</v>
      </c>
      <c r="CB14" s="9">
        <v>1.76</v>
      </c>
      <c r="CC14" s="9">
        <v>13.166</v>
      </c>
      <c r="CD14" s="9">
        <v>8.0730000000000004</v>
      </c>
      <c r="CE14" s="9">
        <v>5.093</v>
      </c>
      <c r="CF14" s="9">
        <v>91.346999999999994</v>
      </c>
      <c r="CG14" s="9">
        <v>55.997999999999998</v>
      </c>
      <c r="CH14" s="9">
        <v>35.347999999999999</v>
      </c>
      <c r="CI14" s="9">
        <v>285.95</v>
      </c>
      <c r="CJ14" s="9">
        <v>162.93199999999999</v>
      </c>
      <c r="CK14" s="9">
        <v>123.018</v>
      </c>
      <c r="CL14" s="9">
        <v>185.971</v>
      </c>
      <c r="CM14" s="9">
        <v>91.350999999999999</v>
      </c>
      <c r="CN14" s="9">
        <v>94.62</v>
      </c>
      <c r="CO14" s="9">
        <v>630.05399999999997</v>
      </c>
      <c r="CP14" s="9">
        <v>309.976</v>
      </c>
      <c r="CQ14" s="9">
        <v>320.07900000000001</v>
      </c>
      <c r="CR14" s="9">
        <v>184.51400000000001</v>
      </c>
      <c r="CS14" s="9">
        <v>90.405000000000001</v>
      </c>
      <c r="CT14" s="9">
        <v>94.108999999999995</v>
      </c>
      <c r="CU14" s="9">
        <v>626.79600000000005</v>
      </c>
      <c r="CV14" s="9">
        <v>307.47399999999999</v>
      </c>
      <c r="CW14" s="9">
        <v>319.32299999999998</v>
      </c>
      <c r="CX14" s="9">
        <v>73.802999999999997</v>
      </c>
      <c r="CY14" s="9">
        <v>38.792000000000002</v>
      </c>
      <c r="CZ14" s="9">
        <v>35.011000000000003</v>
      </c>
      <c r="DA14" s="9">
        <v>206</v>
      </c>
      <c r="DB14" s="9">
        <v>95.831000000000003</v>
      </c>
      <c r="DC14" s="9">
        <v>110.17</v>
      </c>
      <c r="DD14" s="9">
        <v>63.704999999999998</v>
      </c>
      <c r="DE14" s="9">
        <v>30.71</v>
      </c>
      <c r="DF14" s="9">
        <v>32.994999999999997</v>
      </c>
      <c r="DG14" s="9">
        <v>322.827</v>
      </c>
      <c r="DH14" s="9">
        <v>159.91900000000001</v>
      </c>
      <c r="DI14" s="9">
        <v>162.90700000000001</v>
      </c>
      <c r="DJ14" s="9">
        <v>38.774000000000001</v>
      </c>
      <c r="DK14" s="9">
        <v>18.882999999999999</v>
      </c>
      <c r="DL14" s="9">
        <v>19.890999999999998</v>
      </c>
      <c r="DM14" s="9">
        <v>204.55500000000001</v>
      </c>
      <c r="DN14" s="9">
        <v>105.151</v>
      </c>
      <c r="DO14" s="9">
        <v>99.403999999999996</v>
      </c>
      <c r="DP14" s="9">
        <v>24.931000000000001</v>
      </c>
      <c r="DQ14" s="9">
        <v>11.827</v>
      </c>
      <c r="DR14" s="9">
        <v>13.103999999999999</v>
      </c>
      <c r="DS14" s="9">
        <v>118.27200000000001</v>
      </c>
      <c r="DT14" s="9">
        <v>54.768999999999998</v>
      </c>
      <c r="DU14" s="9">
        <v>63.503</v>
      </c>
      <c r="DV14" s="9">
        <v>47.006</v>
      </c>
      <c r="DW14" s="9">
        <v>20.902000000000001</v>
      </c>
      <c r="DX14" s="9">
        <v>26.103000000000002</v>
      </c>
      <c r="DY14" s="9">
        <v>97.968999999999994</v>
      </c>
      <c r="DZ14" s="9">
        <v>51.723999999999997</v>
      </c>
      <c r="EA14" s="9">
        <v>46.244999999999997</v>
      </c>
      <c r="EB14" s="9">
        <v>25.465</v>
      </c>
      <c r="EC14" s="9">
        <v>10.819000000000001</v>
      </c>
      <c r="ED14" s="9">
        <v>14.647</v>
      </c>
      <c r="EE14" s="9">
        <v>66.066000000000003</v>
      </c>
      <c r="EF14" s="9">
        <v>34.185000000000002</v>
      </c>
      <c r="EG14" s="9">
        <v>31.881</v>
      </c>
      <c r="EH14" s="9">
        <v>21.54</v>
      </c>
      <c r="EI14" s="9">
        <v>10.084</v>
      </c>
      <c r="EJ14" s="9">
        <v>11.457000000000001</v>
      </c>
      <c r="EK14" s="9">
        <v>31.904</v>
      </c>
      <c r="EL14" s="9">
        <v>17.539000000000001</v>
      </c>
      <c r="EM14" s="9">
        <v>14.364000000000001</v>
      </c>
      <c r="EN14" s="9">
        <v>1.458</v>
      </c>
      <c r="EO14" s="9">
        <v>0.94599999999999995</v>
      </c>
      <c r="EP14" s="9">
        <v>0.51100000000000001</v>
      </c>
      <c r="EQ14" s="9">
        <v>3.258</v>
      </c>
      <c r="ER14" s="9">
        <v>2.5019999999999998</v>
      </c>
      <c r="ES14" s="9">
        <v>0.75600000000000001</v>
      </c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>
        <v>108.107</v>
      </c>
      <c r="HO14" s="9">
        <v>50.463000000000001</v>
      </c>
      <c r="HP14" s="9">
        <v>57.643999999999998</v>
      </c>
      <c r="HQ14" s="9">
        <v>53.322000000000003</v>
      </c>
      <c r="HR14" s="9">
        <v>26.382000000000001</v>
      </c>
      <c r="HS14" s="9">
        <v>26.94</v>
      </c>
      <c r="HT14" s="9">
        <v>314.21600000000001</v>
      </c>
      <c r="HU14" s="9">
        <v>147.99299999999999</v>
      </c>
      <c r="HV14" s="9">
        <v>166.22300000000001</v>
      </c>
      <c r="HW14" s="9">
        <v>19.673999999999999</v>
      </c>
      <c r="HX14" s="9">
        <v>10.706</v>
      </c>
      <c r="HY14" s="9">
        <v>8.968</v>
      </c>
      <c r="HZ14" s="9">
        <v>248.887</v>
      </c>
      <c r="IA14" s="9">
        <v>131.12100000000001</v>
      </c>
      <c r="IB14" s="9">
        <v>117.76600000000001</v>
      </c>
      <c r="IC14" s="9">
        <v>3.4449999999999998</v>
      </c>
      <c r="ID14" s="9">
        <v>2.3769999999999998</v>
      </c>
      <c r="IE14" s="9">
        <v>1.0680000000000001</v>
      </c>
      <c r="IF14" s="9">
        <v>52.457000000000001</v>
      </c>
      <c r="IG14" s="9">
        <v>23.823</v>
      </c>
      <c r="IH14" s="9">
        <v>28.635000000000002</v>
      </c>
      <c r="II14" s="9">
        <v>1.4239999999999999</v>
      </c>
      <c r="IJ14" s="9">
        <v>1.4239999999999999</v>
      </c>
      <c r="IK14" s="9">
        <v>0</v>
      </c>
      <c r="IL14" s="9">
        <v>14.494</v>
      </c>
      <c r="IM14" s="9">
        <v>7.0389999999999997</v>
      </c>
      <c r="IN14" s="9">
        <v>7.4550000000000001</v>
      </c>
      <c r="IO14" s="9">
        <v>28.547000000000001</v>
      </c>
      <c r="IP14" s="9">
        <v>14.656000000000001</v>
      </c>
      <c r="IQ14" s="9">
        <v>13.891</v>
      </c>
    </row>
    <row r="15" spans="1:251">
      <c r="A15" s="10">
        <v>43497</v>
      </c>
      <c r="B15" s="9">
        <v>15.692</v>
      </c>
      <c r="C15" s="9">
        <v>25.975000000000001</v>
      </c>
      <c r="D15" s="9">
        <v>8.0389999999999997</v>
      </c>
      <c r="E15" s="9">
        <v>17.937000000000001</v>
      </c>
      <c r="F15" s="9">
        <v>150.57599999999999</v>
      </c>
      <c r="G15" s="9">
        <v>78.784999999999997</v>
      </c>
      <c r="H15" s="9">
        <v>71.790999999999997</v>
      </c>
      <c r="I15" s="9">
        <v>109.474</v>
      </c>
      <c r="J15" s="9">
        <v>43.863999999999997</v>
      </c>
      <c r="K15" s="9">
        <v>65.611000000000004</v>
      </c>
      <c r="L15" s="9">
        <v>61.918999999999997</v>
      </c>
      <c r="M15" s="9">
        <v>39.588999999999999</v>
      </c>
      <c r="N15" s="9">
        <v>22.33</v>
      </c>
      <c r="O15" s="9">
        <v>15.218</v>
      </c>
      <c r="P15" s="9">
        <v>5.92</v>
      </c>
      <c r="Q15" s="9">
        <v>9.298</v>
      </c>
      <c r="R15" s="9">
        <v>32.720999999999997</v>
      </c>
      <c r="S15" s="9">
        <v>18.042000000000002</v>
      </c>
      <c r="T15" s="9">
        <v>14.679</v>
      </c>
      <c r="U15" s="9">
        <v>24.277999999999999</v>
      </c>
      <c r="V15" s="9">
        <v>6.83</v>
      </c>
      <c r="W15" s="9">
        <v>17.449000000000002</v>
      </c>
      <c r="X15" s="9">
        <v>3.6819999999999999</v>
      </c>
      <c r="Y15" s="9">
        <v>1.169</v>
      </c>
      <c r="Z15" s="9">
        <v>2.5129999999999999</v>
      </c>
      <c r="AA15" s="9">
        <v>609.11599999999999</v>
      </c>
      <c r="AB15" s="9">
        <v>319.57499999999999</v>
      </c>
      <c r="AC15" s="9">
        <v>289.54000000000002</v>
      </c>
      <c r="AD15" s="9">
        <v>96.49</v>
      </c>
      <c r="AE15" s="9">
        <v>46.051000000000002</v>
      </c>
      <c r="AF15" s="9">
        <v>50.439</v>
      </c>
      <c r="AG15" s="9">
        <v>467.96199999999999</v>
      </c>
      <c r="AH15" s="9">
        <v>222.768</v>
      </c>
      <c r="AI15" s="9">
        <v>245.19499999999999</v>
      </c>
      <c r="AJ15" s="9">
        <v>9.4039999999999999</v>
      </c>
      <c r="AK15" s="9">
        <v>5.125</v>
      </c>
      <c r="AL15" s="9">
        <v>4.2779999999999996</v>
      </c>
      <c r="AM15" s="9">
        <v>75.427000000000007</v>
      </c>
      <c r="AN15" s="9">
        <v>30.582999999999998</v>
      </c>
      <c r="AO15" s="9">
        <v>44.844000000000001</v>
      </c>
      <c r="AP15" s="9">
        <v>4.2610000000000001</v>
      </c>
      <c r="AQ15" s="9">
        <v>2.7589999999999999</v>
      </c>
      <c r="AR15" s="9">
        <v>1.502</v>
      </c>
      <c r="AS15" s="9">
        <v>18.422000000000001</v>
      </c>
      <c r="AT15" s="9">
        <v>6.28</v>
      </c>
      <c r="AU15" s="9">
        <v>12.141999999999999</v>
      </c>
      <c r="AV15" s="9">
        <v>26.963000000000001</v>
      </c>
      <c r="AW15" s="9">
        <v>11.363</v>
      </c>
      <c r="AX15" s="9">
        <v>15.599</v>
      </c>
      <c r="AY15" s="9">
        <v>155.108</v>
      </c>
      <c r="AZ15" s="9">
        <v>66.364000000000004</v>
      </c>
      <c r="BA15" s="9">
        <v>88.744</v>
      </c>
      <c r="BB15" s="9">
        <v>18.013000000000002</v>
      </c>
      <c r="BC15" s="9">
        <v>4.8879999999999999</v>
      </c>
      <c r="BD15" s="9">
        <v>13.125</v>
      </c>
      <c r="BE15" s="9">
        <v>70.465000000000003</v>
      </c>
      <c r="BF15" s="9">
        <v>29.655000000000001</v>
      </c>
      <c r="BG15" s="9">
        <v>40.808999999999997</v>
      </c>
      <c r="BH15" s="9">
        <v>28.27</v>
      </c>
      <c r="BI15" s="9">
        <v>16.265999999999998</v>
      </c>
      <c r="BJ15" s="9">
        <v>12.004</v>
      </c>
      <c r="BK15" s="9">
        <v>116.184</v>
      </c>
      <c r="BL15" s="9">
        <v>73.221000000000004</v>
      </c>
      <c r="BM15" s="9">
        <v>42.963000000000001</v>
      </c>
      <c r="BN15" s="9">
        <v>3.4790000000000001</v>
      </c>
      <c r="BO15" s="9">
        <v>1.931</v>
      </c>
      <c r="BP15" s="9">
        <v>1.548</v>
      </c>
      <c r="BQ15" s="9">
        <v>11.090999999999999</v>
      </c>
      <c r="BR15" s="9">
        <v>7.2990000000000004</v>
      </c>
      <c r="BS15" s="9">
        <v>3.7919999999999998</v>
      </c>
      <c r="BT15" s="9">
        <v>0</v>
      </c>
      <c r="BU15" s="9">
        <v>0</v>
      </c>
      <c r="BV15" s="9">
        <v>0</v>
      </c>
      <c r="BW15" s="9">
        <v>5.109</v>
      </c>
      <c r="BX15" s="9">
        <v>2.5089999999999999</v>
      </c>
      <c r="BY15" s="9">
        <v>2.6</v>
      </c>
      <c r="BZ15" s="9">
        <v>6.1</v>
      </c>
      <c r="CA15" s="9">
        <v>3.718</v>
      </c>
      <c r="CB15" s="9">
        <v>2.3820000000000001</v>
      </c>
      <c r="CC15" s="9">
        <v>16.157</v>
      </c>
      <c r="CD15" s="9">
        <v>6.8559999999999999</v>
      </c>
      <c r="CE15" s="9">
        <v>9.3010000000000002</v>
      </c>
      <c r="CF15" s="9">
        <v>87.402000000000001</v>
      </c>
      <c r="CG15" s="9">
        <v>52.593000000000004</v>
      </c>
      <c r="CH15" s="9">
        <v>34.808999999999997</v>
      </c>
      <c r="CI15" s="9">
        <v>279.13200000000001</v>
      </c>
      <c r="CJ15" s="9">
        <v>154.577</v>
      </c>
      <c r="CK15" s="9">
        <v>124.55500000000001</v>
      </c>
      <c r="CL15" s="9">
        <v>161.197</v>
      </c>
      <c r="CM15" s="9">
        <v>83.036000000000001</v>
      </c>
      <c r="CN15" s="9">
        <v>78.161000000000001</v>
      </c>
      <c r="CO15" s="9">
        <v>668.05</v>
      </c>
      <c r="CP15" s="9">
        <v>343.14600000000002</v>
      </c>
      <c r="CQ15" s="9">
        <v>324.904</v>
      </c>
      <c r="CR15" s="9">
        <v>156.98500000000001</v>
      </c>
      <c r="CS15" s="9">
        <v>80.102999999999994</v>
      </c>
      <c r="CT15" s="9">
        <v>76.882000000000005</v>
      </c>
      <c r="CU15" s="9">
        <v>662.31299999999999</v>
      </c>
      <c r="CV15" s="9">
        <v>338.31599999999997</v>
      </c>
      <c r="CW15" s="9">
        <v>323.99700000000001</v>
      </c>
      <c r="CX15" s="9">
        <v>61.264000000000003</v>
      </c>
      <c r="CY15" s="9">
        <v>31.548999999999999</v>
      </c>
      <c r="CZ15" s="9">
        <v>29.715</v>
      </c>
      <c r="DA15" s="9">
        <v>213.429</v>
      </c>
      <c r="DB15" s="9">
        <v>103.605</v>
      </c>
      <c r="DC15" s="9">
        <v>109.824</v>
      </c>
      <c r="DD15" s="9">
        <v>57.747</v>
      </c>
      <c r="DE15" s="9">
        <v>30.626999999999999</v>
      </c>
      <c r="DF15" s="9">
        <v>27.12</v>
      </c>
      <c r="DG15" s="9">
        <v>333.03500000000003</v>
      </c>
      <c r="DH15" s="9">
        <v>168.77099999999999</v>
      </c>
      <c r="DI15" s="9">
        <v>164.26400000000001</v>
      </c>
      <c r="DJ15" s="9">
        <v>28.138999999999999</v>
      </c>
      <c r="DK15" s="9">
        <v>13.472</v>
      </c>
      <c r="DL15" s="9">
        <v>14.667</v>
      </c>
      <c r="DM15" s="9">
        <v>219.02799999999999</v>
      </c>
      <c r="DN15" s="9">
        <v>110.08</v>
      </c>
      <c r="DO15" s="9">
        <v>108.94799999999999</v>
      </c>
      <c r="DP15" s="9">
        <v>29.608000000000001</v>
      </c>
      <c r="DQ15" s="9">
        <v>17.155000000000001</v>
      </c>
      <c r="DR15" s="9">
        <v>12.452999999999999</v>
      </c>
      <c r="DS15" s="9">
        <v>114.00700000000001</v>
      </c>
      <c r="DT15" s="9">
        <v>58.691000000000003</v>
      </c>
      <c r="DU15" s="9">
        <v>55.316000000000003</v>
      </c>
      <c r="DV15" s="9">
        <v>37.973999999999997</v>
      </c>
      <c r="DW15" s="9">
        <v>17.927</v>
      </c>
      <c r="DX15" s="9">
        <v>20.047000000000001</v>
      </c>
      <c r="DY15" s="9">
        <v>115.849</v>
      </c>
      <c r="DZ15" s="9">
        <v>65.94</v>
      </c>
      <c r="EA15" s="9">
        <v>49.908999999999999</v>
      </c>
      <c r="EB15" s="9">
        <v>19.89</v>
      </c>
      <c r="EC15" s="9">
        <v>7.9610000000000003</v>
      </c>
      <c r="ED15" s="9">
        <v>11.929</v>
      </c>
      <c r="EE15" s="9">
        <v>83.361999999999995</v>
      </c>
      <c r="EF15" s="9">
        <v>44.124000000000002</v>
      </c>
      <c r="EG15" s="9">
        <v>39.237000000000002</v>
      </c>
      <c r="EH15" s="9">
        <v>18.084</v>
      </c>
      <c r="EI15" s="9">
        <v>9.9659999999999993</v>
      </c>
      <c r="EJ15" s="9">
        <v>8.1180000000000003</v>
      </c>
      <c r="EK15" s="9">
        <v>32.487000000000002</v>
      </c>
      <c r="EL15" s="9">
        <v>21.815999999999999</v>
      </c>
      <c r="EM15" s="9">
        <v>10.672000000000001</v>
      </c>
      <c r="EN15" s="9">
        <v>4.2119999999999997</v>
      </c>
      <c r="EO15" s="9">
        <v>2.9329999999999998</v>
      </c>
      <c r="EP15" s="9">
        <v>1.2789999999999999</v>
      </c>
      <c r="EQ15" s="9">
        <v>5.7370000000000001</v>
      </c>
      <c r="ER15" s="9">
        <v>4.83</v>
      </c>
      <c r="ES15" s="9">
        <v>0.90700000000000003</v>
      </c>
      <c r="ET15" s="9">
        <v>130.03</v>
      </c>
      <c r="EU15" s="9">
        <v>64.159000000000006</v>
      </c>
      <c r="EV15" s="9">
        <v>65.870999999999995</v>
      </c>
      <c r="EW15" s="9">
        <v>528.18100000000004</v>
      </c>
      <c r="EX15" s="9">
        <v>261.55900000000003</v>
      </c>
      <c r="EY15" s="9">
        <v>266.62200000000001</v>
      </c>
      <c r="EZ15" s="9">
        <v>56.643999999999998</v>
      </c>
      <c r="FA15" s="9">
        <v>24.913</v>
      </c>
      <c r="FB15" s="9">
        <v>31.73</v>
      </c>
      <c r="FC15" s="9">
        <v>313.11900000000003</v>
      </c>
      <c r="FD15" s="9">
        <v>161.58500000000001</v>
      </c>
      <c r="FE15" s="9">
        <v>151.53399999999999</v>
      </c>
      <c r="FF15" s="9">
        <v>33.904000000000003</v>
      </c>
      <c r="FG15" s="9">
        <v>12.276</v>
      </c>
      <c r="FH15" s="9">
        <v>21.629000000000001</v>
      </c>
      <c r="FI15" s="9">
        <v>154.32400000000001</v>
      </c>
      <c r="FJ15" s="9">
        <v>81.507000000000005</v>
      </c>
      <c r="FK15" s="9">
        <v>72.817999999999998</v>
      </c>
      <c r="FL15" s="9">
        <v>22.739000000000001</v>
      </c>
      <c r="FM15" s="9">
        <v>12.638</v>
      </c>
      <c r="FN15" s="9">
        <v>10.102</v>
      </c>
      <c r="FO15" s="9">
        <v>158.79499999999999</v>
      </c>
      <c r="FP15" s="9">
        <v>80.078000000000003</v>
      </c>
      <c r="FQ15" s="9">
        <v>78.715999999999994</v>
      </c>
      <c r="FR15" s="9">
        <v>10.172000000000001</v>
      </c>
      <c r="FS15" s="9">
        <v>1.8029999999999999</v>
      </c>
      <c r="FT15" s="9">
        <v>8.3689999999999998</v>
      </c>
      <c r="FU15" s="9">
        <v>26.352</v>
      </c>
      <c r="FV15" s="9">
        <v>2.6030000000000002</v>
      </c>
      <c r="FW15" s="9">
        <v>23.748999999999999</v>
      </c>
      <c r="FX15" s="9">
        <v>29.754999999999999</v>
      </c>
      <c r="FY15" s="9">
        <v>15.832000000000001</v>
      </c>
      <c r="FZ15" s="9">
        <v>13.923</v>
      </c>
      <c r="GA15" s="9">
        <v>68.816000000000003</v>
      </c>
      <c r="GB15" s="9">
        <v>31.015000000000001</v>
      </c>
      <c r="GC15" s="9">
        <v>37.801000000000002</v>
      </c>
      <c r="GD15" s="9">
        <v>28.847999999999999</v>
      </c>
      <c r="GE15" s="9">
        <v>18.806999999999999</v>
      </c>
      <c r="GF15" s="9">
        <v>10.042</v>
      </c>
      <c r="GG15" s="9">
        <v>92.314999999999998</v>
      </c>
      <c r="GH15" s="9">
        <v>52.1</v>
      </c>
      <c r="GI15" s="9">
        <v>40.215000000000003</v>
      </c>
      <c r="GJ15" s="9">
        <v>4.6109999999999998</v>
      </c>
      <c r="GK15" s="9">
        <v>2.8039999999999998</v>
      </c>
      <c r="GL15" s="9">
        <v>1.8080000000000001</v>
      </c>
      <c r="GM15" s="9">
        <v>27.579000000000001</v>
      </c>
      <c r="GN15" s="9">
        <v>14.257</v>
      </c>
      <c r="GO15" s="9">
        <v>13.321999999999999</v>
      </c>
      <c r="GP15" s="9">
        <v>30.206</v>
      </c>
      <c r="GQ15" s="9">
        <v>17.916</v>
      </c>
      <c r="GR15" s="9">
        <v>12.29</v>
      </c>
      <c r="GS15" s="9">
        <v>132.673</v>
      </c>
      <c r="GT15" s="9">
        <v>74.948999999999998</v>
      </c>
      <c r="GU15" s="9">
        <v>57.723999999999997</v>
      </c>
      <c r="GV15" s="9">
        <v>17.587</v>
      </c>
      <c r="GW15" s="9">
        <v>11.143000000000001</v>
      </c>
      <c r="GX15" s="9">
        <v>6.444</v>
      </c>
      <c r="GY15" s="9">
        <v>56.374000000000002</v>
      </c>
      <c r="GZ15" s="9">
        <v>34.289000000000001</v>
      </c>
      <c r="HA15" s="9">
        <v>22.085000000000001</v>
      </c>
      <c r="HB15" s="9">
        <v>12.619</v>
      </c>
      <c r="HC15" s="9">
        <v>6.7720000000000002</v>
      </c>
      <c r="HD15" s="9">
        <v>5.8470000000000004</v>
      </c>
      <c r="HE15" s="9">
        <v>76.299000000000007</v>
      </c>
      <c r="HF15" s="9">
        <v>40.659999999999997</v>
      </c>
      <c r="HG15" s="9">
        <v>35.639000000000003</v>
      </c>
      <c r="HH15" s="9">
        <v>0.96099999999999997</v>
      </c>
      <c r="HI15" s="9">
        <v>0.96099999999999997</v>
      </c>
      <c r="HJ15" s="9">
        <v>0</v>
      </c>
      <c r="HK15" s="9">
        <v>7.1950000000000003</v>
      </c>
      <c r="HL15" s="9">
        <v>6.6369999999999996</v>
      </c>
      <c r="HM15" s="9">
        <v>0.55800000000000005</v>
      </c>
      <c r="HN15" s="9">
        <v>86.863</v>
      </c>
      <c r="HO15" s="9">
        <v>42.112000000000002</v>
      </c>
      <c r="HP15" s="9">
        <v>44.750999999999998</v>
      </c>
      <c r="HQ15" s="9">
        <v>54.887999999999998</v>
      </c>
      <c r="HR15" s="9">
        <v>31.797000000000001</v>
      </c>
      <c r="HS15" s="9">
        <v>23.091000000000001</v>
      </c>
      <c r="HT15" s="9">
        <v>332.65600000000001</v>
      </c>
      <c r="HU15" s="9">
        <v>167.24</v>
      </c>
      <c r="HV15" s="9">
        <v>165.416</v>
      </c>
      <c r="HW15" s="9">
        <v>13.973000000000001</v>
      </c>
      <c r="HX15" s="9">
        <v>6.8559999999999999</v>
      </c>
      <c r="HY15" s="9">
        <v>7.117</v>
      </c>
      <c r="HZ15" s="9">
        <v>264.84500000000003</v>
      </c>
      <c r="IA15" s="9">
        <v>142.09399999999999</v>
      </c>
      <c r="IB15" s="9">
        <v>122.752</v>
      </c>
      <c r="IC15" s="9">
        <v>4.492</v>
      </c>
      <c r="ID15" s="9">
        <v>1.883</v>
      </c>
      <c r="IE15" s="9">
        <v>2.609</v>
      </c>
      <c r="IF15" s="9">
        <v>49.984000000000002</v>
      </c>
      <c r="IG15" s="9">
        <v>24.44</v>
      </c>
      <c r="IH15" s="9">
        <v>25.545000000000002</v>
      </c>
      <c r="II15" s="9">
        <v>0.98199999999999998</v>
      </c>
      <c r="IJ15" s="9">
        <v>0.38800000000000001</v>
      </c>
      <c r="IK15" s="9">
        <v>0.59399999999999997</v>
      </c>
      <c r="IL15" s="9">
        <v>20.565000000000001</v>
      </c>
      <c r="IM15" s="9">
        <v>9.3729999999999993</v>
      </c>
      <c r="IN15" s="9">
        <v>11.192</v>
      </c>
      <c r="IO15" s="9">
        <v>31.907</v>
      </c>
      <c r="IP15" s="9">
        <v>14.622</v>
      </c>
      <c r="IQ15" s="9">
        <v>17.285</v>
      </c>
    </row>
    <row r="16" spans="1:251">
      <c r="A16" s="10">
        <v>43862</v>
      </c>
      <c r="B16" s="9">
        <v>21.088000000000001</v>
      </c>
      <c r="C16" s="9">
        <v>34.817</v>
      </c>
      <c r="D16" s="9">
        <v>19.36</v>
      </c>
      <c r="E16" s="9">
        <v>15.457000000000001</v>
      </c>
      <c r="F16" s="9">
        <v>168.45500000000001</v>
      </c>
      <c r="G16" s="9">
        <v>92.995000000000005</v>
      </c>
      <c r="H16" s="9">
        <v>75.459999999999994</v>
      </c>
      <c r="I16" s="9">
        <v>108.79600000000001</v>
      </c>
      <c r="J16" s="9">
        <v>49.948999999999998</v>
      </c>
      <c r="K16" s="9">
        <v>58.847000000000001</v>
      </c>
      <c r="L16" s="9">
        <v>68.667000000000002</v>
      </c>
      <c r="M16" s="9">
        <v>40.119</v>
      </c>
      <c r="N16" s="9">
        <v>28.547999999999998</v>
      </c>
      <c r="O16" s="9">
        <v>14.003</v>
      </c>
      <c r="P16" s="9">
        <v>8.2989999999999995</v>
      </c>
      <c r="Q16" s="9">
        <v>5.7039999999999997</v>
      </c>
      <c r="R16" s="9">
        <v>40.529000000000003</v>
      </c>
      <c r="S16" s="9">
        <v>23.492000000000001</v>
      </c>
      <c r="T16" s="9">
        <v>17.036999999999999</v>
      </c>
      <c r="U16" s="9">
        <v>33.424999999999997</v>
      </c>
      <c r="V16" s="9">
        <v>14.355</v>
      </c>
      <c r="W16" s="9">
        <v>19.07</v>
      </c>
      <c r="X16" s="9">
        <v>4.5190000000000001</v>
      </c>
      <c r="Y16" s="9">
        <v>1.2529999999999999</v>
      </c>
      <c r="Z16" s="9">
        <v>3.266</v>
      </c>
      <c r="AA16" s="9">
        <v>598.46799999999996</v>
      </c>
      <c r="AB16" s="9">
        <v>301.322</v>
      </c>
      <c r="AC16" s="9">
        <v>297.14600000000002</v>
      </c>
      <c r="AD16" s="9">
        <v>97.397999999999996</v>
      </c>
      <c r="AE16" s="9">
        <v>50.072000000000003</v>
      </c>
      <c r="AF16" s="9">
        <v>47.326000000000001</v>
      </c>
      <c r="AG16" s="9">
        <v>486.04199999999997</v>
      </c>
      <c r="AH16" s="9">
        <v>231.601</v>
      </c>
      <c r="AI16" s="9">
        <v>254.441</v>
      </c>
      <c r="AJ16" s="9">
        <v>15.725</v>
      </c>
      <c r="AK16" s="9">
        <v>10.62</v>
      </c>
      <c r="AL16" s="9">
        <v>5.1050000000000004</v>
      </c>
      <c r="AM16" s="9">
        <v>72.221000000000004</v>
      </c>
      <c r="AN16" s="9">
        <v>34.113999999999997</v>
      </c>
      <c r="AO16" s="9">
        <v>38.106999999999999</v>
      </c>
      <c r="AP16" s="9">
        <v>3.6259999999999999</v>
      </c>
      <c r="AQ16" s="9">
        <v>2.0760000000000001</v>
      </c>
      <c r="AR16" s="9">
        <v>1.55</v>
      </c>
      <c r="AS16" s="9">
        <v>19.824999999999999</v>
      </c>
      <c r="AT16" s="9">
        <v>8.1769999999999996</v>
      </c>
      <c r="AU16" s="9">
        <v>11.648</v>
      </c>
      <c r="AV16" s="9">
        <v>30.24</v>
      </c>
      <c r="AW16" s="9">
        <v>14.928000000000001</v>
      </c>
      <c r="AX16" s="9">
        <v>15.311999999999999</v>
      </c>
      <c r="AY16" s="9">
        <v>185.26599999999999</v>
      </c>
      <c r="AZ16" s="9">
        <v>76.992000000000004</v>
      </c>
      <c r="BA16" s="9">
        <v>108.273</v>
      </c>
      <c r="BB16" s="9">
        <v>12.223000000000001</v>
      </c>
      <c r="BC16" s="9">
        <v>6.8460000000000001</v>
      </c>
      <c r="BD16" s="9">
        <v>5.3769999999999998</v>
      </c>
      <c r="BE16" s="9">
        <v>62.353999999999999</v>
      </c>
      <c r="BF16" s="9">
        <v>30.259</v>
      </c>
      <c r="BG16" s="9">
        <v>32.094000000000001</v>
      </c>
      <c r="BH16" s="9">
        <v>28.585000000000001</v>
      </c>
      <c r="BI16" s="9">
        <v>12.586</v>
      </c>
      <c r="BJ16" s="9">
        <v>15.999000000000001</v>
      </c>
      <c r="BK16" s="9">
        <v>111.3</v>
      </c>
      <c r="BL16" s="9">
        <v>63.35</v>
      </c>
      <c r="BM16" s="9">
        <v>47.948999999999998</v>
      </c>
      <c r="BN16" s="9">
        <v>3.8679999999999999</v>
      </c>
      <c r="BO16" s="9">
        <v>1.224</v>
      </c>
      <c r="BP16" s="9">
        <v>2.6440000000000001</v>
      </c>
      <c r="BQ16" s="9">
        <v>13.808999999999999</v>
      </c>
      <c r="BR16" s="9">
        <v>4.1529999999999996</v>
      </c>
      <c r="BS16" s="9">
        <v>9.6560000000000006</v>
      </c>
      <c r="BT16" s="9">
        <v>1.917</v>
      </c>
      <c r="BU16" s="9">
        <v>0.57699999999999996</v>
      </c>
      <c r="BV16" s="9">
        <v>1.34</v>
      </c>
      <c r="BW16" s="9">
        <v>7.8490000000000002</v>
      </c>
      <c r="BX16" s="9">
        <v>3.8959999999999999</v>
      </c>
      <c r="BY16" s="9">
        <v>3.9529999999999998</v>
      </c>
      <c r="BZ16" s="9">
        <v>1.2150000000000001</v>
      </c>
      <c r="CA16" s="9">
        <v>1.2150000000000001</v>
      </c>
      <c r="CB16" s="9">
        <v>0</v>
      </c>
      <c r="CC16" s="9">
        <v>13.417999999999999</v>
      </c>
      <c r="CD16" s="9">
        <v>10.657999999999999</v>
      </c>
      <c r="CE16" s="9">
        <v>2.7589999999999999</v>
      </c>
      <c r="CF16" s="9">
        <v>96.486999999999995</v>
      </c>
      <c r="CG16" s="9">
        <v>55.747999999999998</v>
      </c>
      <c r="CH16" s="9">
        <v>40.738999999999997</v>
      </c>
      <c r="CI16" s="9">
        <v>240.1</v>
      </c>
      <c r="CJ16" s="9">
        <v>125.922</v>
      </c>
      <c r="CK16" s="9">
        <v>114.178</v>
      </c>
      <c r="CL16" s="9">
        <v>179.09700000000001</v>
      </c>
      <c r="CM16" s="9">
        <v>89.590999999999994</v>
      </c>
      <c r="CN16" s="9">
        <v>89.506</v>
      </c>
      <c r="CO16" s="9">
        <v>662.45100000000002</v>
      </c>
      <c r="CP16" s="9">
        <v>343.62</v>
      </c>
      <c r="CQ16" s="9">
        <v>318.83100000000002</v>
      </c>
      <c r="CR16" s="9">
        <v>176.00800000000001</v>
      </c>
      <c r="CS16" s="9">
        <v>88.521000000000001</v>
      </c>
      <c r="CT16" s="9">
        <v>87.486999999999995</v>
      </c>
      <c r="CU16" s="9">
        <v>659.62099999999998</v>
      </c>
      <c r="CV16" s="9">
        <v>341.31200000000001</v>
      </c>
      <c r="CW16" s="9">
        <v>318.31</v>
      </c>
      <c r="CX16" s="9">
        <v>68.918000000000006</v>
      </c>
      <c r="CY16" s="9">
        <v>36.186</v>
      </c>
      <c r="CZ16" s="9">
        <v>32.731999999999999</v>
      </c>
      <c r="DA16" s="9">
        <v>193.00700000000001</v>
      </c>
      <c r="DB16" s="9">
        <v>96.581999999999994</v>
      </c>
      <c r="DC16" s="9">
        <v>96.424000000000007</v>
      </c>
      <c r="DD16" s="9">
        <v>62.917000000000002</v>
      </c>
      <c r="DE16" s="9">
        <v>31.164999999999999</v>
      </c>
      <c r="DF16" s="9">
        <v>31.751000000000001</v>
      </c>
      <c r="DG16" s="9">
        <v>345.05900000000003</v>
      </c>
      <c r="DH16" s="9">
        <v>184.59700000000001</v>
      </c>
      <c r="DI16" s="9">
        <v>160.46199999999999</v>
      </c>
      <c r="DJ16" s="9">
        <v>36.898000000000003</v>
      </c>
      <c r="DK16" s="9">
        <v>19.62</v>
      </c>
      <c r="DL16" s="9">
        <v>17.277999999999999</v>
      </c>
      <c r="DM16" s="9">
        <v>214.73599999999999</v>
      </c>
      <c r="DN16" s="9">
        <v>116.604</v>
      </c>
      <c r="DO16" s="9">
        <v>98.132000000000005</v>
      </c>
      <c r="DP16" s="9">
        <v>26.018000000000001</v>
      </c>
      <c r="DQ16" s="9">
        <v>11.545</v>
      </c>
      <c r="DR16" s="9">
        <v>14.473000000000001</v>
      </c>
      <c r="DS16" s="9">
        <v>130.32400000000001</v>
      </c>
      <c r="DT16" s="9">
        <v>67.992999999999995</v>
      </c>
      <c r="DU16" s="9">
        <v>62.33</v>
      </c>
      <c r="DV16" s="9">
        <v>44.173999999999999</v>
      </c>
      <c r="DW16" s="9">
        <v>21.17</v>
      </c>
      <c r="DX16" s="9">
        <v>23.004000000000001</v>
      </c>
      <c r="DY16" s="9">
        <v>121.55500000000001</v>
      </c>
      <c r="DZ16" s="9">
        <v>60.131999999999998</v>
      </c>
      <c r="EA16" s="9">
        <v>61.423000000000002</v>
      </c>
      <c r="EB16" s="9">
        <v>28.05</v>
      </c>
      <c r="EC16" s="9">
        <v>12.403</v>
      </c>
      <c r="ED16" s="9">
        <v>15.646000000000001</v>
      </c>
      <c r="EE16" s="9">
        <v>79.962999999999994</v>
      </c>
      <c r="EF16" s="9">
        <v>40.756999999999998</v>
      </c>
      <c r="EG16" s="9">
        <v>39.206000000000003</v>
      </c>
      <c r="EH16" s="9">
        <v>16.123999999999999</v>
      </c>
      <c r="EI16" s="9">
        <v>8.766</v>
      </c>
      <c r="EJ16" s="9">
        <v>7.3579999999999997</v>
      </c>
      <c r="EK16" s="9">
        <v>41.591999999999999</v>
      </c>
      <c r="EL16" s="9">
        <v>19.375</v>
      </c>
      <c r="EM16" s="9">
        <v>22.218</v>
      </c>
      <c r="EN16" s="9">
        <v>3.0880000000000001</v>
      </c>
      <c r="EO16" s="9">
        <v>1.069</v>
      </c>
      <c r="EP16" s="9">
        <v>2.0190000000000001</v>
      </c>
      <c r="EQ16" s="9">
        <v>2.83</v>
      </c>
      <c r="ER16" s="9">
        <v>2.3079999999999998</v>
      </c>
      <c r="ES16" s="9">
        <v>0.52100000000000002</v>
      </c>
      <c r="ET16" s="9">
        <v>147.74700000000001</v>
      </c>
      <c r="EU16" s="9">
        <v>71.007999999999996</v>
      </c>
      <c r="EV16" s="9">
        <v>76.739999999999995</v>
      </c>
      <c r="EW16" s="9">
        <v>522.27800000000002</v>
      </c>
      <c r="EX16" s="9">
        <v>260.04000000000002</v>
      </c>
      <c r="EY16" s="9">
        <v>262.238</v>
      </c>
      <c r="EZ16" s="9">
        <v>65.201999999999998</v>
      </c>
      <c r="FA16" s="9">
        <v>26.954000000000001</v>
      </c>
      <c r="FB16" s="9">
        <v>38.247999999999998</v>
      </c>
      <c r="FC16" s="9">
        <v>313.80200000000002</v>
      </c>
      <c r="FD16" s="9">
        <v>165.58</v>
      </c>
      <c r="FE16" s="9">
        <v>148.22200000000001</v>
      </c>
      <c r="FF16" s="9">
        <v>34.398000000000003</v>
      </c>
      <c r="FG16" s="9">
        <v>14.051</v>
      </c>
      <c r="FH16" s="9">
        <v>20.347000000000001</v>
      </c>
      <c r="FI16" s="9">
        <v>171.01300000000001</v>
      </c>
      <c r="FJ16" s="9">
        <v>89.766000000000005</v>
      </c>
      <c r="FK16" s="9">
        <v>81.247</v>
      </c>
      <c r="FL16" s="9">
        <v>30.805</v>
      </c>
      <c r="FM16" s="9">
        <v>12.903</v>
      </c>
      <c r="FN16" s="9">
        <v>17.901</v>
      </c>
      <c r="FO16" s="9">
        <v>142.78899999999999</v>
      </c>
      <c r="FP16" s="9">
        <v>75.813999999999993</v>
      </c>
      <c r="FQ16" s="9">
        <v>66.974999999999994</v>
      </c>
      <c r="FR16" s="9">
        <v>8.0429999999999993</v>
      </c>
      <c r="FS16" s="9">
        <v>0.45400000000000001</v>
      </c>
      <c r="FT16" s="9">
        <v>7.5890000000000004</v>
      </c>
      <c r="FU16" s="9">
        <v>28.106999999999999</v>
      </c>
      <c r="FV16" s="9">
        <v>5.4859999999999998</v>
      </c>
      <c r="FW16" s="9">
        <v>22.620999999999999</v>
      </c>
      <c r="FX16" s="9">
        <v>34.085000000000001</v>
      </c>
      <c r="FY16" s="9">
        <v>16.48</v>
      </c>
      <c r="FZ16" s="9">
        <v>17.605</v>
      </c>
      <c r="GA16" s="9">
        <v>69.055999999999997</v>
      </c>
      <c r="GB16" s="9">
        <v>28.721</v>
      </c>
      <c r="GC16" s="9">
        <v>40.335000000000001</v>
      </c>
      <c r="GD16" s="9">
        <v>33.145000000000003</v>
      </c>
      <c r="GE16" s="9">
        <v>21.398</v>
      </c>
      <c r="GF16" s="9">
        <v>11.747</v>
      </c>
      <c r="GG16" s="9">
        <v>89.194999999999993</v>
      </c>
      <c r="GH16" s="9">
        <v>49.723999999999997</v>
      </c>
      <c r="GI16" s="9">
        <v>39.470999999999997</v>
      </c>
      <c r="GJ16" s="9">
        <v>7.2729999999999997</v>
      </c>
      <c r="GK16" s="9">
        <v>5.7220000000000004</v>
      </c>
      <c r="GL16" s="9">
        <v>1.5509999999999999</v>
      </c>
      <c r="GM16" s="9">
        <v>22.117999999999999</v>
      </c>
      <c r="GN16" s="9">
        <v>10.529</v>
      </c>
      <c r="GO16" s="9">
        <v>11.589</v>
      </c>
      <c r="GP16" s="9">
        <v>28.044</v>
      </c>
      <c r="GQ16" s="9">
        <v>16.576000000000001</v>
      </c>
      <c r="GR16" s="9">
        <v>11.468</v>
      </c>
      <c r="GS16" s="9">
        <v>131.386</v>
      </c>
      <c r="GT16" s="9">
        <v>79.25</v>
      </c>
      <c r="GU16" s="9">
        <v>52.136000000000003</v>
      </c>
      <c r="GV16" s="9">
        <v>16.428000000000001</v>
      </c>
      <c r="GW16" s="9">
        <v>9.9740000000000002</v>
      </c>
      <c r="GX16" s="9">
        <v>6.4539999999999997</v>
      </c>
      <c r="GY16" s="9">
        <v>53.832000000000001</v>
      </c>
      <c r="GZ16" s="9">
        <v>27.995999999999999</v>
      </c>
      <c r="HA16" s="9">
        <v>25.835999999999999</v>
      </c>
      <c r="HB16" s="9">
        <v>11.615</v>
      </c>
      <c r="HC16" s="9">
        <v>6.601</v>
      </c>
      <c r="HD16" s="9">
        <v>5.0140000000000002</v>
      </c>
      <c r="HE16" s="9">
        <v>77.552999999999997</v>
      </c>
      <c r="HF16" s="9">
        <v>51.253999999999998</v>
      </c>
      <c r="HG16" s="9">
        <v>26.298999999999999</v>
      </c>
      <c r="HH16" s="9">
        <v>3.3050000000000002</v>
      </c>
      <c r="HI16" s="9">
        <v>2.0070000000000001</v>
      </c>
      <c r="HJ16" s="9">
        <v>1.298</v>
      </c>
      <c r="HK16" s="9">
        <v>8.7870000000000008</v>
      </c>
      <c r="HL16" s="9">
        <v>4.33</v>
      </c>
      <c r="HM16" s="9">
        <v>4.4569999999999999</v>
      </c>
      <c r="HN16" s="9">
        <v>104.738</v>
      </c>
      <c r="HO16" s="9">
        <v>46.009</v>
      </c>
      <c r="HP16" s="9">
        <v>58.728999999999999</v>
      </c>
      <c r="HQ16" s="9">
        <v>59.793999999999997</v>
      </c>
      <c r="HR16" s="9">
        <v>34.356000000000002</v>
      </c>
      <c r="HS16" s="9">
        <v>25.437000000000001</v>
      </c>
      <c r="HT16" s="9">
        <v>319.334</v>
      </c>
      <c r="HU16" s="9">
        <v>149.46199999999999</v>
      </c>
      <c r="HV16" s="9">
        <v>169.87299999999999</v>
      </c>
      <c r="HW16" s="9">
        <v>9.0690000000000008</v>
      </c>
      <c r="HX16" s="9">
        <v>5.6239999999999997</v>
      </c>
      <c r="HY16" s="9">
        <v>3.4449999999999998</v>
      </c>
      <c r="HZ16" s="9">
        <v>270.91899999999998</v>
      </c>
      <c r="IA16" s="9">
        <v>151.28200000000001</v>
      </c>
      <c r="IB16" s="9">
        <v>119.637</v>
      </c>
      <c r="IC16" s="9">
        <v>2.4729999999999999</v>
      </c>
      <c r="ID16" s="9">
        <v>1.996</v>
      </c>
      <c r="IE16" s="9">
        <v>0.47699999999999998</v>
      </c>
      <c r="IF16" s="9">
        <v>52.088999999999999</v>
      </c>
      <c r="IG16" s="9">
        <v>30.558</v>
      </c>
      <c r="IH16" s="9">
        <v>21.530999999999999</v>
      </c>
      <c r="II16" s="9">
        <v>3.024</v>
      </c>
      <c r="IJ16" s="9">
        <v>1.6060000000000001</v>
      </c>
      <c r="IK16" s="9">
        <v>1.4179999999999999</v>
      </c>
      <c r="IL16" s="9">
        <v>20.109000000000002</v>
      </c>
      <c r="IM16" s="9">
        <v>12.317</v>
      </c>
      <c r="IN16" s="9">
        <v>7.7910000000000004</v>
      </c>
      <c r="IO16" s="9">
        <v>41.204000000000001</v>
      </c>
      <c r="IP16" s="9">
        <v>19.739000000000001</v>
      </c>
      <c r="IQ16" s="9">
        <v>21.465</v>
      </c>
    </row>
    <row r="17" spans="1:251">
      <c r="A17" s="10">
        <v>44228</v>
      </c>
      <c r="B17" s="9">
        <v>19.747</v>
      </c>
      <c r="C17" s="9">
        <v>18.777000000000001</v>
      </c>
      <c r="D17" s="9">
        <v>8.7759999999999998</v>
      </c>
      <c r="E17" s="9">
        <v>10.000999999999999</v>
      </c>
      <c r="F17" s="9">
        <v>203.464</v>
      </c>
      <c r="G17" s="9">
        <v>118.926</v>
      </c>
      <c r="H17" s="9">
        <v>84.537999999999997</v>
      </c>
      <c r="I17" s="9">
        <v>89.33</v>
      </c>
      <c r="J17" s="9">
        <v>40.667999999999999</v>
      </c>
      <c r="K17" s="9">
        <v>48.661999999999999</v>
      </c>
      <c r="L17" s="9">
        <v>127.18</v>
      </c>
      <c r="M17" s="9">
        <v>75.454999999999998</v>
      </c>
      <c r="N17" s="9">
        <v>51.725999999999999</v>
      </c>
      <c r="O17" s="9">
        <v>27.992000000000001</v>
      </c>
      <c r="P17" s="9">
        <v>15.106999999999999</v>
      </c>
      <c r="Q17" s="9">
        <v>12.885</v>
      </c>
      <c r="R17" s="9">
        <v>52.725000000000001</v>
      </c>
      <c r="S17" s="9">
        <v>27.446999999999999</v>
      </c>
      <c r="T17" s="9">
        <v>25.279</v>
      </c>
      <c r="U17" s="9">
        <v>30.332999999999998</v>
      </c>
      <c r="V17" s="9">
        <v>16.248999999999999</v>
      </c>
      <c r="W17" s="9">
        <v>14.084</v>
      </c>
      <c r="X17" s="9">
        <v>4.4589999999999996</v>
      </c>
      <c r="Y17" s="9">
        <v>3.444</v>
      </c>
      <c r="Z17" s="9">
        <v>1.0149999999999999</v>
      </c>
      <c r="AA17" s="9">
        <v>582.822</v>
      </c>
      <c r="AB17" s="9">
        <v>303.00799999999998</v>
      </c>
      <c r="AC17" s="9">
        <v>279.815</v>
      </c>
      <c r="AD17" s="9">
        <v>127.455</v>
      </c>
      <c r="AE17" s="9">
        <v>72.67</v>
      </c>
      <c r="AF17" s="9">
        <v>54.784999999999997</v>
      </c>
      <c r="AG17" s="9">
        <v>429.50799999999998</v>
      </c>
      <c r="AH17" s="9">
        <v>207.33099999999999</v>
      </c>
      <c r="AI17" s="9">
        <v>222.17699999999999</v>
      </c>
      <c r="AJ17" s="9">
        <v>17.606000000000002</v>
      </c>
      <c r="AK17" s="9">
        <v>10.584</v>
      </c>
      <c r="AL17" s="9">
        <v>7.0220000000000002</v>
      </c>
      <c r="AM17" s="9">
        <v>55.283999999999999</v>
      </c>
      <c r="AN17" s="9">
        <v>25.646999999999998</v>
      </c>
      <c r="AO17" s="9">
        <v>29.637</v>
      </c>
      <c r="AP17" s="9">
        <v>7.7370000000000001</v>
      </c>
      <c r="AQ17" s="9">
        <v>5.1260000000000003</v>
      </c>
      <c r="AR17" s="9">
        <v>2.6110000000000002</v>
      </c>
      <c r="AS17" s="9">
        <v>13.621</v>
      </c>
      <c r="AT17" s="9">
        <v>6.9169999999999998</v>
      </c>
      <c r="AU17" s="9">
        <v>6.7030000000000003</v>
      </c>
      <c r="AV17" s="9">
        <v>39.034999999999997</v>
      </c>
      <c r="AW17" s="9">
        <v>22.202000000000002</v>
      </c>
      <c r="AX17" s="9">
        <v>16.832999999999998</v>
      </c>
      <c r="AY17" s="9">
        <v>173.96600000000001</v>
      </c>
      <c r="AZ17" s="9">
        <v>81.093999999999994</v>
      </c>
      <c r="BA17" s="9">
        <v>92.872</v>
      </c>
      <c r="BB17" s="9">
        <v>19.475999999999999</v>
      </c>
      <c r="BC17" s="9">
        <v>8.7910000000000004</v>
      </c>
      <c r="BD17" s="9">
        <v>10.683999999999999</v>
      </c>
      <c r="BE17" s="9">
        <v>56.011000000000003</v>
      </c>
      <c r="BF17" s="9">
        <v>21.138999999999999</v>
      </c>
      <c r="BG17" s="9">
        <v>34.872</v>
      </c>
      <c r="BH17" s="9">
        <v>30.196000000000002</v>
      </c>
      <c r="BI17" s="9">
        <v>19.567</v>
      </c>
      <c r="BJ17" s="9">
        <v>10.628</v>
      </c>
      <c r="BK17" s="9">
        <v>108.83199999999999</v>
      </c>
      <c r="BL17" s="9">
        <v>58.585999999999999</v>
      </c>
      <c r="BM17" s="9">
        <v>50.246000000000002</v>
      </c>
      <c r="BN17" s="9">
        <v>11.109</v>
      </c>
      <c r="BO17" s="9">
        <v>4.9880000000000004</v>
      </c>
      <c r="BP17" s="9">
        <v>6.1210000000000004</v>
      </c>
      <c r="BQ17" s="9">
        <v>11.731999999999999</v>
      </c>
      <c r="BR17" s="9">
        <v>6.1760000000000002</v>
      </c>
      <c r="BS17" s="9">
        <v>5.5549999999999997</v>
      </c>
      <c r="BT17" s="9">
        <v>0.45800000000000002</v>
      </c>
      <c r="BU17" s="9">
        <v>0</v>
      </c>
      <c r="BV17" s="9">
        <v>0.45800000000000002</v>
      </c>
      <c r="BW17" s="9">
        <v>4.4400000000000004</v>
      </c>
      <c r="BX17" s="9">
        <v>3.2959999999999998</v>
      </c>
      <c r="BY17" s="9">
        <v>1.1439999999999999</v>
      </c>
      <c r="BZ17" s="9">
        <v>1.839</v>
      </c>
      <c r="CA17" s="9">
        <v>1.4119999999999999</v>
      </c>
      <c r="CB17" s="9">
        <v>0.42699999999999999</v>
      </c>
      <c r="CC17" s="9">
        <v>5.6230000000000002</v>
      </c>
      <c r="CD17" s="9">
        <v>4.476</v>
      </c>
      <c r="CE17" s="9">
        <v>1.147</v>
      </c>
      <c r="CF17" s="9">
        <v>115.05500000000001</v>
      </c>
      <c r="CG17" s="9">
        <v>67.271000000000001</v>
      </c>
      <c r="CH17" s="9">
        <v>47.783999999999999</v>
      </c>
      <c r="CI17" s="9">
        <v>267.48599999999999</v>
      </c>
      <c r="CJ17" s="9">
        <v>151.392</v>
      </c>
      <c r="CK17" s="9">
        <v>116.095</v>
      </c>
      <c r="CL17" s="9">
        <v>215.97300000000001</v>
      </c>
      <c r="CM17" s="9">
        <v>114.816</v>
      </c>
      <c r="CN17" s="9">
        <v>101.157</v>
      </c>
      <c r="CO17" s="9">
        <v>551.08699999999999</v>
      </c>
      <c r="CP17" s="9">
        <v>269.04500000000002</v>
      </c>
      <c r="CQ17" s="9">
        <v>282.041</v>
      </c>
      <c r="CR17" s="9">
        <v>211.946</v>
      </c>
      <c r="CS17" s="9">
        <v>113.378</v>
      </c>
      <c r="CT17" s="9">
        <v>98.567999999999998</v>
      </c>
      <c r="CU17" s="9">
        <v>545.88099999999997</v>
      </c>
      <c r="CV17" s="9">
        <v>265.464</v>
      </c>
      <c r="CW17" s="9">
        <v>280.41800000000001</v>
      </c>
      <c r="CX17" s="9">
        <v>70.578999999999994</v>
      </c>
      <c r="CY17" s="9">
        <v>38.343000000000004</v>
      </c>
      <c r="CZ17" s="9">
        <v>32.234999999999999</v>
      </c>
      <c r="DA17" s="9">
        <v>181.227</v>
      </c>
      <c r="DB17" s="9">
        <v>82.778000000000006</v>
      </c>
      <c r="DC17" s="9">
        <v>98.448999999999998</v>
      </c>
      <c r="DD17" s="9">
        <v>91.21</v>
      </c>
      <c r="DE17" s="9">
        <v>49.917000000000002</v>
      </c>
      <c r="DF17" s="9">
        <v>41.292999999999999</v>
      </c>
      <c r="DG17" s="9">
        <v>261.83999999999997</v>
      </c>
      <c r="DH17" s="9">
        <v>130.803</v>
      </c>
      <c r="DI17" s="9">
        <v>131.03800000000001</v>
      </c>
      <c r="DJ17" s="9">
        <v>54.98</v>
      </c>
      <c r="DK17" s="9">
        <v>33.503</v>
      </c>
      <c r="DL17" s="9">
        <v>21.477</v>
      </c>
      <c r="DM17" s="9">
        <v>153.21700000000001</v>
      </c>
      <c r="DN17" s="9">
        <v>80.436000000000007</v>
      </c>
      <c r="DO17" s="9">
        <v>72.781999999999996</v>
      </c>
      <c r="DP17" s="9">
        <v>36.229999999999997</v>
      </c>
      <c r="DQ17" s="9">
        <v>16.414000000000001</v>
      </c>
      <c r="DR17" s="9">
        <v>19.815999999999999</v>
      </c>
      <c r="DS17" s="9">
        <v>108.623</v>
      </c>
      <c r="DT17" s="9">
        <v>50.366999999999997</v>
      </c>
      <c r="DU17" s="9">
        <v>58.256</v>
      </c>
      <c r="DV17" s="9">
        <v>50.158000000000001</v>
      </c>
      <c r="DW17" s="9">
        <v>25.117999999999999</v>
      </c>
      <c r="DX17" s="9">
        <v>25.04</v>
      </c>
      <c r="DY17" s="9">
        <v>102.81399999999999</v>
      </c>
      <c r="DZ17" s="9">
        <v>51.883000000000003</v>
      </c>
      <c r="EA17" s="9">
        <v>50.930999999999997</v>
      </c>
      <c r="EB17" s="9">
        <v>28.605</v>
      </c>
      <c r="EC17" s="9">
        <v>12.952999999999999</v>
      </c>
      <c r="ED17" s="9">
        <v>15.651999999999999</v>
      </c>
      <c r="EE17" s="9">
        <v>66.703000000000003</v>
      </c>
      <c r="EF17" s="9">
        <v>29.672999999999998</v>
      </c>
      <c r="EG17" s="9">
        <v>37.03</v>
      </c>
      <c r="EH17" s="9">
        <v>21.552</v>
      </c>
      <c r="EI17" s="9">
        <v>12.164</v>
      </c>
      <c r="EJ17" s="9">
        <v>9.3879999999999999</v>
      </c>
      <c r="EK17" s="9">
        <v>36.110999999999997</v>
      </c>
      <c r="EL17" s="9">
        <v>22.210999999999999</v>
      </c>
      <c r="EM17" s="9">
        <v>13.9</v>
      </c>
      <c r="EN17" s="9">
        <v>4.0259999999999998</v>
      </c>
      <c r="EO17" s="9">
        <v>1.4379999999999999</v>
      </c>
      <c r="EP17" s="9">
        <v>2.5880000000000001</v>
      </c>
      <c r="EQ17" s="9">
        <v>5.2050000000000001</v>
      </c>
      <c r="ER17" s="9">
        <v>3.5819999999999999</v>
      </c>
      <c r="ES17" s="9">
        <v>1.6240000000000001</v>
      </c>
      <c r="ET17" s="9">
        <v>175.91900000000001</v>
      </c>
      <c r="EU17" s="9">
        <v>92.736000000000004</v>
      </c>
      <c r="EV17" s="9">
        <v>83.183000000000007</v>
      </c>
      <c r="EW17" s="9">
        <v>461.86099999999999</v>
      </c>
      <c r="EX17" s="9">
        <v>224.57</v>
      </c>
      <c r="EY17" s="9">
        <v>237.291</v>
      </c>
      <c r="EZ17" s="9">
        <v>76.855999999999995</v>
      </c>
      <c r="FA17" s="9">
        <v>34.627000000000002</v>
      </c>
      <c r="FB17" s="9">
        <v>42.228999999999999</v>
      </c>
      <c r="FC17" s="9">
        <v>247.006</v>
      </c>
      <c r="FD17" s="9">
        <v>127.41</v>
      </c>
      <c r="FE17" s="9">
        <v>119.596</v>
      </c>
      <c r="FF17" s="9">
        <v>42.710999999999999</v>
      </c>
      <c r="FG17" s="9">
        <v>19.236000000000001</v>
      </c>
      <c r="FH17" s="9">
        <v>23.475000000000001</v>
      </c>
      <c r="FI17" s="9">
        <v>125.777</v>
      </c>
      <c r="FJ17" s="9">
        <v>67.084999999999994</v>
      </c>
      <c r="FK17" s="9">
        <v>58.692999999999998</v>
      </c>
      <c r="FL17" s="9">
        <v>34.145000000000003</v>
      </c>
      <c r="FM17" s="9">
        <v>15.391</v>
      </c>
      <c r="FN17" s="9">
        <v>18.754000000000001</v>
      </c>
      <c r="FO17" s="9">
        <v>121.229</v>
      </c>
      <c r="FP17" s="9">
        <v>60.325000000000003</v>
      </c>
      <c r="FQ17" s="9">
        <v>60.904000000000003</v>
      </c>
      <c r="FR17" s="9">
        <v>11.948</v>
      </c>
      <c r="FS17" s="9">
        <v>3.831</v>
      </c>
      <c r="FT17" s="9">
        <v>8.1170000000000009</v>
      </c>
      <c r="FU17" s="9">
        <v>23.47</v>
      </c>
      <c r="FV17" s="9">
        <v>1.5620000000000001</v>
      </c>
      <c r="FW17" s="9">
        <v>21.908000000000001</v>
      </c>
      <c r="FX17" s="9">
        <v>33.779000000000003</v>
      </c>
      <c r="FY17" s="9">
        <v>17.326000000000001</v>
      </c>
      <c r="FZ17" s="9">
        <v>16.454000000000001</v>
      </c>
      <c r="GA17" s="9">
        <v>79.992999999999995</v>
      </c>
      <c r="GB17" s="9">
        <v>32.985999999999997</v>
      </c>
      <c r="GC17" s="9">
        <v>47.006999999999998</v>
      </c>
      <c r="GD17" s="9">
        <v>47.81</v>
      </c>
      <c r="GE17" s="9">
        <v>34.183999999999997</v>
      </c>
      <c r="GF17" s="9">
        <v>13.625999999999999</v>
      </c>
      <c r="GG17" s="9">
        <v>89.009</v>
      </c>
      <c r="GH17" s="9">
        <v>49.593000000000004</v>
      </c>
      <c r="GI17" s="9">
        <v>39.415999999999997</v>
      </c>
      <c r="GJ17" s="9">
        <v>5.5259999999999998</v>
      </c>
      <c r="GK17" s="9">
        <v>2.7679999999999998</v>
      </c>
      <c r="GL17" s="9">
        <v>2.758</v>
      </c>
      <c r="GM17" s="9">
        <v>22.382999999999999</v>
      </c>
      <c r="GN17" s="9">
        <v>13.02</v>
      </c>
      <c r="GO17" s="9">
        <v>9.3629999999999995</v>
      </c>
      <c r="GP17" s="9">
        <v>36.78</v>
      </c>
      <c r="GQ17" s="9">
        <v>19.369</v>
      </c>
      <c r="GR17" s="9">
        <v>17.411000000000001</v>
      </c>
      <c r="GS17" s="9">
        <v>87.12</v>
      </c>
      <c r="GT17" s="9">
        <v>43.128999999999998</v>
      </c>
      <c r="GU17" s="9">
        <v>43.991</v>
      </c>
      <c r="GV17" s="9">
        <v>22.436</v>
      </c>
      <c r="GW17" s="9">
        <v>14.018000000000001</v>
      </c>
      <c r="GX17" s="9">
        <v>8.4179999999999993</v>
      </c>
      <c r="GY17" s="9">
        <v>45.203000000000003</v>
      </c>
      <c r="GZ17" s="9">
        <v>22.809000000000001</v>
      </c>
      <c r="HA17" s="9">
        <v>22.393999999999998</v>
      </c>
      <c r="HB17" s="9">
        <v>14.343999999999999</v>
      </c>
      <c r="HC17" s="9">
        <v>5.351</v>
      </c>
      <c r="HD17" s="9">
        <v>8.9930000000000003</v>
      </c>
      <c r="HE17" s="9">
        <v>41.917999999999999</v>
      </c>
      <c r="HF17" s="9">
        <v>20.32</v>
      </c>
      <c r="HG17" s="9">
        <v>21.597000000000001</v>
      </c>
      <c r="HH17" s="9">
        <v>3.274</v>
      </c>
      <c r="HI17" s="9">
        <v>2.7120000000000002</v>
      </c>
      <c r="HJ17" s="9">
        <v>0.56299999999999994</v>
      </c>
      <c r="HK17" s="9">
        <v>2.105</v>
      </c>
      <c r="HL17" s="9">
        <v>1.3460000000000001</v>
      </c>
      <c r="HM17" s="9">
        <v>0.75900000000000001</v>
      </c>
      <c r="HN17" s="9">
        <v>132.446</v>
      </c>
      <c r="HO17" s="9">
        <v>67.930999999999997</v>
      </c>
      <c r="HP17" s="9">
        <v>64.516000000000005</v>
      </c>
      <c r="HQ17" s="9">
        <v>69.216999999999999</v>
      </c>
      <c r="HR17" s="9">
        <v>39.106000000000002</v>
      </c>
      <c r="HS17" s="9">
        <v>30.111000000000001</v>
      </c>
      <c r="HT17" s="9">
        <v>264.05700000000002</v>
      </c>
      <c r="HU17" s="9">
        <v>130.208</v>
      </c>
      <c r="HV17" s="9">
        <v>133.84899999999999</v>
      </c>
      <c r="HW17" s="9">
        <v>12.696999999999999</v>
      </c>
      <c r="HX17" s="9">
        <v>7.2050000000000001</v>
      </c>
      <c r="HY17" s="9">
        <v>5.492</v>
      </c>
      <c r="HZ17" s="9">
        <v>225.46199999999999</v>
      </c>
      <c r="IA17" s="9">
        <v>112.411</v>
      </c>
      <c r="IB17" s="9">
        <v>113.051</v>
      </c>
      <c r="IC17" s="9">
        <v>1.613</v>
      </c>
      <c r="ID17" s="9">
        <v>0.57499999999999996</v>
      </c>
      <c r="IE17" s="9">
        <v>1.038</v>
      </c>
      <c r="IF17" s="9">
        <v>45.628999999999998</v>
      </c>
      <c r="IG17" s="9">
        <v>20.530999999999999</v>
      </c>
      <c r="IH17" s="9">
        <v>25.097999999999999</v>
      </c>
      <c r="II17" s="9">
        <v>0</v>
      </c>
      <c r="IJ17" s="9">
        <v>0</v>
      </c>
      <c r="IK17" s="9">
        <v>0</v>
      </c>
      <c r="IL17" s="9">
        <v>15.938000000000001</v>
      </c>
      <c r="IM17" s="9">
        <v>5.8949999999999996</v>
      </c>
      <c r="IN17" s="9">
        <v>10.042999999999999</v>
      </c>
      <c r="IO17" s="9">
        <v>34.823999999999998</v>
      </c>
      <c r="IP17" s="9">
        <v>14.382999999999999</v>
      </c>
      <c r="IQ17" s="9">
        <v>20.442</v>
      </c>
    </row>
    <row r="18" spans="1:251">
      <c r="A18" s="10">
        <v>44593</v>
      </c>
      <c r="B18" s="9">
        <v>12.802</v>
      </c>
      <c r="C18" s="9">
        <v>19.875</v>
      </c>
      <c r="D18" s="9">
        <v>10.573</v>
      </c>
      <c r="E18" s="9">
        <v>9.3030000000000008</v>
      </c>
      <c r="F18" s="9">
        <v>126.06699999999999</v>
      </c>
      <c r="G18" s="9">
        <v>69.135999999999996</v>
      </c>
      <c r="H18" s="9">
        <v>56.93</v>
      </c>
      <c r="I18" s="9">
        <v>84.781999999999996</v>
      </c>
      <c r="J18" s="9">
        <v>44.253999999999998</v>
      </c>
      <c r="K18" s="9">
        <v>40.527999999999999</v>
      </c>
      <c r="L18" s="9">
        <v>68.304000000000002</v>
      </c>
      <c r="M18" s="9">
        <v>39.871000000000002</v>
      </c>
      <c r="N18" s="9">
        <v>28.433</v>
      </c>
      <c r="O18" s="9">
        <v>18.760000000000002</v>
      </c>
      <c r="P18" s="9">
        <v>11.362</v>
      </c>
      <c r="Q18" s="9">
        <v>7.3979999999999997</v>
      </c>
      <c r="R18" s="9">
        <v>34.659999999999997</v>
      </c>
      <c r="S18" s="9">
        <v>16.361999999999998</v>
      </c>
      <c r="T18" s="9">
        <v>18.297999999999998</v>
      </c>
      <c r="U18" s="9">
        <v>31.021000000000001</v>
      </c>
      <c r="V18" s="9">
        <v>14.974</v>
      </c>
      <c r="W18" s="9">
        <v>16.045999999999999</v>
      </c>
      <c r="X18" s="9">
        <v>3.9550000000000001</v>
      </c>
      <c r="Y18" s="9">
        <v>2.423</v>
      </c>
      <c r="Z18" s="9">
        <v>1.532</v>
      </c>
      <c r="AA18" s="9">
        <v>694.13499999999999</v>
      </c>
      <c r="AB18" s="9">
        <v>347.35899999999998</v>
      </c>
      <c r="AC18" s="9">
        <v>346.77600000000001</v>
      </c>
      <c r="AD18" s="9">
        <v>79.043999999999997</v>
      </c>
      <c r="AE18" s="9">
        <v>37.500999999999998</v>
      </c>
      <c r="AF18" s="9">
        <v>41.542999999999999</v>
      </c>
      <c r="AG18" s="9">
        <v>514.76099999999997</v>
      </c>
      <c r="AH18" s="9">
        <v>262.81599999999997</v>
      </c>
      <c r="AI18" s="9">
        <v>251.94499999999999</v>
      </c>
      <c r="AJ18" s="9">
        <v>12.502000000000001</v>
      </c>
      <c r="AK18" s="9">
        <v>7.1180000000000003</v>
      </c>
      <c r="AL18" s="9">
        <v>5.3849999999999998</v>
      </c>
      <c r="AM18" s="9">
        <v>85.247</v>
      </c>
      <c r="AN18" s="9">
        <v>41.088999999999999</v>
      </c>
      <c r="AO18" s="9">
        <v>44.158999999999999</v>
      </c>
      <c r="AP18" s="9">
        <v>1.58</v>
      </c>
      <c r="AQ18" s="9">
        <v>0.54400000000000004</v>
      </c>
      <c r="AR18" s="9">
        <v>1.036</v>
      </c>
      <c r="AS18" s="9">
        <v>16.518000000000001</v>
      </c>
      <c r="AT18" s="9">
        <v>7.4320000000000004</v>
      </c>
      <c r="AU18" s="9">
        <v>9.0860000000000003</v>
      </c>
      <c r="AV18" s="9">
        <v>22.989000000000001</v>
      </c>
      <c r="AW18" s="9">
        <v>7.601</v>
      </c>
      <c r="AX18" s="9">
        <v>15.388</v>
      </c>
      <c r="AY18" s="9">
        <v>211.45699999999999</v>
      </c>
      <c r="AZ18" s="9">
        <v>105.718</v>
      </c>
      <c r="BA18" s="9">
        <v>105.738</v>
      </c>
      <c r="BB18" s="9">
        <v>11.262</v>
      </c>
      <c r="BC18" s="9">
        <v>7.141</v>
      </c>
      <c r="BD18" s="9">
        <v>4.1219999999999999</v>
      </c>
      <c r="BE18" s="9">
        <v>72.096999999999994</v>
      </c>
      <c r="BF18" s="9">
        <v>31.404</v>
      </c>
      <c r="BG18" s="9">
        <v>40.692999999999998</v>
      </c>
      <c r="BH18" s="9">
        <v>23.992000000000001</v>
      </c>
      <c r="BI18" s="9">
        <v>12.208</v>
      </c>
      <c r="BJ18" s="9">
        <v>11.784000000000001</v>
      </c>
      <c r="BK18" s="9">
        <v>102.107</v>
      </c>
      <c r="BL18" s="9">
        <v>63.097999999999999</v>
      </c>
      <c r="BM18" s="9">
        <v>39.009</v>
      </c>
      <c r="BN18" s="9">
        <v>1.4790000000000001</v>
      </c>
      <c r="BO18" s="9">
        <v>0.497</v>
      </c>
      <c r="BP18" s="9">
        <v>0.98199999999999998</v>
      </c>
      <c r="BQ18" s="9">
        <v>10.429</v>
      </c>
      <c r="BR18" s="9">
        <v>2.742</v>
      </c>
      <c r="BS18" s="9">
        <v>7.6870000000000003</v>
      </c>
      <c r="BT18" s="9">
        <v>0.96499999999999997</v>
      </c>
      <c r="BU18" s="9">
        <v>0</v>
      </c>
      <c r="BV18" s="9">
        <v>0.96499999999999997</v>
      </c>
      <c r="BW18" s="9">
        <v>1.119</v>
      </c>
      <c r="BX18" s="9">
        <v>0.57999999999999996</v>
      </c>
      <c r="BY18" s="9">
        <v>0.53900000000000003</v>
      </c>
      <c r="BZ18" s="9">
        <v>4.2729999999999997</v>
      </c>
      <c r="CA18" s="9">
        <v>2.3919999999999999</v>
      </c>
      <c r="CB18" s="9">
        <v>1.881</v>
      </c>
      <c r="CC18" s="9">
        <v>15.787000000000001</v>
      </c>
      <c r="CD18" s="9">
        <v>10.753</v>
      </c>
      <c r="CE18" s="9">
        <v>5.0339999999999998</v>
      </c>
      <c r="CF18" s="9">
        <v>84.864999999999995</v>
      </c>
      <c r="CG18" s="9">
        <v>52.884</v>
      </c>
      <c r="CH18" s="9">
        <v>31.981000000000002</v>
      </c>
      <c r="CI18" s="9">
        <v>287.83</v>
      </c>
      <c r="CJ18" s="9">
        <v>141.30199999999999</v>
      </c>
      <c r="CK18" s="9">
        <v>146.52799999999999</v>
      </c>
      <c r="CL18" s="9">
        <v>145.96</v>
      </c>
      <c r="CM18" s="9">
        <v>73.274000000000001</v>
      </c>
      <c r="CN18" s="9">
        <v>72.686999999999998</v>
      </c>
      <c r="CO18" s="9">
        <v>773.32799999999997</v>
      </c>
      <c r="CP18" s="9">
        <v>383.33600000000001</v>
      </c>
      <c r="CQ18" s="9">
        <v>389.99200000000002</v>
      </c>
      <c r="CR18" s="9">
        <v>142.68799999999999</v>
      </c>
      <c r="CS18" s="9">
        <v>70.5</v>
      </c>
      <c r="CT18" s="9">
        <v>72.188000000000002</v>
      </c>
      <c r="CU18" s="9">
        <v>766.73099999999999</v>
      </c>
      <c r="CV18" s="9">
        <v>379.38</v>
      </c>
      <c r="CW18" s="9">
        <v>387.351</v>
      </c>
      <c r="CX18" s="9">
        <v>49.753</v>
      </c>
      <c r="CY18" s="9">
        <v>31.544</v>
      </c>
      <c r="CZ18" s="9">
        <v>18.21</v>
      </c>
      <c r="DA18" s="9">
        <v>251.328</v>
      </c>
      <c r="DB18" s="9">
        <v>125.282</v>
      </c>
      <c r="DC18" s="9">
        <v>126.04600000000001</v>
      </c>
      <c r="DD18" s="9">
        <v>55.795000000000002</v>
      </c>
      <c r="DE18" s="9">
        <v>20.841999999999999</v>
      </c>
      <c r="DF18" s="9">
        <v>34.953000000000003</v>
      </c>
      <c r="DG18" s="9">
        <v>372.2</v>
      </c>
      <c r="DH18" s="9">
        <v>190.97900000000001</v>
      </c>
      <c r="DI18" s="9">
        <v>181.221</v>
      </c>
      <c r="DJ18" s="9">
        <v>37.234000000000002</v>
      </c>
      <c r="DK18" s="9">
        <v>14.532</v>
      </c>
      <c r="DL18" s="9">
        <v>22.702000000000002</v>
      </c>
      <c r="DM18" s="9">
        <v>220.166</v>
      </c>
      <c r="DN18" s="9">
        <v>111.036</v>
      </c>
      <c r="DO18" s="9">
        <v>109.13</v>
      </c>
      <c r="DP18" s="9">
        <v>18.561</v>
      </c>
      <c r="DQ18" s="9">
        <v>6.3109999999999999</v>
      </c>
      <c r="DR18" s="9">
        <v>12.250999999999999</v>
      </c>
      <c r="DS18" s="9">
        <v>152.035</v>
      </c>
      <c r="DT18" s="9">
        <v>79.942999999999998</v>
      </c>
      <c r="DU18" s="9">
        <v>72.090999999999994</v>
      </c>
      <c r="DV18" s="9">
        <v>37.14</v>
      </c>
      <c r="DW18" s="9">
        <v>18.114000000000001</v>
      </c>
      <c r="DX18" s="9">
        <v>19.026</v>
      </c>
      <c r="DY18" s="9">
        <v>143.203</v>
      </c>
      <c r="DZ18" s="9">
        <v>63.119</v>
      </c>
      <c r="EA18" s="9">
        <v>80.084000000000003</v>
      </c>
      <c r="EB18" s="9">
        <v>23.25</v>
      </c>
      <c r="EC18" s="9">
        <v>11.218999999999999</v>
      </c>
      <c r="ED18" s="9">
        <v>12.032</v>
      </c>
      <c r="EE18" s="9">
        <v>97.891999999999996</v>
      </c>
      <c r="EF18" s="9">
        <v>42.085999999999999</v>
      </c>
      <c r="EG18" s="9">
        <v>55.805999999999997</v>
      </c>
      <c r="EH18" s="9">
        <v>13.89</v>
      </c>
      <c r="EI18" s="9">
        <v>6.8949999999999996</v>
      </c>
      <c r="EJ18" s="9">
        <v>6.9939999999999998</v>
      </c>
      <c r="EK18" s="9">
        <v>45.311</v>
      </c>
      <c r="EL18" s="9">
        <v>21.033999999999999</v>
      </c>
      <c r="EM18" s="9">
        <v>24.277999999999999</v>
      </c>
      <c r="EN18" s="9">
        <v>3.2719999999999998</v>
      </c>
      <c r="EO18" s="9">
        <v>2.774</v>
      </c>
      <c r="EP18" s="9">
        <v>0.498</v>
      </c>
      <c r="EQ18" s="9">
        <v>6.5970000000000004</v>
      </c>
      <c r="ER18" s="9">
        <v>3.956</v>
      </c>
      <c r="ES18" s="9">
        <v>2.641</v>
      </c>
      <c r="ET18" s="9">
        <v>119.101</v>
      </c>
      <c r="EU18" s="9">
        <v>59.241999999999997</v>
      </c>
      <c r="EV18" s="9">
        <v>59.857999999999997</v>
      </c>
      <c r="EW18" s="9">
        <v>647.03</v>
      </c>
      <c r="EX18" s="9">
        <v>313.72300000000001</v>
      </c>
      <c r="EY18" s="9">
        <v>333.30700000000002</v>
      </c>
      <c r="EZ18" s="9">
        <v>49.365000000000002</v>
      </c>
      <c r="FA18" s="9">
        <v>19.123000000000001</v>
      </c>
      <c r="FB18" s="9">
        <v>30.242000000000001</v>
      </c>
      <c r="FC18" s="9">
        <v>369.19600000000003</v>
      </c>
      <c r="FD18" s="9">
        <v>174.47800000000001</v>
      </c>
      <c r="FE18" s="9">
        <v>194.71799999999999</v>
      </c>
      <c r="FF18" s="9">
        <v>26.526</v>
      </c>
      <c r="FG18" s="9">
        <v>9.2390000000000008</v>
      </c>
      <c r="FH18" s="9">
        <v>17.286999999999999</v>
      </c>
      <c r="FI18" s="9">
        <v>201.57</v>
      </c>
      <c r="FJ18" s="9">
        <v>98.058000000000007</v>
      </c>
      <c r="FK18" s="9">
        <v>103.512</v>
      </c>
      <c r="FL18" s="9">
        <v>22.838999999999999</v>
      </c>
      <c r="FM18" s="9">
        <v>9.8840000000000003</v>
      </c>
      <c r="FN18" s="9">
        <v>12.955</v>
      </c>
      <c r="FO18" s="9">
        <v>167.626</v>
      </c>
      <c r="FP18" s="9">
        <v>76.42</v>
      </c>
      <c r="FQ18" s="9">
        <v>91.206000000000003</v>
      </c>
      <c r="FR18" s="9">
        <v>9.5150000000000006</v>
      </c>
      <c r="FS18" s="9">
        <v>0.58499999999999996</v>
      </c>
      <c r="FT18" s="9">
        <v>8.9290000000000003</v>
      </c>
      <c r="FU18" s="9">
        <v>28.975000000000001</v>
      </c>
      <c r="FV18" s="9">
        <v>5.1849999999999996</v>
      </c>
      <c r="FW18" s="9">
        <v>23.79</v>
      </c>
      <c r="FX18" s="9">
        <v>20.600999999999999</v>
      </c>
      <c r="FY18" s="9">
        <v>13.074999999999999</v>
      </c>
      <c r="FZ18" s="9">
        <v>7.5259999999999998</v>
      </c>
      <c r="GA18" s="9">
        <v>110.65300000000001</v>
      </c>
      <c r="GB18" s="9">
        <v>49.65</v>
      </c>
      <c r="GC18" s="9">
        <v>61.003</v>
      </c>
      <c r="GD18" s="9">
        <v>33.537999999999997</v>
      </c>
      <c r="GE18" s="9">
        <v>22.879000000000001</v>
      </c>
      <c r="GF18" s="9">
        <v>10.657999999999999</v>
      </c>
      <c r="GG18" s="9">
        <v>117.345</v>
      </c>
      <c r="GH18" s="9">
        <v>75.828000000000003</v>
      </c>
      <c r="GI18" s="9">
        <v>41.517000000000003</v>
      </c>
      <c r="GJ18" s="9">
        <v>6.0819999999999999</v>
      </c>
      <c r="GK18" s="9">
        <v>3.58</v>
      </c>
      <c r="GL18" s="9">
        <v>2.5019999999999998</v>
      </c>
      <c r="GM18" s="9">
        <v>20.86</v>
      </c>
      <c r="GN18" s="9">
        <v>8.5820000000000007</v>
      </c>
      <c r="GO18" s="9">
        <v>12.278</v>
      </c>
      <c r="GP18" s="9">
        <v>26.111000000000001</v>
      </c>
      <c r="GQ18" s="9">
        <v>13.282</v>
      </c>
      <c r="GR18" s="9">
        <v>12.829000000000001</v>
      </c>
      <c r="GS18" s="9">
        <v>123.276</v>
      </c>
      <c r="GT18" s="9">
        <v>68.010999999999996</v>
      </c>
      <c r="GU18" s="9">
        <v>55.265000000000001</v>
      </c>
      <c r="GV18" s="9">
        <v>14.521000000000001</v>
      </c>
      <c r="GW18" s="9">
        <v>9.2650000000000006</v>
      </c>
      <c r="GX18" s="9">
        <v>5.2560000000000002</v>
      </c>
      <c r="GY18" s="9">
        <v>63.622999999999998</v>
      </c>
      <c r="GZ18" s="9">
        <v>32.146000000000001</v>
      </c>
      <c r="HA18" s="9">
        <v>31.475999999999999</v>
      </c>
      <c r="HB18" s="9">
        <v>11.59</v>
      </c>
      <c r="HC18" s="9">
        <v>4.0170000000000003</v>
      </c>
      <c r="HD18" s="9">
        <v>7.5720000000000001</v>
      </c>
      <c r="HE18" s="9">
        <v>59.652999999999999</v>
      </c>
      <c r="HF18" s="9">
        <v>35.863999999999997</v>
      </c>
      <c r="HG18" s="9">
        <v>23.789000000000001</v>
      </c>
      <c r="HH18" s="9">
        <v>0.749</v>
      </c>
      <c r="HI18" s="9">
        <v>0.749</v>
      </c>
      <c r="HJ18" s="9">
        <v>0</v>
      </c>
      <c r="HK18" s="9">
        <v>3.0219999999999998</v>
      </c>
      <c r="HL18" s="9">
        <v>1.603</v>
      </c>
      <c r="HM18" s="9">
        <v>1.42</v>
      </c>
      <c r="HN18" s="9">
        <v>83.135000000000005</v>
      </c>
      <c r="HO18" s="9">
        <v>42.234999999999999</v>
      </c>
      <c r="HP18" s="9">
        <v>40.9</v>
      </c>
      <c r="HQ18" s="9">
        <v>44.637999999999998</v>
      </c>
      <c r="HR18" s="9">
        <v>22.148</v>
      </c>
      <c r="HS18" s="9">
        <v>22.49</v>
      </c>
      <c r="HT18" s="9">
        <v>364.887</v>
      </c>
      <c r="HU18" s="9">
        <v>187.53</v>
      </c>
      <c r="HV18" s="9">
        <v>177.357</v>
      </c>
      <c r="HW18" s="9">
        <v>12.423999999999999</v>
      </c>
      <c r="HX18" s="9">
        <v>4.0629999999999997</v>
      </c>
      <c r="HY18" s="9">
        <v>8.3610000000000007</v>
      </c>
      <c r="HZ18" s="9">
        <v>332.69900000000001</v>
      </c>
      <c r="IA18" s="9">
        <v>160.392</v>
      </c>
      <c r="IB18" s="9">
        <v>172.30699999999999</v>
      </c>
      <c r="IC18" s="9">
        <v>3.073</v>
      </c>
      <c r="ID18" s="9">
        <v>2.605</v>
      </c>
      <c r="IE18" s="9">
        <v>0.46700000000000003</v>
      </c>
      <c r="IF18" s="9">
        <v>56.470999999999997</v>
      </c>
      <c r="IG18" s="9">
        <v>24.553999999999998</v>
      </c>
      <c r="IH18" s="9">
        <v>31.916</v>
      </c>
      <c r="II18" s="9">
        <v>2.6909999999999998</v>
      </c>
      <c r="IJ18" s="9">
        <v>2.222</v>
      </c>
      <c r="IK18" s="9">
        <v>0.46899999999999997</v>
      </c>
      <c r="IL18" s="9">
        <v>19.271000000000001</v>
      </c>
      <c r="IM18" s="9">
        <v>10.86</v>
      </c>
      <c r="IN18" s="9">
        <v>8.4109999999999996</v>
      </c>
      <c r="IO18" s="9">
        <v>24.46</v>
      </c>
      <c r="IP18" s="9">
        <v>10.210000000000001</v>
      </c>
      <c r="IQ18" s="9">
        <v>14.25</v>
      </c>
    </row>
    <row r="19" spans="1:251">
      <c r="A19" s="10">
        <v>44958</v>
      </c>
      <c r="B19" s="9">
        <v>14.782</v>
      </c>
      <c r="C19" s="9">
        <v>19.812000000000001</v>
      </c>
      <c r="D19" s="9">
        <v>8.2050000000000001</v>
      </c>
      <c r="E19" s="9">
        <v>11.606999999999999</v>
      </c>
      <c r="F19" s="9">
        <v>107.70699999999999</v>
      </c>
      <c r="G19" s="9">
        <v>66.025000000000006</v>
      </c>
      <c r="H19" s="9">
        <v>41.683</v>
      </c>
      <c r="I19" s="9">
        <v>102.063</v>
      </c>
      <c r="J19" s="9">
        <v>48.631</v>
      </c>
      <c r="K19" s="9">
        <v>53.432000000000002</v>
      </c>
      <c r="L19" s="9">
        <v>46.009</v>
      </c>
      <c r="M19" s="9">
        <v>28.582999999999998</v>
      </c>
      <c r="N19" s="9">
        <v>17.425999999999998</v>
      </c>
      <c r="O19" s="9">
        <v>11.896000000000001</v>
      </c>
      <c r="P19" s="9">
        <v>2.4359999999999999</v>
      </c>
      <c r="Q19" s="9">
        <v>9.4610000000000003</v>
      </c>
      <c r="R19" s="9">
        <v>31.21</v>
      </c>
      <c r="S19" s="9">
        <v>15.581</v>
      </c>
      <c r="T19" s="9">
        <v>15.629</v>
      </c>
      <c r="U19" s="9">
        <v>28.045000000000002</v>
      </c>
      <c r="V19" s="9">
        <v>11.708</v>
      </c>
      <c r="W19" s="9">
        <v>16.338000000000001</v>
      </c>
      <c r="X19" s="9">
        <v>7.9290000000000003</v>
      </c>
      <c r="Y19" s="9">
        <v>3.766</v>
      </c>
      <c r="Z19" s="9">
        <v>4.1639999999999997</v>
      </c>
      <c r="AA19" s="9">
        <v>746.00699999999995</v>
      </c>
      <c r="AB19" s="9">
        <v>373.36799999999999</v>
      </c>
      <c r="AC19" s="9">
        <v>372.63900000000001</v>
      </c>
      <c r="AD19" s="9">
        <v>74.353999999999999</v>
      </c>
      <c r="AE19" s="9">
        <v>39.515000000000001</v>
      </c>
      <c r="AF19" s="9">
        <v>34.838000000000001</v>
      </c>
      <c r="AG19" s="9">
        <v>556.83199999999999</v>
      </c>
      <c r="AH19" s="9">
        <v>268.92</v>
      </c>
      <c r="AI19" s="9">
        <v>287.911</v>
      </c>
      <c r="AJ19" s="9">
        <v>8.3249999999999993</v>
      </c>
      <c r="AK19" s="9">
        <v>3.5550000000000002</v>
      </c>
      <c r="AL19" s="9">
        <v>4.7699999999999996</v>
      </c>
      <c r="AM19" s="9">
        <v>96.727999999999994</v>
      </c>
      <c r="AN19" s="9">
        <v>48.838999999999999</v>
      </c>
      <c r="AO19" s="9">
        <v>47.889000000000003</v>
      </c>
      <c r="AP19" s="9">
        <v>4.6440000000000001</v>
      </c>
      <c r="AQ19" s="9">
        <v>1.3240000000000001</v>
      </c>
      <c r="AR19" s="9">
        <v>3.3210000000000002</v>
      </c>
      <c r="AS19" s="9">
        <v>18.370999999999999</v>
      </c>
      <c r="AT19" s="9">
        <v>8.83</v>
      </c>
      <c r="AU19" s="9">
        <v>9.5410000000000004</v>
      </c>
      <c r="AV19" s="9">
        <v>26.006</v>
      </c>
      <c r="AW19" s="9">
        <v>14.938000000000001</v>
      </c>
      <c r="AX19" s="9">
        <v>11.068</v>
      </c>
      <c r="AY19" s="9">
        <v>195.99</v>
      </c>
      <c r="AZ19" s="9">
        <v>86.602999999999994</v>
      </c>
      <c r="BA19" s="9">
        <v>109.387</v>
      </c>
      <c r="BB19" s="9">
        <v>7.6189999999999998</v>
      </c>
      <c r="BC19" s="9">
        <v>4.3710000000000004</v>
      </c>
      <c r="BD19" s="9">
        <v>3.2480000000000002</v>
      </c>
      <c r="BE19" s="9">
        <v>70.781000000000006</v>
      </c>
      <c r="BF19" s="9">
        <v>34.008000000000003</v>
      </c>
      <c r="BG19" s="9">
        <v>36.773000000000003</v>
      </c>
      <c r="BH19" s="9">
        <v>21.248999999999999</v>
      </c>
      <c r="BI19" s="9">
        <v>11.323</v>
      </c>
      <c r="BJ19" s="9">
        <v>9.9260000000000002</v>
      </c>
      <c r="BK19" s="9">
        <v>131.96100000000001</v>
      </c>
      <c r="BL19" s="9">
        <v>67.602999999999994</v>
      </c>
      <c r="BM19" s="9">
        <v>64.358000000000004</v>
      </c>
      <c r="BN19" s="9">
        <v>3.0019999999999998</v>
      </c>
      <c r="BO19" s="9">
        <v>2.052</v>
      </c>
      <c r="BP19" s="9">
        <v>0.94899999999999995</v>
      </c>
      <c r="BQ19" s="9">
        <v>23.521999999999998</v>
      </c>
      <c r="BR19" s="9">
        <v>12.416</v>
      </c>
      <c r="BS19" s="9">
        <v>11.106</v>
      </c>
      <c r="BT19" s="9">
        <v>0</v>
      </c>
      <c r="BU19" s="9">
        <v>0</v>
      </c>
      <c r="BV19" s="9">
        <v>0</v>
      </c>
      <c r="BW19" s="9">
        <v>3.952</v>
      </c>
      <c r="BX19" s="9">
        <v>3.3540000000000001</v>
      </c>
      <c r="BY19" s="9">
        <v>0.59799999999999998</v>
      </c>
      <c r="BZ19" s="9">
        <v>3.508</v>
      </c>
      <c r="CA19" s="9">
        <v>1.952</v>
      </c>
      <c r="CB19" s="9">
        <v>1.556</v>
      </c>
      <c r="CC19" s="9">
        <v>15.526</v>
      </c>
      <c r="CD19" s="9">
        <v>7.2670000000000003</v>
      </c>
      <c r="CE19" s="9">
        <v>8.2590000000000003</v>
      </c>
      <c r="CF19" s="9">
        <v>66.777000000000001</v>
      </c>
      <c r="CG19" s="9">
        <v>40.837000000000003</v>
      </c>
      <c r="CH19" s="9">
        <v>25.94</v>
      </c>
      <c r="CI19" s="9">
        <v>317.11399999999998</v>
      </c>
      <c r="CJ19" s="9">
        <v>163.93</v>
      </c>
      <c r="CK19" s="9">
        <v>153.184</v>
      </c>
      <c r="CL19" s="9">
        <v>139.62</v>
      </c>
      <c r="CM19" s="9">
        <v>72.790999999999997</v>
      </c>
      <c r="CN19" s="9">
        <v>66.83</v>
      </c>
      <c r="CO19" s="9">
        <v>773.52300000000002</v>
      </c>
      <c r="CP19" s="9">
        <v>394.815</v>
      </c>
      <c r="CQ19" s="9">
        <v>378.70800000000003</v>
      </c>
      <c r="CR19" s="9">
        <v>136.65899999999999</v>
      </c>
      <c r="CS19" s="9">
        <v>71.337000000000003</v>
      </c>
      <c r="CT19" s="9">
        <v>65.322000000000003</v>
      </c>
      <c r="CU19" s="9">
        <v>759.05</v>
      </c>
      <c r="CV19" s="9">
        <v>384.91300000000001</v>
      </c>
      <c r="CW19" s="9">
        <v>374.13600000000002</v>
      </c>
      <c r="CX19" s="9">
        <v>53.417999999999999</v>
      </c>
      <c r="CY19" s="9">
        <v>29.103000000000002</v>
      </c>
      <c r="CZ19" s="9">
        <v>24.315000000000001</v>
      </c>
      <c r="DA19" s="9">
        <v>251.494</v>
      </c>
      <c r="DB19" s="9">
        <v>129.72300000000001</v>
      </c>
      <c r="DC19" s="9">
        <v>121.771</v>
      </c>
      <c r="DD19" s="9">
        <v>47.27</v>
      </c>
      <c r="DE19" s="9">
        <v>19.544</v>
      </c>
      <c r="DF19" s="9">
        <v>27.725999999999999</v>
      </c>
      <c r="DG19" s="9">
        <v>373.52800000000002</v>
      </c>
      <c r="DH19" s="9">
        <v>192.65</v>
      </c>
      <c r="DI19" s="9">
        <v>180.87700000000001</v>
      </c>
      <c r="DJ19" s="9">
        <v>25.39</v>
      </c>
      <c r="DK19" s="9">
        <v>12.6</v>
      </c>
      <c r="DL19" s="9">
        <v>12.79</v>
      </c>
      <c r="DM19" s="9">
        <v>236.471</v>
      </c>
      <c r="DN19" s="9">
        <v>122.851</v>
      </c>
      <c r="DO19" s="9">
        <v>113.62</v>
      </c>
      <c r="DP19" s="9">
        <v>21.88</v>
      </c>
      <c r="DQ19" s="9">
        <v>6.944</v>
      </c>
      <c r="DR19" s="9">
        <v>14.936</v>
      </c>
      <c r="DS19" s="9">
        <v>137.05699999999999</v>
      </c>
      <c r="DT19" s="9">
        <v>69.799000000000007</v>
      </c>
      <c r="DU19" s="9">
        <v>67.257000000000005</v>
      </c>
      <c r="DV19" s="9">
        <v>35.972000000000001</v>
      </c>
      <c r="DW19" s="9">
        <v>22.69</v>
      </c>
      <c r="DX19" s="9">
        <v>13.282</v>
      </c>
      <c r="DY19" s="9">
        <v>134.02799999999999</v>
      </c>
      <c r="DZ19" s="9">
        <v>62.54</v>
      </c>
      <c r="EA19" s="9">
        <v>71.488</v>
      </c>
      <c r="EB19" s="9">
        <v>18.59</v>
      </c>
      <c r="EC19" s="9">
        <v>11.085000000000001</v>
      </c>
      <c r="ED19" s="9">
        <v>7.5049999999999999</v>
      </c>
      <c r="EE19" s="9">
        <v>89.674000000000007</v>
      </c>
      <c r="EF19" s="9">
        <v>41.454000000000001</v>
      </c>
      <c r="EG19" s="9">
        <v>48.22</v>
      </c>
      <c r="EH19" s="9">
        <v>17.381</v>
      </c>
      <c r="EI19" s="9">
        <v>11.603999999999999</v>
      </c>
      <c r="EJ19" s="9">
        <v>5.7770000000000001</v>
      </c>
      <c r="EK19" s="9">
        <v>44.353999999999999</v>
      </c>
      <c r="EL19" s="9">
        <v>21.085999999999999</v>
      </c>
      <c r="EM19" s="9">
        <v>23.268000000000001</v>
      </c>
      <c r="EN19" s="9">
        <v>2.9609999999999999</v>
      </c>
      <c r="EO19" s="9">
        <v>1.454</v>
      </c>
      <c r="EP19" s="9">
        <v>1.5069999999999999</v>
      </c>
      <c r="EQ19" s="9">
        <v>14.474</v>
      </c>
      <c r="ER19" s="9">
        <v>9.9019999999999992</v>
      </c>
      <c r="ES19" s="9">
        <v>4.5720000000000001</v>
      </c>
      <c r="ET19" s="9">
        <v>113.482</v>
      </c>
      <c r="EU19" s="9">
        <v>53.165999999999997</v>
      </c>
      <c r="EV19" s="9">
        <v>60.316000000000003</v>
      </c>
      <c r="EW19" s="9">
        <v>629.91200000000003</v>
      </c>
      <c r="EX19" s="9">
        <v>315.45</v>
      </c>
      <c r="EY19" s="9">
        <v>314.46300000000002</v>
      </c>
      <c r="EZ19" s="9">
        <v>51.048999999999999</v>
      </c>
      <c r="FA19" s="9">
        <v>22.911000000000001</v>
      </c>
      <c r="FB19" s="9">
        <v>28.138000000000002</v>
      </c>
      <c r="FC19" s="9">
        <v>356.54700000000003</v>
      </c>
      <c r="FD19" s="9">
        <v>185.22</v>
      </c>
      <c r="FE19" s="9">
        <v>171.328</v>
      </c>
      <c r="FF19" s="9">
        <v>28.763999999999999</v>
      </c>
      <c r="FG19" s="9">
        <v>9.6940000000000008</v>
      </c>
      <c r="FH19" s="9">
        <v>19.07</v>
      </c>
      <c r="FI19" s="9">
        <v>188.31399999999999</v>
      </c>
      <c r="FJ19" s="9">
        <v>93.132999999999996</v>
      </c>
      <c r="FK19" s="9">
        <v>95.180999999999997</v>
      </c>
      <c r="FL19" s="9">
        <v>22.285</v>
      </c>
      <c r="FM19" s="9">
        <v>13.217000000000001</v>
      </c>
      <c r="FN19" s="9">
        <v>9.0679999999999996</v>
      </c>
      <c r="FO19" s="9">
        <v>168.23400000000001</v>
      </c>
      <c r="FP19" s="9">
        <v>92.087000000000003</v>
      </c>
      <c r="FQ19" s="9">
        <v>76.147000000000006</v>
      </c>
      <c r="FR19" s="9">
        <v>6.1710000000000003</v>
      </c>
      <c r="FS19" s="9">
        <v>0.56100000000000005</v>
      </c>
      <c r="FT19" s="9">
        <v>5.61</v>
      </c>
      <c r="FU19" s="9">
        <v>31.655000000000001</v>
      </c>
      <c r="FV19" s="9">
        <v>3.2629999999999999</v>
      </c>
      <c r="FW19" s="9">
        <v>28.391999999999999</v>
      </c>
      <c r="FX19" s="9">
        <v>25.92</v>
      </c>
      <c r="FY19" s="9">
        <v>15.005000000000001</v>
      </c>
      <c r="FZ19" s="9">
        <v>10.914999999999999</v>
      </c>
      <c r="GA19" s="9">
        <v>98.025999999999996</v>
      </c>
      <c r="GB19" s="9">
        <v>49.930999999999997</v>
      </c>
      <c r="GC19" s="9">
        <v>48.094999999999999</v>
      </c>
      <c r="GD19" s="9">
        <v>29.109000000000002</v>
      </c>
      <c r="GE19" s="9">
        <v>14.121</v>
      </c>
      <c r="GF19" s="9">
        <v>14.988</v>
      </c>
      <c r="GG19" s="9">
        <v>115.22199999999999</v>
      </c>
      <c r="GH19" s="9">
        <v>61.402000000000001</v>
      </c>
      <c r="GI19" s="9">
        <v>53.82</v>
      </c>
      <c r="GJ19" s="9">
        <v>1.234</v>
      </c>
      <c r="GK19" s="9">
        <v>0.56899999999999995</v>
      </c>
      <c r="GL19" s="9">
        <v>0.66500000000000004</v>
      </c>
      <c r="GM19" s="9">
        <v>28.463000000000001</v>
      </c>
      <c r="GN19" s="9">
        <v>15.634</v>
      </c>
      <c r="GO19" s="9">
        <v>12.827999999999999</v>
      </c>
      <c r="GP19" s="9">
        <v>22.873999999999999</v>
      </c>
      <c r="GQ19" s="9">
        <v>17.39</v>
      </c>
      <c r="GR19" s="9">
        <v>5.484</v>
      </c>
      <c r="GS19" s="9">
        <v>131.98500000000001</v>
      </c>
      <c r="GT19" s="9">
        <v>71.8</v>
      </c>
      <c r="GU19" s="9">
        <v>60.186</v>
      </c>
      <c r="GV19" s="9">
        <v>14.364000000000001</v>
      </c>
      <c r="GW19" s="9">
        <v>11.144</v>
      </c>
      <c r="GX19" s="9">
        <v>3.22</v>
      </c>
      <c r="GY19" s="9">
        <v>71.004000000000005</v>
      </c>
      <c r="GZ19" s="9">
        <v>35.978000000000002</v>
      </c>
      <c r="HA19" s="9">
        <v>35.026000000000003</v>
      </c>
      <c r="HB19" s="9">
        <v>8.51</v>
      </c>
      <c r="HC19" s="9">
        <v>6.2460000000000004</v>
      </c>
      <c r="HD19" s="9">
        <v>2.2639999999999998</v>
      </c>
      <c r="HE19" s="9">
        <v>60.981999999999999</v>
      </c>
      <c r="HF19" s="9">
        <v>35.820999999999998</v>
      </c>
      <c r="HG19" s="9">
        <v>25.16</v>
      </c>
      <c r="HH19" s="9">
        <v>3.2639999999999998</v>
      </c>
      <c r="HI19" s="9">
        <v>2.2349999999999999</v>
      </c>
      <c r="HJ19" s="9">
        <v>1.03</v>
      </c>
      <c r="HK19" s="9">
        <v>11.625999999999999</v>
      </c>
      <c r="HL19" s="9">
        <v>7.5659999999999998</v>
      </c>
      <c r="HM19" s="9">
        <v>4.0599999999999996</v>
      </c>
      <c r="HN19" s="9">
        <v>76.691000000000003</v>
      </c>
      <c r="HO19" s="9">
        <v>39.673999999999999</v>
      </c>
      <c r="HP19" s="9">
        <v>37.017000000000003</v>
      </c>
      <c r="HQ19" s="9">
        <v>43.261000000000003</v>
      </c>
      <c r="HR19" s="9">
        <v>23.565000000000001</v>
      </c>
      <c r="HS19" s="9">
        <v>19.696000000000002</v>
      </c>
      <c r="HT19" s="9">
        <v>385.11900000000003</v>
      </c>
      <c r="HU19" s="9">
        <v>189.548</v>
      </c>
      <c r="HV19" s="9">
        <v>195.571</v>
      </c>
      <c r="HW19" s="9">
        <v>12.574999999999999</v>
      </c>
      <c r="HX19" s="9">
        <v>7.5289999999999999</v>
      </c>
      <c r="HY19" s="9">
        <v>5.0460000000000003</v>
      </c>
      <c r="HZ19" s="9">
        <v>319.738</v>
      </c>
      <c r="IA19" s="9">
        <v>173.47900000000001</v>
      </c>
      <c r="IB19" s="9">
        <v>146.25899999999999</v>
      </c>
      <c r="IC19" s="9">
        <v>4.6529999999999996</v>
      </c>
      <c r="ID19" s="9">
        <v>1.171</v>
      </c>
      <c r="IE19" s="9">
        <v>3.4809999999999999</v>
      </c>
      <c r="IF19" s="9">
        <v>49.517000000000003</v>
      </c>
      <c r="IG19" s="9">
        <v>23.257999999999999</v>
      </c>
      <c r="IH19" s="9">
        <v>26.257999999999999</v>
      </c>
      <c r="II19" s="9">
        <v>2.4409999999999998</v>
      </c>
      <c r="IJ19" s="9">
        <v>0.85099999999999998</v>
      </c>
      <c r="IK19" s="9">
        <v>1.589</v>
      </c>
      <c r="IL19" s="9">
        <v>19.149000000000001</v>
      </c>
      <c r="IM19" s="9">
        <v>8.5299999999999994</v>
      </c>
      <c r="IN19" s="9">
        <v>10.62</v>
      </c>
      <c r="IO19" s="9">
        <v>23.809000000000001</v>
      </c>
      <c r="IP19" s="9">
        <v>13.265000000000001</v>
      </c>
      <c r="IQ19" s="9">
        <v>10.544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1500</v>
      </c>
      <c r="C1" s="3" t="s">
        <v>1501</v>
      </c>
      <c r="D1" s="3" t="s">
        <v>1502</v>
      </c>
      <c r="E1" s="3" t="s">
        <v>1503</v>
      </c>
      <c r="F1" s="3" t="s">
        <v>1504</v>
      </c>
      <c r="G1" s="3" t="s">
        <v>1505</v>
      </c>
      <c r="H1" s="3" t="s">
        <v>1506</v>
      </c>
      <c r="I1" s="3" t="s">
        <v>1507</v>
      </c>
      <c r="J1" s="3" t="s">
        <v>1508</v>
      </c>
      <c r="K1" s="3" t="s">
        <v>1509</v>
      </c>
      <c r="L1" s="3" t="s">
        <v>1510</v>
      </c>
      <c r="M1" s="3" t="s">
        <v>1511</v>
      </c>
      <c r="N1" s="3" t="s">
        <v>1512</v>
      </c>
      <c r="O1" s="3" t="s">
        <v>1513</v>
      </c>
      <c r="P1" s="3" t="s">
        <v>1514</v>
      </c>
      <c r="Q1" s="3" t="s">
        <v>1515</v>
      </c>
      <c r="R1" s="3" t="s">
        <v>1516</v>
      </c>
      <c r="S1" s="3" t="s">
        <v>1517</v>
      </c>
      <c r="T1" s="3" t="s">
        <v>1518</v>
      </c>
      <c r="U1" s="3" t="s">
        <v>1519</v>
      </c>
      <c r="V1" s="3" t="s">
        <v>1520</v>
      </c>
      <c r="W1" s="3" t="s">
        <v>1521</v>
      </c>
      <c r="X1" s="3" t="s">
        <v>1522</v>
      </c>
      <c r="Y1" s="3" t="s">
        <v>1523</v>
      </c>
      <c r="Z1" s="3" t="s">
        <v>1524</v>
      </c>
      <c r="AA1" s="3" t="s">
        <v>1525</v>
      </c>
      <c r="AB1" s="3" t="s">
        <v>1526</v>
      </c>
      <c r="AC1" s="3" t="s">
        <v>1527</v>
      </c>
      <c r="AD1" s="3" t="s">
        <v>1528</v>
      </c>
      <c r="AE1" s="3" t="s">
        <v>1529</v>
      </c>
      <c r="AF1" s="3" t="s">
        <v>1530</v>
      </c>
      <c r="AG1" s="3" t="s">
        <v>1531</v>
      </c>
      <c r="AH1" s="3" t="s">
        <v>1532</v>
      </c>
      <c r="AI1" s="3" t="s">
        <v>1533</v>
      </c>
      <c r="AJ1" s="3" t="s">
        <v>1534</v>
      </c>
      <c r="AK1" s="3" t="s">
        <v>1535</v>
      </c>
      <c r="AL1" s="3" t="s">
        <v>5366</v>
      </c>
      <c r="AM1" s="3" t="s">
        <v>5367</v>
      </c>
      <c r="AN1" s="3" t="s">
        <v>5368</v>
      </c>
      <c r="AO1" s="3" t="s">
        <v>5369</v>
      </c>
      <c r="AP1" s="3" t="s">
        <v>5370</v>
      </c>
      <c r="AQ1" s="3" t="s">
        <v>5371</v>
      </c>
      <c r="AR1" s="3" t="s">
        <v>1536</v>
      </c>
      <c r="AS1" s="3" t="s">
        <v>1537</v>
      </c>
      <c r="AT1" s="3" t="s">
        <v>1538</v>
      </c>
      <c r="AU1" s="3" t="s">
        <v>1539</v>
      </c>
      <c r="AV1" s="3" t="s">
        <v>1540</v>
      </c>
      <c r="AW1" s="3" t="s">
        <v>1541</v>
      </c>
      <c r="AX1" s="3" t="s">
        <v>1542</v>
      </c>
      <c r="AY1" s="3" t="s">
        <v>1543</v>
      </c>
      <c r="AZ1" s="3" t="s">
        <v>1544</v>
      </c>
      <c r="BA1" s="3" t="s">
        <v>1545</v>
      </c>
      <c r="BB1" s="3" t="s">
        <v>1546</v>
      </c>
      <c r="BC1" s="3" t="s">
        <v>1547</v>
      </c>
      <c r="BD1" s="3" t="s">
        <v>1548</v>
      </c>
      <c r="BE1" s="3" t="s">
        <v>1549</v>
      </c>
      <c r="BF1" s="3" t="s">
        <v>1550</v>
      </c>
      <c r="BG1" s="3" t="s">
        <v>1551</v>
      </c>
      <c r="BH1" s="3" t="s">
        <v>1552</v>
      </c>
      <c r="BI1" s="3" t="s">
        <v>1553</v>
      </c>
      <c r="BJ1" s="3" t="s">
        <v>1554</v>
      </c>
      <c r="BK1" s="3" t="s">
        <v>1555</v>
      </c>
      <c r="BL1" s="3" t="s">
        <v>1556</v>
      </c>
      <c r="BM1" s="3" t="s">
        <v>1557</v>
      </c>
      <c r="BN1" s="3" t="s">
        <v>1558</v>
      </c>
      <c r="BO1" s="3" t="s">
        <v>1559</v>
      </c>
      <c r="BP1" s="3" t="s">
        <v>1560</v>
      </c>
      <c r="BQ1" s="3" t="s">
        <v>1561</v>
      </c>
      <c r="BR1" s="3" t="s">
        <v>1562</v>
      </c>
      <c r="BS1" s="3" t="s">
        <v>1563</v>
      </c>
      <c r="BT1" s="3" t="s">
        <v>1564</v>
      </c>
      <c r="BU1" s="3" t="s">
        <v>1565</v>
      </c>
      <c r="BV1" s="3" t="s">
        <v>1566</v>
      </c>
      <c r="BW1" s="3" t="s">
        <v>1567</v>
      </c>
      <c r="BX1" s="3" t="s">
        <v>1568</v>
      </c>
      <c r="BY1" s="3" t="s">
        <v>1569</v>
      </c>
      <c r="BZ1" s="3" t="s">
        <v>1570</v>
      </c>
      <c r="CA1" s="3" t="s">
        <v>1571</v>
      </c>
      <c r="CB1" s="3" t="s">
        <v>1572</v>
      </c>
      <c r="CC1" s="3" t="s">
        <v>1573</v>
      </c>
      <c r="CD1" s="3" t="s">
        <v>1574</v>
      </c>
      <c r="CE1" s="3" t="s">
        <v>1575</v>
      </c>
      <c r="CF1" s="3" t="s">
        <v>1576</v>
      </c>
      <c r="CG1" s="3" t="s">
        <v>1577</v>
      </c>
      <c r="CH1" s="3" t="s">
        <v>1578</v>
      </c>
      <c r="CI1" s="3" t="s">
        <v>1579</v>
      </c>
      <c r="CJ1" s="3" t="s">
        <v>1580</v>
      </c>
      <c r="CK1" s="3" t="s">
        <v>1581</v>
      </c>
      <c r="CL1" s="3" t="s">
        <v>1582</v>
      </c>
      <c r="CM1" s="3" t="s">
        <v>1583</v>
      </c>
      <c r="CN1" s="3" t="s">
        <v>1584</v>
      </c>
      <c r="CO1" s="3" t="s">
        <v>1585</v>
      </c>
      <c r="CP1" s="3" t="s">
        <v>1586</v>
      </c>
      <c r="CQ1" s="3" t="s">
        <v>1587</v>
      </c>
      <c r="CR1" s="3" t="s">
        <v>1588</v>
      </c>
      <c r="CS1" s="3" t="s">
        <v>1589</v>
      </c>
      <c r="CT1" s="3" t="s">
        <v>1590</v>
      </c>
      <c r="CU1" s="3" t="s">
        <v>1591</v>
      </c>
      <c r="CV1" s="3" t="s">
        <v>1592</v>
      </c>
      <c r="CW1" s="3" t="s">
        <v>1593</v>
      </c>
      <c r="CX1" s="3" t="s">
        <v>1594</v>
      </c>
      <c r="CY1" s="3" t="s">
        <v>1595</v>
      </c>
      <c r="CZ1" s="3" t="s">
        <v>1596</v>
      </c>
      <c r="DA1" s="3" t="s">
        <v>1597</v>
      </c>
      <c r="DB1" s="3" t="s">
        <v>1598</v>
      </c>
      <c r="DC1" s="3" t="s">
        <v>1599</v>
      </c>
      <c r="DD1" s="3" t="s">
        <v>1600</v>
      </c>
      <c r="DE1" s="3" t="s">
        <v>1601</v>
      </c>
      <c r="DF1" s="3" t="s">
        <v>1602</v>
      </c>
      <c r="DG1" s="3" t="s">
        <v>1603</v>
      </c>
      <c r="DH1" s="3" t="s">
        <v>1604</v>
      </c>
      <c r="DI1" s="3" t="s">
        <v>1605</v>
      </c>
      <c r="DJ1" s="3" t="s">
        <v>1606</v>
      </c>
      <c r="DK1" s="3" t="s">
        <v>1607</v>
      </c>
      <c r="DL1" s="3" t="s">
        <v>1608</v>
      </c>
      <c r="DM1" s="3" t="s">
        <v>1609</v>
      </c>
      <c r="DN1" s="3" t="s">
        <v>1610</v>
      </c>
      <c r="DO1" s="3" t="s">
        <v>1611</v>
      </c>
      <c r="DP1" s="3" t="s">
        <v>1612</v>
      </c>
      <c r="DQ1" s="3" t="s">
        <v>1613</v>
      </c>
      <c r="DR1" s="3" t="s">
        <v>1614</v>
      </c>
      <c r="DS1" s="3" t="s">
        <v>1615</v>
      </c>
      <c r="DT1" s="3" t="s">
        <v>1616</v>
      </c>
      <c r="DU1" s="3" t="s">
        <v>1617</v>
      </c>
      <c r="DV1" s="3" t="s">
        <v>1618</v>
      </c>
      <c r="DW1" s="3" t="s">
        <v>1619</v>
      </c>
      <c r="DX1" s="3" t="s">
        <v>1620</v>
      </c>
      <c r="DY1" s="3" t="s">
        <v>1621</v>
      </c>
      <c r="DZ1" s="3" t="s">
        <v>1622</v>
      </c>
      <c r="EA1" s="3" t="s">
        <v>1623</v>
      </c>
      <c r="EB1" s="3" t="s">
        <v>1624</v>
      </c>
      <c r="EC1" s="3" t="s">
        <v>1625</v>
      </c>
      <c r="ED1" s="3" t="s">
        <v>1626</v>
      </c>
      <c r="EE1" s="3" t="s">
        <v>1627</v>
      </c>
      <c r="EF1" s="3" t="s">
        <v>1628</v>
      </c>
      <c r="EG1" s="3" t="s">
        <v>1629</v>
      </c>
      <c r="EH1" s="3" t="s">
        <v>1630</v>
      </c>
      <c r="EI1" s="3" t="s">
        <v>1631</v>
      </c>
      <c r="EJ1" s="3" t="s">
        <v>1632</v>
      </c>
      <c r="EK1" s="3" t="s">
        <v>1633</v>
      </c>
      <c r="EL1" s="3" t="s">
        <v>1634</v>
      </c>
      <c r="EM1" s="3" t="s">
        <v>1635</v>
      </c>
      <c r="EN1" s="3" t="s">
        <v>1636</v>
      </c>
      <c r="EO1" s="3" t="s">
        <v>1637</v>
      </c>
      <c r="EP1" s="3" t="s">
        <v>1638</v>
      </c>
      <c r="EQ1" s="3" t="s">
        <v>1639</v>
      </c>
      <c r="ER1" s="3" t="s">
        <v>1640</v>
      </c>
      <c r="ES1" s="3" t="s">
        <v>1641</v>
      </c>
      <c r="ET1" s="3" t="s">
        <v>1642</v>
      </c>
      <c r="EU1" s="3" t="s">
        <v>1643</v>
      </c>
      <c r="EV1" s="3" t="s">
        <v>1644</v>
      </c>
      <c r="EW1" s="3" t="s">
        <v>1645</v>
      </c>
      <c r="EX1" s="3" t="s">
        <v>1646</v>
      </c>
      <c r="EY1" s="3" t="s">
        <v>1647</v>
      </c>
      <c r="EZ1" s="3" t="s">
        <v>1648</v>
      </c>
      <c r="FA1" s="3" t="s">
        <v>1649</v>
      </c>
      <c r="FB1" s="3" t="s">
        <v>1650</v>
      </c>
      <c r="FC1" s="3" t="s">
        <v>1651</v>
      </c>
      <c r="FD1" s="3" t="s">
        <v>1652</v>
      </c>
      <c r="FE1" s="3" t="s">
        <v>1653</v>
      </c>
      <c r="FF1" s="3" t="s">
        <v>1654</v>
      </c>
      <c r="FG1" s="3" t="s">
        <v>1655</v>
      </c>
      <c r="FH1" s="3" t="s">
        <v>1656</v>
      </c>
      <c r="FI1" s="3" t="s">
        <v>1657</v>
      </c>
      <c r="FJ1" s="3" t="s">
        <v>1658</v>
      </c>
      <c r="FK1" s="3" t="s">
        <v>1659</v>
      </c>
      <c r="FL1" s="3" t="s">
        <v>1660</v>
      </c>
      <c r="FM1" s="3" t="s">
        <v>1661</v>
      </c>
      <c r="FN1" s="3" t="s">
        <v>1662</v>
      </c>
      <c r="FO1" s="3" t="s">
        <v>1663</v>
      </c>
      <c r="FP1" s="3" t="s">
        <v>1664</v>
      </c>
      <c r="FQ1" s="3" t="s">
        <v>1665</v>
      </c>
      <c r="FR1" s="3" t="s">
        <v>1666</v>
      </c>
      <c r="FS1" s="3" t="s">
        <v>1667</v>
      </c>
      <c r="FT1" s="3" t="s">
        <v>1668</v>
      </c>
      <c r="FU1" s="3" t="s">
        <v>1669</v>
      </c>
      <c r="FV1" s="3" t="s">
        <v>1670</v>
      </c>
      <c r="FW1" s="3" t="s">
        <v>1671</v>
      </c>
      <c r="FX1" s="3" t="s">
        <v>1672</v>
      </c>
      <c r="FY1" s="3" t="s">
        <v>1673</v>
      </c>
      <c r="FZ1" s="3" t="s">
        <v>1674</v>
      </c>
      <c r="GA1" s="3" t="s">
        <v>1675</v>
      </c>
      <c r="GB1" s="3" t="s">
        <v>1676</v>
      </c>
      <c r="GC1" s="3" t="s">
        <v>1677</v>
      </c>
      <c r="GD1" s="3" t="s">
        <v>1678</v>
      </c>
      <c r="GE1" s="3" t="s">
        <v>1679</v>
      </c>
      <c r="GF1" s="3" t="s">
        <v>1680</v>
      </c>
      <c r="GG1" s="3" t="s">
        <v>1681</v>
      </c>
      <c r="GH1" s="3" t="s">
        <v>1682</v>
      </c>
      <c r="GI1" s="3" t="s">
        <v>1683</v>
      </c>
      <c r="GJ1" s="3" t="s">
        <v>1684</v>
      </c>
      <c r="GK1" s="3" t="s">
        <v>1685</v>
      </c>
      <c r="GL1" s="3" t="s">
        <v>1686</v>
      </c>
      <c r="GM1" s="3" t="s">
        <v>1687</v>
      </c>
      <c r="GN1" s="3" t="s">
        <v>1688</v>
      </c>
      <c r="GO1" s="3" t="s">
        <v>1689</v>
      </c>
      <c r="GP1" s="3" t="s">
        <v>1690</v>
      </c>
      <c r="GQ1" s="3" t="s">
        <v>1691</v>
      </c>
      <c r="GR1" s="3" t="s">
        <v>1692</v>
      </c>
      <c r="GS1" s="3" t="s">
        <v>1693</v>
      </c>
      <c r="GT1" s="3" t="s">
        <v>1694</v>
      </c>
      <c r="GU1" s="3" t="s">
        <v>1695</v>
      </c>
      <c r="GV1" s="3" t="s">
        <v>1696</v>
      </c>
      <c r="GW1" s="3" t="s">
        <v>1697</v>
      </c>
      <c r="GX1" s="3" t="s">
        <v>1698</v>
      </c>
      <c r="GY1" s="3" t="s">
        <v>1699</v>
      </c>
      <c r="GZ1" s="3" t="s">
        <v>1700</v>
      </c>
      <c r="HA1" s="3" t="s">
        <v>1701</v>
      </c>
      <c r="HB1" s="3" t="s">
        <v>1702</v>
      </c>
      <c r="HC1" s="3" t="s">
        <v>1703</v>
      </c>
      <c r="HD1" s="3" t="s">
        <v>1704</v>
      </c>
      <c r="HE1" s="3" t="s">
        <v>1705</v>
      </c>
      <c r="HF1" s="3" t="s">
        <v>1706</v>
      </c>
      <c r="HG1" s="3" t="s">
        <v>1707</v>
      </c>
      <c r="HH1" s="3" t="s">
        <v>1708</v>
      </c>
      <c r="HI1" s="3" t="s">
        <v>1709</v>
      </c>
      <c r="HJ1" s="3" t="s">
        <v>1710</v>
      </c>
      <c r="HK1" s="3" t="s">
        <v>1711</v>
      </c>
      <c r="HL1" s="3" t="s">
        <v>1712</v>
      </c>
      <c r="HM1" s="3" t="s">
        <v>1713</v>
      </c>
      <c r="HN1" s="3" t="s">
        <v>1714</v>
      </c>
      <c r="HO1" s="3" t="s">
        <v>1715</v>
      </c>
      <c r="HP1" s="3" t="s">
        <v>1716</v>
      </c>
      <c r="HQ1" s="3" t="s">
        <v>1717</v>
      </c>
      <c r="HR1" s="3" t="s">
        <v>1718</v>
      </c>
      <c r="HS1" s="3" t="s">
        <v>1719</v>
      </c>
      <c r="HT1" s="3" t="s">
        <v>1720</v>
      </c>
      <c r="HU1" s="3" t="s">
        <v>1721</v>
      </c>
      <c r="HV1" s="3" t="s">
        <v>1722</v>
      </c>
      <c r="HW1" s="3" t="s">
        <v>1723</v>
      </c>
      <c r="HX1" s="3" t="s">
        <v>1724</v>
      </c>
      <c r="HY1" s="3" t="s">
        <v>1725</v>
      </c>
      <c r="HZ1" s="3" t="s">
        <v>1726</v>
      </c>
      <c r="IA1" s="3" t="s">
        <v>1727</v>
      </c>
      <c r="IB1" s="3" t="s">
        <v>1728</v>
      </c>
      <c r="IC1" s="3" t="s">
        <v>1729</v>
      </c>
      <c r="ID1" s="3" t="s">
        <v>1730</v>
      </c>
      <c r="IE1" s="3" t="s">
        <v>1731</v>
      </c>
      <c r="IF1" s="3" t="s">
        <v>1732</v>
      </c>
      <c r="IG1" s="3" t="s">
        <v>1733</v>
      </c>
      <c r="IH1" s="3" t="s">
        <v>1734</v>
      </c>
      <c r="II1" s="3" t="s">
        <v>1735</v>
      </c>
      <c r="IJ1" s="3" t="s">
        <v>1736</v>
      </c>
      <c r="IK1" s="3" t="s">
        <v>1737</v>
      </c>
      <c r="IL1" s="3" t="s">
        <v>1738</v>
      </c>
      <c r="IM1" s="3" t="s">
        <v>1739</v>
      </c>
      <c r="IN1" s="3" t="s">
        <v>1740</v>
      </c>
      <c r="IO1" s="3" t="s">
        <v>1741</v>
      </c>
      <c r="IP1" s="3" t="s">
        <v>1742</v>
      </c>
      <c r="IQ1" s="3" t="s">
        <v>1743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1744</v>
      </c>
      <c r="C10" s="8" t="s">
        <v>1745</v>
      </c>
      <c r="D10" s="8" t="s">
        <v>1746</v>
      </c>
      <c r="E10" s="8" t="s">
        <v>1747</v>
      </c>
      <c r="F10" s="8" t="s">
        <v>1748</v>
      </c>
      <c r="G10" s="8" t="s">
        <v>1749</v>
      </c>
      <c r="H10" s="8" t="s">
        <v>1750</v>
      </c>
      <c r="I10" s="8" t="s">
        <v>1751</v>
      </c>
      <c r="J10" s="8" t="s">
        <v>1752</v>
      </c>
      <c r="K10" s="8" t="s">
        <v>1753</v>
      </c>
      <c r="L10" s="8" t="s">
        <v>1754</v>
      </c>
      <c r="M10" s="8" t="s">
        <v>1755</v>
      </c>
      <c r="N10" s="8" t="s">
        <v>1756</v>
      </c>
      <c r="O10" s="8" t="s">
        <v>1757</v>
      </c>
      <c r="P10" s="8" t="s">
        <v>1758</v>
      </c>
      <c r="Q10" s="8" t="s">
        <v>1759</v>
      </c>
      <c r="R10" s="8" t="s">
        <v>1760</v>
      </c>
      <c r="S10" s="8" t="s">
        <v>1761</v>
      </c>
      <c r="T10" s="8" t="s">
        <v>1762</v>
      </c>
      <c r="U10" s="8" t="s">
        <v>1763</v>
      </c>
      <c r="V10" s="8" t="s">
        <v>1764</v>
      </c>
      <c r="W10" s="8" t="s">
        <v>1765</v>
      </c>
      <c r="X10" s="8" t="s">
        <v>1766</v>
      </c>
      <c r="Y10" s="8" t="s">
        <v>1767</v>
      </c>
      <c r="Z10" s="8" t="s">
        <v>1768</v>
      </c>
      <c r="AA10" s="8" t="s">
        <v>1769</v>
      </c>
      <c r="AB10" s="8" t="s">
        <v>1770</v>
      </c>
      <c r="AC10" s="8" t="s">
        <v>1771</v>
      </c>
      <c r="AD10" s="8" t="s">
        <v>1772</v>
      </c>
      <c r="AE10" s="8" t="s">
        <v>1773</v>
      </c>
      <c r="AF10" s="8" t="s">
        <v>1774</v>
      </c>
      <c r="AG10" s="8" t="s">
        <v>1775</v>
      </c>
      <c r="AH10" s="8" t="s">
        <v>1776</v>
      </c>
      <c r="AI10" s="8" t="s">
        <v>1777</v>
      </c>
      <c r="AJ10" s="8" t="s">
        <v>1778</v>
      </c>
      <c r="AK10" s="8" t="s">
        <v>1779</v>
      </c>
      <c r="AL10" s="8" t="s">
        <v>1780</v>
      </c>
      <c r="AM10" s="8" t="s">
        <v>1781</v>
      </c>
      <c r="AN10" s="8" t="s">
        <v>1782</v>
      </c>
      <c r="AO10" s="8" t="s">
        <v>1783</v>
      </c>
      <c r="AP10" s="8" t="s">
        <v>1784</v>
      </c>
      <c r="AQ10" s="8" t="s">
        <v>1785</v>
      </c>
      <c r="AR10" s="8" t="s">
        <v>1786</v>
      </c>
      <c r="AS10" s="8" t="s">
        <v>1787</v>
      </c>
      <c r="AT10" s="8" t="s">
        <v>1788</v>
      </c>
      <c r="AU10" s="8" t="s">
        <v>1789</v>
      </c>
      <c r="AV10" s="8" t="s">
        <v>1790</v>
      </c>
      <c r="AW10" s="8" t="s">
        <v>1791</v>
      </c>
      <c r="AX10" s="8" t="s">
        <v>1792</v>
      </c>
      <c r="AY10" s="8" t="s">
        <v>1793</v>
      </c>
      <c r="AZ10" s="8" t="s">
        <v>1794</v>
      </c>
      <c r="BA10" s="8" t="s">
        <v>1795</v>
      </c>
      <c r="BB10" s="8" t="s">
        <v>1796</v>
      </c>
      <c r="BC10" s="8" t="s">
        <v>1797</v>
      </c>
      <c r="BD10" s="8" t="s">
        <v>1798</v>
      </c>
      <c r="BE10" s="8" t="s">
        <v>1799</v>
      </c>
      <c r="BF10" s="8" t="s">
        <v>1800</v>
      </c>
      <c r="BG10" s="8" t="s">
        <v>1801</v>
      </c>
      <c r="BH10" s="8" t="s">
        <v>1802</v>
      </c>
      <c r="BI10" s="8" t="s">
        <v>1803</v>
      </c>
      <c r="BJ10" s="8" t="s">
        <v>1804</v>
      </c>
      <c r="BK10" s="8" t="s">
        <v>1805</v>
      </c>
      <c r="BL10" s="8" t="s">
        <v>1806</v>
      </c>
      <c r="BM10" s="8" t="s">
        <v>1807</v>
      </c>
      <c r="BN10" s="8" t="s">
        <v>1808</v>
      </c>
      <c r="BO10" s="8" t="s">
        <v>1809</v>
      </c>
      <c r="BP10" s="8" t="s">
        <v>1810</v>
      </c>
      <c r="BQ10" s="8" t="s">
        <v>1811</v>
      </c>
      <c r="BR10" s="8" t="s">
        <v>1812</v>
      </c>
      <c r="BS10" s="8" t="s">
        <v>1813</v>
      </c>
      <c r="BT10" s="8" t="s">
        <v>1814</v>
      </c>
      <c r="BU10" s="8" t="s">
        <v>1815</v>
      </c>
      <c r="BV10" s="8" t="s">
        <v>1816</v>
      </c>
      <c r="BW10" s="8" t="s">
        <v>1817</v>
      </c>
      <c r="BX10" s="8" t="s">
        <v>1818</v>
      </c>
      <c r="BY10" s="8" t="s">
        <v>1819</v>
      </c>
      <c r="BZ10" s="8" t="s">
        <v>1820</v>
      </c>
      <c r="CA10" s="8" t="s">
        <v>1821</v>
      </c>
      <c r="CB10" s="8" t="s">
        <v>1822</v>
      </c>
      <c r="CC10" s="8" t="s">
        <v>1823</v>
      </c>
      <c r="CD10" s="8" t="s">
        <v>1824</v>
      </c>
      <c r="CE10" s="8" t="s">
        <v>1825</v>
      </c>
      <c r="CF10" s="8" t="s">
        <v>1826</v>
      </c>
      <c r="CG10" s="8" t="s">
        <v>1827</v>
      </c>
      <c r="CH10" s="8" t="s">
        <v>1828</v>
      </c>
      <c r="CI10" s="8" t="s">
        <v>1829</v>
      </c>
      <c r="CJ10" s="8" t="s">
        <v>1830</v>
      </c>
      <c r="CK10" s="8" t="s">
        <v>1831</v>
      </c>
      <c r="CL10" s="8" t="s">
        <v>1832</v>
      </c>
      <c r="CM10" s="8" t="s">
        <v>1833</v>
      </c>
      <c r="CN10" s="8" t="s">
        <v>1834</v>
      </c>
      <c r="CO10" s="8" t="s">
        <v>1835</v>
      </c>
      <c r="CP10" s="8" t="s">
        <v>1836</v>
      </c>
      <c r="CQ10" s="8" t="s">
        <v>1837</v>
      </c>
      <c r="CR10" s="8" t="s">
        <v>1838</v>
      </c>
      <c r="CS10" s="8" t="s">
        <v>1839</v>
      </c>
      <c r="CT10" s="8" t="s">
        <v>1840</v>
      </c>
      <c r="CU10" s="8" t="s">
        <v>1841</v>
      </c>
      <c r="CV10" s="8" t="s">
        <v>1842</v>
      </c>
      <c r="CW10" s="8" t="s">
        <v>1843</v>
      </c>
      <c r="CX10" s="8" t="s">
        <v>1844</v>
      </c>
      <c r="CY10" s="8" t="s">
        <v>1845</v>
      </c>
      <c r="CZ10" s="8" t="s">
        <v>1846</v>
      </c>
      <c r="DA10" s="8" t="s">
        <v>1847</v>
      </c>
      <c r="DB10" s="8" t="s">
        <v>1848</v>
      </c>
      <c r="DC10" s="8" t="s">
        <v>1849</v>
      </c>
      <c r="DD10" s="8" t="s">
        <v>1850</v>
      </c>
      <c r="DE10" s="8" t="s">
        <v>1851</v>
      </c>
      <c r="DF10" s="8" t="s">
        <v>1852</v>
      </c>
      <c r="DG10" s="8" t="s">
        <v>1853</v>
      </c>
      <c r="DH10" s="8" t="s">
        <v>1854</v>
      </c>
      <c r="DI10" s="8" t="s">
        <v>1855</v>
      </c>
      <c r="DJ10" s="8" t="s">
        <v>1856</v>
      </c>
      <c r="DK10" s="8" t="s">
        <v>1857</v>
      </c>
      <c r="DL10" s="8" t="s">
        <v>1858</v>
      </c>
      <c r="DM10" s="8" t="s">
        <v>1859</v>
      </c>
      <c r="DN10" s="8" t="s">
        <v>1860</v>
      </c>
      <c r="DO10" s="8" t="s">
        <v>1861</v>
      </c>
      <c r="DP10" s="8" t="s">
        <v>1862</v>
      </c>
      <c r="DQ10" s="8" t="s">
        <v>1863</v>
      </c>
      <c r="DR10" s="8" t="s">
        <v>1864</v>
      </c>
      <c r="DS10" s="8" t="s">
        <v>1865</v>
      </c>
      <c r="DT10" s="8" t="s">
        <v>1866</v>
      </c>
      <c r="DU10" s="8" t="s">
        <v>1867</v>
      </c>
      <c r="DV10" s="8" t="s">
        <v>1868</v>
      </c>
      <c r="DW10" s="8" t="s">
        <v>1869</v>
      </c>
      <c r="DX10" s="8" t="s">
        <v>1870</v>
      </c>
      <c r="DY10" s="8" t="s">
        <v>1871</v>
      </c>
      <c r="DZ10" s="8" t="s">
        <v>1872</v>
      </c>
      <c r="EA10" s="8" t="s">
        <v>1873</v>
      </c>
      <c r="EB10" s="8" t="s">
        <v>1874</v>
      </c>
      <c r="EC10" s="8" t="s">
        <v>1875</v>
      </c>
      <c r="ED10" s="8" t="s">
        <v>1876</v>
      </c>
      <c r="EE10" s="8" t="s">
        <v>1877</v>
      </c>
      <c r="EF10" s="8" t="s">
        <v>1878</v>
      </c>
      <c r="EG10" s="8" t="s">
        <v>1879</v>
      </c>
      <c r="EH10" s="8" t="s">
        <v>1880</v>
      </c>
      <c r="EI10" s="8" t="s">
        <v>1881</v>
      </c>
      <c r="EJ10" s="8" t="s">
        <v>1882</v>
      </c>
      <c r="EK10" s="8" t="s">
        <v>1883</v>
      </c>
      <c r="EL10" s="8" t="s">
        <v>1884</v>
      </c>
      <c r="EM10" s="8" t="s">
        <v>1885</v>
      </c>
      <c r="EN10" s="8" t="s">
        <v>1886</v>
      </c>
      <c r="EO10" s="8" t="s">
        <v>1887</v>
      </c>
      <c r="EP10" s="8" t="s">
        <v>1888</v>
      </c>
      <c r="EQ10" s="8" t="s">
        <v>1889</v>
      </c>
      <c r="ER10" s="8" t="s">
        <v>1890</v>
      </c>
      <c r="ES10" s="8" t="s">
        <v>1891</v>
      </c>
      <c r="ET10" s="8" t="s">
        <v>1892</v>
      </c>
      <c r="EU10" s="8" t="s">
        <v>1893</v>
      </c>
      <c r="EV10" s="8" t="s">
        <v>1894</v>
      </c>
      <c r="EW10" s="8" t="s">
        <v>1895</v>
      </c>
      <c r="EX10" s="8" t="s">
        <v>1896</v>
      </c>
      <c r="EY10" s="8" t="s">
        <v>1897</v>
      </c>
      <c r="EZ10" s="8" t="s">
        <v>1898</v>
      </c>
      <c r="FA10" s="8" t="s">
        <v>1899</v>
      </c>
      <c r="FB10" s="8" t="s">
        <v>1900</v>
      </c>
      <c r="FC10" s="8" t="s">
        <v>1901</v>
      </c>
      <c r="FD10" s="8" t="s">
        <v>1902</v>
      </c>
      <c r="FE10" s="8" t="s">
        <v>1903</v>
      </c>
      <c r="FF10" s="8" t="s">
        <v>1904</v>
      </c>
      <c r="FG10" s="8" t="s">
        <v>1905</v>
      </c>
      <c r="FH10" s="8" t="s">
        <v>1906</v>
      </c>
      <c r="FI10" s="8" t="s">
        <v>1907</v>
      </c>
      <c r="FJ10" s="8" t="s">
        <v>1908</v>
      </c>
      <c r="FK10" s="8" t="s">
        <v>1909</v>
      </c>
      <c r="FL10" s="8" t="s">
        <v>1910</v>
      </c>
      <c r="FM10" s="8" t="s">
        <v>1911</v>
      </c>
      <c r="FN10" s="8" t="s">
        <v>1912</v>
      </c>
      <c r="FO10" s="8" t="s">
        <v>1913</v>
      </c>
      <c r="FP10" s="8" t="s">
        <v>1914</v>
      </c>
      <c r="FQ10" s="8" t="s">
        <v>1915</v>
      </c>
      <c r="FR10" s="8" t="s">
        <v>1916</v>
      </c>
      <c r="FS10" s="8" t="s">
        <v>1917</v>
      </c>
      <c r="FT10" s="8" t="s">
        <v>1918</v>
      </c>
      <c r="FU10" s="8" t="s">
        <v>1919</v>
      </c>
      <c r="FV10" s="8" t="s">
        <v>1920</v>
      </c>
      <c r="FW10" s="8" t="s">
        <v>1921</v>
      </c>
      <c r="FX10" s="8" t="s">
        <v>1922</v>
      </c>
      <c r="FY10" s="8" t="s">
        <v>1923</v>
      </c>
      <c r="FZ10" s="8" t="s">
        <v>1924</v>
      </c>
      <c r="GA10" s="8" t="s">
        <v>1925</v>
      </c>
      <c r="GB10" s="8" t="s">
        <v>1926</v>
      </c>
      <c r="GC10" s="8" t="s">
        <v>1927</v>
      </c>
      <c r="GD10" s="8" t="s">
        <v>1928</v>
      </c>
      <c r="GE10" s="8" t="s">
        <v>1929</v>
      </c>
      <c r="GF10" s="8" t="s">
        <v>1930</v>
      </c>
      <c r="GG10" s="8" t="s">
        <v>1931</v>
      </c>
      <c r="GH10" s="8" t="s">
        <v>1932</v>
      </c>
      <c r="GI10" s="8" t="s">
        <v>1933</v>
      </c>
      <c r="GJ10" s="8" t="s">
        <v>1934</v>
      </c>
      <c r="GK10" s="8" t="s">
        <v>1935</v>
      </c>
      <c r="GL10" s="8" t="s">
        <v>1936</v>
      </c>
      <c r="GM10" s="8" t="s">
        <v>1937</v>
      </c>
      <c r="GN10" s="8" t="s">
        <v>1938</v>
      </c>
      <c r="GO10" s="8" t="s">
        <v>1939</v>
      </c>
      <c r="GP10" s="8" t="s">
        <v>1940</v>
      </c>
      <c r="GQ10" s="8" t="s">
        <v>1941</v>
      </c>
      <c r="GR10" s="8" t="s">
        <v>1942</v>
      </c>
      <c r="GS10" s="8" t="s">
        <v>1943</v>
      </c>
      <c r="GT10" s="8" t="s">
        <v>1944</v>
      </c>
      <c r="GU10" s="8" t="s">
        <v>1945</v>
      </c>
      <c r="GV10" s="8" t="s">
        <v>1946</v>
      </c>
      <c r="GW10" s="8" t="s">
        <v>1947</v>
      </c>
      <c r="GX10" s="8" t="s">
        <v>1948</v>
      </c>
      <c r="GY10" s="8" t="s">
        <v>1949</v>
      </c>
      <c r="GZ10" s="8" t="s">
        <v>1950</v>
      </c>
      <c r="HA10" s="8" t="s">
        <v>1951</v>
      </c>
      <c r="HB10" s="8" t="s">
        <v>1952</v>
      </c>
      <c r="HC10" s="8" t="s">
        <v>1953</v>
      </c>
      <c r="HD10" s="8" t="s">
        <v>1954</v>
      </c>
      <c r="HE10" s="8" t="s">
        <v>1955</v>
      </c>
      <c r="HF10" s="8" t="s">
        <v>1956</v>
      </c>
      <c r="HG10" s="8" t="s">
        <v>1957</v>
      </c>
      <c r="HH10" s="8" t="s">
        <v>1958</v>
      </c>
      <c r="HI10" s="8" t="s">
        <v>1959</v>
      </c>
      <c r="HJ10" s="8" t="s">
        <v>1960</v>
      </c>
      <c r="HK10" s="8" t="s">
        <v>1961</v>
      </c>
      <c r="HL10" s="8" t="s">
        <v>1962</v>
      </c>
      <c r="HM10" s="8" t="s">
        <v>1963</v>
      </c>
      <c r="HN10" s="8" t="s">
        <v>1964</v>
      </c>
      <c r="HO10" s="8" t="s">
        <v>1965</v>
      </c>
      <c r="HP10" s="8" t="s">
        <v>1966</v>
      </c>
      <c r="HQ10" s="8" t="s">
        <v>1967</v>
      </c>
      <c r="HR10" s="8" t="s">
        <v>1968</v>
      </c>
      <c r="HS10" s="8" t="s">
        <v>1969</v>
      </c>
      <c r="HT10" s="8" t="s">
        <v>1970</v>
      </c>
      <c r="HU10" s="8" t="s">
        <v>1971</v>
      </c>
      <c r="HV10" s="8" t="s">
        <v>1972</v>
      </c>
      <c r="HW10" s="8" t="s">
        <v>1973</v>
      </c>
      <c r="HX10" s="8" t="s">
        <v>1974</v>
      </c>
      <c r="HY10" s="8" t="s">
        <v>1975</v>
      </c>
      <c r="HZ10" s="8" t="s">
        <v>1976</v>
      </c>
      <c r="IA10" s="8" t="s">
        <v>1977</v>
      </c>
      <c r="IB10" s="8" t="s">
        <v>1978</v>
      </c>
      <c r="IC10" s="8" t="s">
        <v>1979</v>
      </c>
      <c r="ID10" s="8" t="s">
        <v>1980</v>
      </c>
      <c r="IE10" s="8" t="s">
        <v>1981</v>
      </c>
      <c r="IF10" s="8" t="s">
        <v>1982</v>
      </c>
      <c r="IG10" s="8" t="s">
        <v>1983</v>
      </c>
      <c r="IH10" s="8" t="s">
        <v>1984</v>
      </c>
      <c r="II10" s="8" t="s">
        <v>1985</v>
      </c>
      <c r="IJ10" s="8" t="s">
        <v>1986</v>
      </c>
      <c r="IK10" s="8" t="s">
        <v>1987</v>
      </c>
      <c r="IL10" s="8" t="s">
        <v>1988</v>
      </c>
      <c r="IM10" s="8" t="s">
        <v>1989</v>
      </c>
      <c r="IN10" s="8" t="s">
        <v>1990</v>
      </c>
      <c r="IO10" s="8" t="s">
        <v>1991</v>
      </c>
      <c r="IP10" s="8" t="s">
        <v>1992</v>
      </c>
      <c r="IQ10" s="8" t="s">
        <v>1993</v>
      </c>
    </row>
    <row r="11" spans="1:251">
      <c r="A11" s="10">
        <v>42036</v>
      </c>
      <c r="B11" s="9">
        <v>181.65600000000001</v>
      </c>
      <c r="C11" s="9">
        <v>95.838999999999999</v>
      </c>
      <c r="D11" s="9">
        <v>85.816000000000003</v>
      </c>
      <c r="E11" s="9">
        <v>82.427000000000007</v>
      </c>
      <c r="F11" s="9">
        <v>39.360999999999997</v>
      </c>
      <c r="G11" s="9">
        <v>43.066000000000003</v>
      </c>
      <c r="H11" s="9">
        <v>147.398</v>
      </c>
      <c r="I11" s="9">
        <v>77.016999999999996</v>
      </c>
      <c r="J11" s="9">
        <v>70.381</v>
      </c>
      <c r="K11" s="9">
        <v>71.052999999999997</v>
      </c>
      <c r="L11" s="9">
        <v>34.183</v>
      </c>
      <c r="M11" s="9">
        <v>36.869999999999997</v>
      </c>
      <c r="N11" s="9">
        <v>80.123999999999995</v>
      </c>
      <c r="O11" s="9">
        <v>41.607999999999997</v>
      </c>
      <c r="P11" s="9">
        <v>38.515999999999998</v>
      </c>
      <c r="Q11" s="9">
        <v>54.085999999999999</v>
      </c>
      <c r="R11" s="9">
        <v>26.045000000000002</v>
      </c>
      <c r="S11" s="9">
        <v>28.042000000000002</v>
      </c>
      <c r="T11" s="9">
        <v>98.406999999999996</v>
      </c>
      <c r="U11" s="9">
        <v>58.2</v>
      </c>
      <c r="V11" s="9">
        <v>40.207000000000001</v>
      </c>
      <c r="W11" s="9">
        <v>50.563000000000002</v>
      </c>
      <c r="X11" s="9">
        <v>22.766999999999999</v>
      </c>
      <c r="Y11" s="9">
        <v>27.795999999999999</v>
      </c>
      <c r="Z11" s="9">
        <v>10.848000000000001</v>
      </c>
      <c r="AA11" s="9">
        <v>6.55</v>
      </c>
      <c r="AB11" s="9">
        <v>4.298</v>
      </c>
      <c r="AC11" s="9">
        <v>18.603999999999999</v>
      </c>
      <c r="AD11" s="9">
        <v>7.468</v>
      </c>
      <c r="AE11" s="9">
        <v>11.135</v>
      </c>
      <c r="AF11" s="9">
        <v>15.907999999999999</v>
      </c>
      <c r="AG11" s="9">
        <v>11.032999999999999</v>
      </c>
      <c r="AH11" s="9">
        <v>4.875</v>
      </c>
      <c r="AI11" s="9">
        <v>7.3360000000000003</v>
      </c>
      <c r="AJ11" s="9">
        <v>2.343</v>
      </c>
      <c r="AK11" s="9">
        <v>4.9930000000000003</v>
      </c>
      <c r="AL11" s="9">
        <v>77.763999999999996</v>
      </c>
      <c r="AM11" s="9">
        <v>43.375999999999998</v>
      </c>
      <c r="AN11" s="9">
        <v>34.387999999999998</v>
      </c>
      <c r="AO11" s="9">
        <v>26.649000000000001</v>
      </c>
      <c r="AP11" s="9">
        <v>12.94</v>
      </c>
      <c r="AQ11" s="9">
        <v>13.708</v>
      </c>
      <c r="AR11" s="9">
        <v>54.435000000000002</v>
      </c>
      <c r="AS11" s="9">
        <v>27.257000000000001</v>
      </c>
      <c r="AT11" s="9">
        <v>27.178999999999998</v>
      </c>
      <c r="AU11" s="9">
        <v>26.811</v>
      </c>
      <c r="AV11" s="9">
        <v>9.6340000000000003</v>
      </c>
      <c r="AW11" s="9">
        <v>17.177</v>
      </c>
      <c r="AX11" s="9">
        <v>175.904</v>
      </c>
      <c r="AY11" s="9">
        <v>96.094999999999999</v>
      </c>
      <c r="AZ11" s="9">
        <v>79.808999999999997</v>
      </c>
      <c r="BA11" s="9">
        <v>98.962000000000003</v>
      </c>
      <c r="BB11" s="9">
        <v>50.076999999999998</v>
      </c>
      <c r="BC11" s="9">
        <v>48.884999999999998</v>
      </c>
      <c r="BD11" s="9">
        <v>79.596999999999994</v>
      </c>
      <c r="BE11" s="9">
        <v>48.48</v>
      </c>
      <c r="BF11" s="9">
        <v>31.116</v>
      </c>
      <c r="BG11" s="9">
        <v>21.885000000000002</v>
      </c>
      <c r="BH11" s="9">
        <v>10.487</v>
      </c>
      <c r="BI11" s="9">
        <v>11.398</v>
      </c>
      <c r="BJ11" s="9">
        <v>39.902999999999999</v>
      </c>
      <c r="BK11" s="9">
        <v>20.152000000000001</v>
      </c>
      <c r="BL11" s="9">
        <v>19.751999999999999</v>
      </c>
      <c r="BM11" s="9">
        <v>24.431000000000001</v>
      </c>
      <c r="BN11" s="9">
        <v>9.8970000000000002</v>
      </c>
      <c r="BO11" s="9">
        <v>14.534000000000001</v>
      </c>
      <c r="BP11" s="9">
        <v>2.1949999999999998</v>
      </c>
      <c r="BQ11" s="9">
        <v>0.52</v>
      </c>
      <c r="BR11" s="9">
        <v>1.6759999999999999</v>
      </c>
      <c r="BS11" s="9">
        <v>428.13900000000001</v>
      </c>
      <c r="BT11" s="9">
        <v>234.37799999999999</v>
      </c>
      <c r="BU11" s="9">
        <v>193.761</v>
      </c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>
        <v>161.89099999999999</v>
      </c>
      <c r="EE11" s="9">
        <v>90.637</v>
      </c>
      <c r="EF11" s="9">
        <v>71.253</v>
      </c>
      <c r="EG11" s="9">
        <v>458.11599999999999</v>
      </c>
      <c r="EH11" s="9">
        <v>229.68</v>
      </c>
      <c r="EI11" s="9">
        <v>228.43700000000001</v>
      </c>
      <c r="EJ11" s="9">
        <v>160.035</v>
      </c>
      <c r="EK11" s="9">
        <v>89.176000000000002</v>
      </c>
      <c r="EL11" s="9">
        <v>70.858999999999995</v>
      </c>
      <c r="EM11" s="9">
        <v>450.69299999999998</v>
      </c>
      <c r="EN11" s="9">
        <v>225.85599999999999</v>
      </c>
      <c r="EO11" s="9">
        <v>224.83699999999999</v>
      </c>
      <c r="EP11" s="9">
        <v>61.767000000000003</v>
      </c>
      <c r="EQ11" s="9">
        <v>34.972000000000001</v>
      </c>
      <c r="ER11" s="9">
        <v>26.795000000000002</v>
      </c>
      <c r="ES11" s="9">
        <v>158.84</v>
      </c>
      <c r="ET11" s="9">
        <v>79.893000000000001</v>
      </c>
      <c r="EU11" s="9">
        <v>78.947000000000003</v>
      </c>
      <c r="EV11" s="9">
        <v>60.003</v>
      </c>
      <c r="EW11" s="9">
        <v>32.094999999999999</v>
      </c>
      <c r="EX11" s="9">
        <v>27.907</v>
      </c>
      <c r="EY11" s="9">
        <v>196.70699999999999</v>
      </c>
      <c r="EZ11" s="9">
        <v>94.915000000000006</v>
      </c>
      <c r="FA11" s="9">
        <v>101.792</v>
      </c>
      <c r="FB11" s="9">
        <v>31.204000000000001</v>
      </c>
      <c r="FC11" s="9">
        <v>17.279</v>
      </c>
      <c r="FD11" s="9">
        <v>13.923999999999999</v>
      </c>
      <c r="FE11" s="9">
        <v>121.199</v>
      </c>
      <c r="FF11" s="9">
        <v>58.478999999999999</v>
      </c>
      <c r="FG11" s="9">
        <v>62.719000000000001</v>
      </c>
      <c r="FH11" s="9">
        <v>28.798999999999999</v>
      </c>
      <c r="FI11" s="9">
        <v>14.816000000000001</v>
      </c>
      <c r="FJ11" s="9">
        <v>13.983000000000001</v>
      </c>
      <c r="FK11" s="9">
        <v>75.507999999999996</v>
      </c>
      <c r="FL11" s="9">
        <v>36.436</v>
      </c>
      <c r="FM11" s="9">
        <v>39.073</v>
      </c>
      <c r="FN11" s="9">
        <v>38.265000000000001</v>
      </c>
      <c r="FO11" s="9">
        <v>22.108000000000001</v>
      </c>
      <c r="FP11" s="9">
        <v>16.157</v>
      </c>
      <c r="FQ11" s="9">
        <v>95.146000000000001</v>
      </c>
      <c r="FR11" s="9">
        <v>51.048000000000002</v>
      </c>
      <c r="FS11" s="9">
        <v>44.097000000000001</v>
      </c>
      <c r="FT11" s="9">
        <v>20.655000000000001</v>
      </c>
      <c r="FU11" s="9">
        <v>11.281000000000001</v>
      </c>
      <c r="FV11" s="9">
        <v>9.3740000000000006</v>
      </c>
      <c r="FW11" s="9">
        <v>67.963999999999999</v>
      </c>
      <c r="FX11" s="9">
        <v>32.768999999999998</v>
      </c>
      <c r="FY11" s="9">
        <v>35.194000000000003</v>
      </c>
      <c r="FZ11" s="9">
        <v>17.609000000000002</v>
      </c>
      <c r="GA11" s="9">
        <v>10.827</v>
      </c>
      <c r="GB11" s="9">
        <v>6.7830000000000004</v>
      </c>
      <c r="GC11" s="9">
        <v>27.181999999999999</v>
      </c>
      <c r="GD11" s="9">
        <v>18.279</v>
      </c>
      <c r="GE11" s="9">
        <v>8.9030000000000005</v>
      </c>
      <c r="GF11" s="9">
        <v>1.8560000000000001</v>
      </c>
      <c r="GG11" s="9">
        <v>1.462</v>
      </c>
      <c r="GH11" s="9">
        <v>0.39500000000000002</v>
      </c>
      <c r="GI11" s="9">
        <v>7.4240000000000004</v>
      </c>
      <c r="GJ11" s="9">
        <v>3.8239999999999998</v>
      </c>
      <c r="GK11" s="9">
        <v>3.6</v>
      </c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>
        <v>174.416</v>
      </c>
      <c r="C12" s="9">
        <v>88.966999999999999</v>
      </c>
      <c r="D12" s="9">
        <v>85.447999999999993</v>
      </c>
      <c r="E12" s="9">
        <v>80.001999999999995</v>
      </c>
      <c r="F12" s="9">
        <v>36.645000000000003</v>
      </c>
      <c r="G12" s="9">
        <v>43.356000000000002</v>
      </c>
      <c r="H12" s="9">
        <v>139.69399999999999</v>
      </c>
      <c r="I12" s="9">
        <v>69.031999999999996</v>
      </c>
      <c r="J12" s="9">
        <v>70.662000000000006</v>
      </c>
      <c r="K12" s="9">
        <v>73.268000000000001</v>
      </c>
      <c r="L12" s="9">
        <v>35.591000000000001</v>
      </c>
      <c r="M12" s="9">
        <v>37.677</v>
      </c>
      <c r="N12" s="9">
        <v>85.07</v>
      </c>
      <c r="O12" s="9">
        <v>44.747</v>
      </c>
      <c r="P12" s="9">
        <v>40.323</v>
      </c>
      <c r="Q12" s="9">
        <v>59.241</v>
      </c>
      <c r="R12" s="9">
        <v>28.369</v>
      </c>
      <c r="S12" s="9">
        <v>30.872</v>
      </c>
      <c r="T12" s="9">
        <v>104.062</v>
      </c>
      <c r="U12" s="9">
        <v>56.536000000000001</v>
      </c>
      <c r="V12" s="9">
        <v>47.527000000000001</v>
      </c>
      <c r="W12" s="9">
        <v>62.125</v>
      </c>
      <c r="X12" s="9">
        <v>34.561999999999998</v>
      </c>
      <c r="Y12" s="9">
        <v>27.562999999999999</v>
      </c>
      <c r="Z12" s="9">
        <v>8.7469999999999999</v>
      </c>
      <c r="AA12" s="9">
        <v>5.8550000000000004</v>
      </c>
      <c r="AB12" s="9">
        <v>2.8919999999999999</v>
      </c>
      <c r="AC12" s="9">
        <v>10.086</v>
      </c>
      <c r="AD12" s="9">
        <v>5.24</v>
      </c>
      <c r="AE12" s="9">
        <v>4.8449999999999998</v>
      </c>
      <c r="AF12" s="9">
        <v>14.202999999999999</v>
      </c>
      <c r="AG12" s="9">
        <v>6.8879999999999999</v>
      </c>
      <c r="AH12" s="9">
        <v>7.3140000000000001</v>
      </c>
      <c r="AI12" s="9">
        <v>11.618</v>
      </c>
      <c r="AJ12" s="9">
        <v>4.0830000000000002</v>
      </c>
      <c r="AK12" s="9">
        <v>7.5350000000000001</v>
      </c>
      <c r="AL12" s="9">
        <v>66.396000000000001</v>
      </c>
      <c r="AM12" s="9">
        <v>34.837000000000003</v>
      </c>
      <c r="AN12" s="9">
        <v>31.559000000000001</v>
      </c>
      <c r="AO12" s="9">
        <v>18.934999999999999</v>
      </c>
      <c r="AP12" s="9">
        <v>7.8479999999999999</v>
      </c>
      <c r="AQ12" s="9">
        <v>11.087</v>
      </c>
      <c r="AR12" s="9">
        <v>53.116999999999997</v>
      </c>
      <c r="AS12" s="9">
        <v>25.936</v>
      </c>
      <c r="AT12" s="9">
        <v>27.181000000000001</v>
      </c>
      <c r="AU12" s="9">
        <v>30.866</v>
      </c>
      <c r="AV12" s="9">
        <v>18.116</v>
      </c>
      <c r="AW12" s="9">
        <v>12.75</v>
      </c>
      <c r="AX12" s="9">
        <v>163.32900000000001</v>
      </c>
      <c r="AY12" s="9">
        <v>80.52</v>
      </c>
      <c r="AZ12" s="9">
        <v>82.808999999999997</v>
      </c>
      <c r="BA12" s="9">
        <v>93.034999999999997</v>
      </c>
      <c r="BB12" s="9">
        <v>44.802</v>
      </c>
      <c r="BC12" s="9">
        <v>48.232999999999997</v>
      </c>
      <c r="BD12" s="9">
        <v>75.346999999999994</v>
      </c>
      <c r="BE12" s="9">
        <v>41.354999999999997</v>
      </c>
      <c r="BF12" s="9">
        <v>33.991999999999997</v>
      </c>
      <c r="BG12" s="9">
        <v>15.324</v>
      </c>
      <c r="BH12" s="9">
        <v>6.9939999999999998</v>
      </c>
      <c r="BI12" s="9">
        <v>8.33</v>
      </c>
      <c r="BJ12" s="9">
        <v>35.536999999999999</v>
      </c>
      <c r="BK12" s="9">
        <v>17.152999999999999</v>
      </c>
      <c r="BL12" s="9">
        <v>18.385000000000002</v>
      </c>
      <c r="BM12" s="9">
        <v>15.071999999999999</v>
      </c>
      <c r="BN12" s="9">
        <v>8.0860000000000003</v>
      </c>
      <c r="BO12" s="9">
        <v>6.9859999999999998</v>
      </c>
      <c r="BP12" s="9">
        <v>1.4390000000000001</v>
      </c>
      <c r="BQ12" s="9">
        <v>1.1539999999999999</v>
      </c>
      <c r="BR12" s="9">
        <v>0.28499999999999998</v>
      </c>
      <c r="BS12" s="9">
        <v>459.21800000000002</v>
      </c>
      <c r="BT12" s="9">
        <v>252.65199999999999</v>
      </c>
      <c r="BU12" s="9">
        <v>206.56700000000001</v>
      </c>
      <c r="BV12" s="9">
        <v>103.111</v>
      </c>
      <c r="BW12" s="9">
        <v>47.911999999999999</v>
      </c>
      <c r="BX12" s="9">
        <v>55.198999999999998</v>
      </c>
      <c r="BY12" s="9">
        <v>372.01600000000002</v>
      </c>
      <c r="BZ12" s="9">
        <v>187.60400000000001</v>
      </c>
      <c r="CA12" s="9">
        <v>184.41200000000001</v>
      </c>
      <c r="CB12" s="9">
        <v>8.2270000000000003</v>
      </c>
      <c r="CC12" s="9">
        <v>4.1139999999999999</v>
      </c>
      <c r="CD12" s="9">
        <v>4.1120000000000001</v>
      </c>
      <c r="CE12" s="9">
        <v>44.542999999999999</v>
      </c>
      <c r="CF12" s="9">
        <v>17.847000000000001</v>
      </c>
      <c r="CG12" s="9">
        <v>26.696000000000002</v>
      </c>
      <c r="CH12" s="9">
        <v>4.2539999999999996</v>
      </c>
      <c r="CI12" s="9">
        <v>1.7789999999999999</v>
      </c>
      <c r="CJ12" s="9">
        <v>2.4750000000000001</v>
      </c>
      <c r="CK12" s="9">
        <v>20.259</v>
      </c>
      <c r="CL12" s="9">
        <v>10.09</v>
      </c>
      <c r="CM12" s="9">
        <v>10.169</v>
      </c>
      <c r="CN12" s="9">
        <v>31.483000000000001</v>
      </c>
      <c r="CO12" s="9">
        <v>13.962999999999999</v>
      </c>
      <c r="CP12" s="9">
        <v>17.52</v>
      </c>
      <c r="CQ12" s="9">
        <v>133.571</v>
      </c>
      <c r="CR12" s="9">
        <v>63.939</v>
      </c>
      <c r="CS12" s="9">
        <v>69.632000000000005</v>
      </c>
      <c r="CT12" s="9">
        <v>17.510999999999999</v>
      </c>
      <c r="CU12" s="9">
        <v>4.923</v>
      </c>
      <c r="CV12" s="9">
        <v>12.587999999999999</v>
      </c>
      <c r="CW12" s="9">
        <v>60.97</v>
      </c>
      <c r="CX12" s="9">
        <v>27.922999999999998</v>
      </c>
      <c r="CY12" s="9">
        <v>33.045999999999999</v>
      </c>
      <c r="CZ12" s="9">
        <v>29.366</v>
      </c>
      <c r="DA12" s="9">
        <v>17.827999999999999</v>
      </c>
      <c r="DB12" s="9">
        <v>11.538</v>
      </c>
      <c r="DC12" s="9">
        <v>88.551000000000002</v>
      </c>
      <c r="DD12" s="9">
        <v>54.734000000000002</v>
      </c>
      <c r="DE12" s="9">
        <v>33.817</v>
      </c>
      <c r="DF12" s="9">
        <v>8.1020000000000003</v>
      </c>
      <c r="DG12" s="9">
        <v>4.1139999999999999</v>
      </c>
      <c r="DH12" s="9">
        <v>3.988</v>
      </c>
      <c r="DI12" s="9">
        <v>17.983000000000001</v>
      </c>
      <c r="DJ12" s="9">
        <v>9.266</v>
      </c>
      <c r="DK12" s="9">
        <v>8.7170000000000005</v>
      </c>
      <c r="DL12" s="9">
        <v>1.371</v>
      </c>
      <c r="DM12" s="9">
        <v>0.64300000000000002</v>
      </c>
      <c r="DN12" s="9">
        <v>0.72799999999999998</v>
      </c>
      <c r="DO12" s="9">
        <v>3.839</v>
      </c>
      <c r="DP12" s="9">
        <v>3.1960000000000002</v>
      </c>
      <c r="DQ12" s="9">
        <v>0.64300000000000002</v>
      </c>
      <c r="DR12" s="9">
        <v>2.7970000000000002</v>
      </c>
      <c r="DS12" s="9">
        <v>0.54700000000000004</v>
      </c>
      <c r="DT12" s="9">
        <v>2.2490000000000001</v>
      </c>
      <c r="DU12" s="9">
        <v>2.2999999999999998</v>
      </c>
      <c r="DV12" s="9">
        <v>0.60799999999999998</v>
      </c>
      <c r="DW12" s="9">
        <v>1.6919999999999999</v>
      </c>
      <c r="DX12" s="9">
        <v>85.88</v>
      </c>
      <c r="DY12" s="9">
        <v>50.648000000000003</v>
      </c>
      <c r="DZ12" s="9">
        <v>35.232999999999997</v>
      </c>
      <c r="EA12" s="9">
        <v>198.24</v>
      </c>
      <c r="EB12" s="9">
        <v>120.295</v>
      </c>
      <c r="EC12" s="9">
        <v>77.944999999999993</v>
      </c>
      <c r="ED12" s="9">
        <v>152.70699999999999</v>
      </c>
      <c r="EE12" s="9">
        <v>82.942999999999998</v>
      </c>
      <c r="EF12" s="9">
        <v>69.763000000000005</v>
      </c>
      <c r="EG12" s="9">
        <v>438.10700000000003</v>
      </c>
      <c r="EH12" s="9">
        <v>238.499</v>
      </c>
      <c r="EI12" s="9">
        <v>199.607</v>
      </c>
      <c r="EJ12" s="9">
        <v>151.39699999999999</v>
      </c>
      <c r="EK12" s="9">
        <v>82.587000000000003</v>
      </c>
      <c r="EL12" s="9">
        <v>68.808999999999997</v>
      </c>
      <c r="EM12" s="9">
        <v>433.31599999999997</v>
      </c>
      <c r="EN12" s="9">
        <v>234.655</v>
      </c>
      <c r="EO12" s="9">
        <v>198.661</v>
      </c>
      <c r="EP12" s="9">
        <v>56.771000000000001</v>
      </c>
      <c r="EQ12" s="9">
        <v>34.869999999999997</v>
      </c>
      <c r="ER12" s="9">
        <v>21.901</v>
      </c>
      <c r="ES12" s="9">
        <v>146.54</v>
      </c>
      <c r="ET12" s="9">
        <v>77.430999999999997</v>
      </c>
      <c r="EU12" s="9">
        <v>69.108999999999995</v>
      </c>
      <c r="EV12" s="9">
        <v>60.945</v>
      </c>
      <c r="EW12" s="9">
        <v>30.484999999999999</v>
      </c>
      <c r="EX12" s="9">
        <v>30.46</v>
      </c>
      <c r="EY12" s="9">
        <v>199.58799999999999</v>
      </c>
      <c r="EZ12" s="9">
        <v>106.306</v>
      </c>
      <c r="FA12" s="9">
        <v>93.281999999999996</v>
      </c>
      <c r="FB12" s="9">
        <v>26.913</v>
      </c>
      <c r="FC12" s="9">
        <v>14.082000000000001</v>
      </c>
      <c r="FD12" s="9">
        <v>12.831</v>
      </c>
      <c r="FE12" s="9">
        <v>123.693</v>
      </c>
      <c r="FF12" s="9">
        <v>65.213999999999999</v>
      </c>
      <c r="FG12" s="9">
        <v>58.478999999999999</v>
      </c>
      <c r="FH12" s="9">
        <v>34.031999999999996</v>
      </c>
      <c r="FI12" s="9">
        <v>16.402999999999999</v>
      </c>
      <c r="FJ12" s="9">
        <v>17.629000000000001</v>
      </c>
      <c r="FK12" s="9">
        <v>75.894999999999996</v>
      </c>
      <c r="FL12" s="9">
        <v>41.091999999999999</v>
      </c>
      <c r="FM12" s="9">
        <v>34.802999999999997</v>
      </c>
      <c r="FN12" s="9">
        <v>33.680999999999997</v>
      </c>
      <c r="FO12" s="9">
        <v>17.231999999999999</v>
      </c>
      <c r="FP12" s="9">
        <v>16.448</v>
      </c>
      <c r="FQ12" s="9">
        <v>87.188000000000002</v>
      </c>
      <c r="FR12" s="9">
        <v>50.917999999999999</v>
      </c>
      <c r="FS12" s="9">
        <v>36.271000000000001</v>
      </c>
      <c r="FT12" s="9">
        <v>18.690000000000001</v>
      </c>
      <c r="FU12" s="9">
        <v>9.25</v>
      </c>
      <c r="FV12" s="9">
        <v>9.44</v>
      </c>
      <c r="FW12" s="9">
        <v>59.509</v>
      </c>
      <c r="FX12" s="9">
        <v>33.085999999999999</v>
      </c>
      <c r="FY12" s="9">
        <v>26.422999999999998</v>
      </c>
      <c r="FZ12" s="9">
        <v>14.991</v>
      </c>
      <c r="GA12" s="9">
        <v>7.9829999999999997</v>
      </c>
      <c r="GB12" s="9">
        <v>7.008</v>
      </c>
      <c r="GC12" s="9">
        <v>27.68</v>
      </c>
      <c r="GD12" s="9">
        <v>17.832000000000001</v>
      </c>
      <c r="GE12" s="9">
        <v>9.8480000000000008</v>
      </c>
      <c r="GF12" s="9">
        <v>1.31</v>
      </c>
      <c r="GG12" s="9">
        <v>0.35599999999999998</v>
      </c>
      <c r="GH12" s="9">
        <v>0.95399999999999996</v>
      </c>
      <c r="GI12" s="9">
        <v>4.79</v>
      </c>
      <c r="GJ12" s="9">
        <v>3.8439999999999999</v>
      </c>
      <c r="GK12" s="9">
        <v>0.94599999999999995</v>
      </c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>
        <v>185.274</v>
      </c>
      <c r="C13" s="9">
        <v>96.12</v>
      </c>
      <c r="D13" s="9">
        <v>89.153999999999996</v>
      </c>
      <c r="E13" s="9">
        <v>80.908000000000001</v>
      </c>
      <c r="F13" s="9">
        <v>37.121000000000002</v>
      </c>
      <c r="G13" s="9">
        <v>43.786999999999999</v>
      </c>
      <c r="H13" s="9">
        <v>152.761</v>
      </c>
      <c r="I13" s="9">
        <v>77.436000000000007</v>
      </c>
      <c r="J13" s="9">
        <v>75.325000000000003</v>
      </c>
      <c r="K13" s="9">
        <v>67.631</v>
      </c>
      <c r="L13" s="9">
        <v>28.073</v>
      </c>
      <c r="M13" s="9">
        <v>39.558</v>
      </c>
      <c r="N13" s="9">
        <v>76.763999999999996</v>
      </c>
      <c r="O13" s="9">
        <v>35.619</v>
      </c>
      <c r="P13" s="9">
        <v>41.143999999999998</v>
      </c>
      <c r="Q13" s="9">
        <v>54.683</v>
      </c>
      <c r="R13" s="9">
        <v>23.43</v>
      </c>
      <c r="S13" s="9">
        <v>31.254000000000001</v>
      </c>
      <c r="T13" s="9">
        <v>102.756</v>
      </c>
      <c r="U13" s="9">
        <v>50.865000000000002</v>
      </c>
      <c r="V13" s="9">
        <v>51.890999999999998</v>
      </c>
      <c r="W13" s="9">
        <v>49.021999999999998</v>
      </c>
      <c r="X13" s="9">
        <v>23.009</v>
      </c>
      <c r="Y13" s="9">
        <v>26.012</v>
      </c>
      <c r="Z13" s="9">
        <v>10.935</v>
      </c>
      <c r="AA13" s="9">
        <v>8.3559999999999999</v>
      </c>
      <c r="AB13" s="9">
        <v>2.5790000000000002</v>
      </c>
      <c r="AC13" s="9">
        <v>7.649</v>
      </c>
      <c r="AD13" s="9">
        <v>3.3420000000000001</v>
      </c>
      <c r="AE13" s="9">
        <v>4.3079999999999998</v>
      </c>
      <c r="AF13" s="9">
        <v>19.957999999999998</v>
      </c>
      <c r="AG13" s="9">
        <v>9.5489999999999995</v>
      </c>
      <c r="AH13" s="9">
        <v>10.409000000000001</v>
      </c>
      <c r="AI13" s="9">
        <v>11.352</v>
      </c>
      <c r="AJ13" s="9">
        <v>7.758</v>
      </c>
      <c r="AK13" s="9">
        <v>3.5939999999999999</v>
      </c>
      <c r="AL13" s="9">
        <v>71.870999999999995</v>
      </c>
      <c r="AM13" s="9">
        <v>39.267000000000003</v>
      </c>
      <c r="AN13" s="9">
        <v>32.603999999999999</v>
      </c>
      <c r="AO13" s="9">
        <v>25.193999999999999</v>
      </c>
      <c r="AP13" s="9">
        <v>10.670999999999999</v>
      </c>
      <c r="AQ13" s="9">
        <v>14.523999999999999</v>
      </c>
      <c r="AR13" s="9">
        <v>60.926000000000002</v>
      </c>
      <c r="AS13" s="9">
        <v>33.009</v>
      </c>
      <c r="AT13" s="9">
        <v>27.917999999999999</v>
      </c>
      <c r="AU13" s="9">
        <v>24.841000000000001</v>
      </c>
      <c r="AV13" s="9">
        <v>11.849</v>
      </c>
      <c r="AW13" s="9">
        <v>12.991</v>
      </c>
      <c r="AX13" s="9">
        <v>180.75299999999999</v>
      </c>
      <c r="AY13" s="9">
        <v>92.563000000000002</v>
      </c>
      <c r="AZ13" s="9">
        <v>88.19</v>
      </c>
      <c r="BA13" s="9">
        <v>88.869</v>
      </c>
      <c r="BB13" s="9">
        <v>37.338000000000001</v>
      </c>
      <c r="BC13" s="9">
        <v>51.530999999999999</v>
      </c>
      <c r="BD13" s="9">
        <v>77.936000000000007</v>
      </c>
      <c r="BE13" s="9">
        <v>42.517000000000003</v>
      </c>
      <c r="BF13" s="9">
        <v>35.417999999999999</v>
      </c>
      <c r="BG13" s="9">
        <v>23.841000000000001</v>
      </c>
      <c r="BH13" s="9">
        <v>11.193</v>
      </c>
      <c r="BI13" s="9">
        <v>12.648</v>
      </c>
      <c r="BJ13" s="9">
        <v>28.861999999999998</v>
      </c>
      <c r="BK13" s="9">
        <v>17.225000000000001</v>
      </c>
      <c r="BL13" s="9">
        <v>11.638</v>
      </c>
      <c r="BM13" s="9">
        <v>17.195</v>
      </c>
      <c r="BN13" s="9">
        <v>7.5609999999999999</v>
      </c>
      <c r="BO13" s="9">
        <v>9.6340000000000003</v>
      </c>
      <c r="BP13" s="9">
        <v>4.3250000000000002</v>
      </c>
      <c r="BQ13" s="9">
        <v>1.79</v>
      </c>
      <c r="BR13" s="9">
        <v>2.5350000000000001</v>
      </c>
      <c r="BS13" s="9">
        <v>467.452</v>
      </c>
      <c r="BT13" s="9">
        <v>259.185</v>
      </c>
      <c r="BU13" s="9">
        <v>208.26599999999999</v>
      </c>
      <c r="BV13" s="9">
        <v>103.541</v>
      </c>
      <c r="BW13" s="9">
        <v>44.863</v>
      </c>
      <c r="BX13" s="9">
        <v>58.677999999999997</v>
      </c>
      <c r="BY13" s="9">
        <v>378.18</v>
      </c>
      <c r="BZ13" s="9">
        <v>197.584</v>
      </c>
      <c r="CA13" s="9">
        <v>180.596</v>
      </c>
      <c r="CB13" s="9">
        <v>9.8439999999999994</v>
      </c>
      <c r="CC13" s="9">
        <v>3.7669999999999999</v>
      </c>
      <c r="CD13" s="9">
        <v>6.077</v>
      </c>
      <c r="CE13" s="9">
        <v>48.776000000000003</v>
      </c>
      <c r="CF13" s="9">
        <v>22.440999999999999</v>
      </c>
      <c r="CG13" s="9">
        <v>26.335000000000001</v>
      </c>
      <c r="CH13" s="9">
        <v>4.048</v>
      </c>
      <c r="CI13" s="9">
        <v>1.7070000000000001</v>
      </c>
      <c r="CJ13" s="9">
        <v>2.34</v>
      </c>
      <c r="CK13" s="9">
        <v>14.456</v>
      </c>
      <c r="CL13" s="9">
        <v>5.0259999999999998</v>
      </c>
      <c r="CM13" s="9">
        <v>9.43</v>
      </c>
      <c r="CN13" s="9">
        <v>29.361000000000001</v>
      </c>
      <c r="CO13" s="9">
        <v>9</v>
      </c>
      <c r="CP13" s="9">
        <v>20.361000000000001</v>
      </c>
      <c r="CQ13" s="9">
        <v>132.744</v>
      </c>
      <c r="CR13" s="9">
        <v>73.929000000000002</v>
      </c>
      <c r="CS13" s="9">
        <v>58.814999999999998</v>
      </c>
      <c r="CT13" s="9">
        <v>16.992000000000001</v>
      </c>
      <c r="CU13" s="9">
        <v>8.2420000000000009</v>
      </c>
      <c r="CV13" s="9">
        <v>8.75</v>
      </c>
      <c r="CW13" s="9">
        <v>58.031999999999996</v>
      </c>
      <c r="CX13" s="9">
        <v>24.263000000000002</v>
      </c>
      <c r="CY13" s="9">
        <v>33.768999999999998</v>
      </c>
      <c r="CZ13" s="9">
        <v>30.192</v>
      </c>
      <c r="DA13" s="9">
        <v>15.664999999999999</v>
      </c>
      <c r="DB13" s="9">
        <v>14.526999999999999</v>
      </c>
      <c r="DC13" s="9">
        <v>95.320999999999998</v>
      </c>
      <c r="DD13" s="9">
        <v>56.238999999999997</v>
      </c>
      <c r="DE13" s="9">
        <v>39.082000000000001</v>
      </c>
      <c r="DF13" s="9">
        <v>8.1519999999999992</v>
      </c>
      <c r="DG13" s="9">
        <v>3.1459999999999999</v>
      </c>
      <c r="DH13" s="9">
        <v>5.0060000000000002</v>
      </c>
      <c r="DI13" s="9">
        <v>11.278</v>
      </c>
      <c r="DJ13" s="9">
        <v>6.8739999999999997</v>
      </c>
      <c r="DK13" s="9">
        <v>4.4039999999999999</v>
      </c>
      <c r="DL13" s="9">
        <v>1.117</v>
      </c>
      <c r="DM13" s="9">
        <v>0.67500000000000004</v>
      </c>
      <c r="DN13" s="9">
        <v>0.442</v>
      </c>
      <c r="DO13" s="9">
        <v>5.9889999999999999</v>
      </c>
      <c r="DP13" s="9">
        <v>1.46</v>
      </c>
      <c r="DQ13" s="9">
        <v>4.5289999999999999</v>
      </c>
      <c r="DR13" s="9">
        <v>3.835</v>
      </c>
      <c r="DS13" s="9">
        <v>2.66</v>
      </c>
      <c r="DT13" s="9">
        <v>1.175</v>
      </c>
      <c r="DU13" s="9">
        <v>11.583</v>
      </c>
      <c r="DV13" s="9">
        <v>7.3520000000000003</v>
      </c>
      <c r="DW13" s="9">
        <v>4.2309999999999999</v>
      </c>
      <c r="DX13" s="9">
        <v>97.375</v>
      </c>
      <c r="DY13" s="9">
        <v>57.475000000000001</v>
      </c>
      <c r="DZ13" s="9">
        <v>39.9</v>
      </c>
      <c r="EA13" s="9">
        <v>198.89400000000001</v>
      </c>
      <c r="EB13" s="9">
        <v>111.032</v>
      </c>
      <c r="EC13" s="9">
        <v>87.861999999999995</v>
      </c>
      <c r="ED13" s="9">
        <v>157.53399999999999</v>
      </c>
      <c r="EE13" s="9">
        <v>84.587999999999994</v>
      </c>
      <c r="EF13" s="9">
        <v>72.945999999999998</v>
      </c>
      <c r="EG13" s="9">
        <v>477.15100000000001</v>
      </c>
      <c r="EH13" s="9">
        <v>269.34100000000001</v>
      </c>
      <c r="EI13" s="9">
        <v>207.81</v>
      </c>
      <c r="EJ13" s="9">
        <v>156.57400000000001</v>
      </c>
      <c r="EK13" s="9">
        <v>83.959000000000003</v>
      </c>
      <c r="EL13" s="9">
        <v>72.614999999999995</v>
      </c>
      <c r="EM13" s="9">
        <v>472.03399999999999</v>
      </c>
      <c r="EN13" s="9">
        <v>265.66699999999997</v>
      </c>
      <c r="EO13" s="9">
        <v>206.36699999999999</v>
      </c>
      <c r="EP13" s="9">
        <v>54.951000000000001</v>
      </c>
      <c r="EQ13" s="9">
        <v>32.768000000000001</v>
      </c>
      <c r="ER13" s="9">
        <v>22.183</v>
      </c>
      <c r="ES13" s="9">
        <v>156.64400000000001</v>
      </c>
      <c r="ET13" s="9">
        <v>81.156000000000006</v>
      </c>
      <c r="EU13" s="9">
        <v>75.489000000000004</v>
      </c>
      <c r="EV13" s="9">
        <v>61.9</v>
      </c>
      <c r="EW13" s="9">
        <v>32.902000000000001</v>
      </c>
      <c r="EX13" s="9">
        <v>28.998000000000001</v>
      </c>
      <c r="EY13" s="9">
        <v>220.08699999999999</v>
      </c>
      <c r="EZ13" s="9">
        <v>125.05</v>
      </c>
      <c r="FA13" s="9">
        <v>95.036000000000001</v>
      </c>
      <c r="FB13" s="9">
        <v>33.229999999999997</v>
      </c>
      <c r="FC13" s="9">
        <v>20.245999999999999</v>
      </c>
      <c r="FD13" s="9">
        <v>12.984</v>
      </c>
      <c r="FE13" s="9">
        <v>128.059</v>
      </c>
      <c r="FF13" s="9">
        <v>73.385999999999996</v>
      </c>
      <c r="FG13" s="9">
        <v>54.673000000000002</v>
      </c>
      <c r="FH13" s="9">
        <v>28.67</v>
      </c>
      <c r="FI13" s="9">
        <v>12.656000000000001</v>
      </c>
      <c r="FJ13" s="9">
        <v>16.013999999999999</v>
      </c>
      <c r="FK13" s="9">
        <v>92.028000000000006</v>
      </c>
      <c r="FL13" s="9">
        <v>51.664999999999999</v>
      </c>
      <c r="FM13" s="9">
        <v>40.363</v>
      </c>
      <c r="FN13" s="9">
        <v>39.722000000000001</v>
      </c>
      <c r="FO13" s="9">
        <v>18.289000000000001</v>
      </c>
      <c r="FP13" s="9">
        <v>21.433</v>
      </c>
      <c r="FQ13" s="9">
        <v>95.302999999999997</v>
      </c>
      <c r="FR13" s="9">
        <v>59.460999999999999</v>
      </c>
      <c r="FS13" s="9">
        <v>35.841999999999999</v>
      </c>
      <c r="FT13" s="9">
        <v>26.559000000000001</v>
      </c>
      <c r="FU13" s="9">
        <v>12.747</v>
      </c>
      <c r="FV13" s="9">
        <v>13.811999999999999</v>
      </c>
      <c r="FW13" s="9">
        <v>65.171999999999997</v>
      </c>
      <c r="FX13" s="9">
        <v>39.414000000000001</v>
      </c>
      <c r="FY13" s="9">
        <v>25.757999999999999</v>
      </c>
      <c r="FZ13" s="9">
        <v>13.163</v>
      </c>
      <c r="GA13" s="9">
        <v>5.5419999999999998</v>
      </c>
      <c r="GB13" s="9">
        <v>7.6210000000000004</v>
      </c>
      <c r="GC13" s="9">
        <v>30.131</v>
      </c>
      <c r="GD13" s="9">
        <v>20.047000000000001</v>
      </c>
      <c r="GE13" s="9">
        <v>10.084</v>
      </c>
      <c r="GF13" s="9">
        <v>0.96</v>
      </c>
      <c r="GG13" s="9">
        <v>0.629</v>
      </c>
      <c r="GH13" s="9">
        <v>0.33100000000000002</v>
      </c>
      <c r="GI13" s="9">
        <v>5.117</v>
      </c>
      <c r="GJ13" s="9">
        <v>3.6739999999999999</v>
      </c>
      <c r="GK13" s="9">
        <v>1.4419999999999999</v>
      </c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>
        <v>173.255</v>
      </c>
      <c r="C14" s="9">
        <v>84.903999999999996</v>
      </c>
      <c r="D14" s="9">
        <v>88.352000000000004</v>
      </c>
      <c r="E14" s="9">
        <v>70.298000000000002</v>
      </c>
      <c r="F14" s="9">
        <v>32.860999999999997</v>
      </c>
      <c r="G14" s="9">
        <v>37.436999999999998</v>
      </c>
      <c r="H14" s="9">
        <v>146.154</v>
      </c>
      <c r="I14" s="9">
        <v>71.905000000000001</v>
      </c>
      <c r="J14" s="9">
        <v>74.248999999999995</v>
      </c>
      <c r="K14" s="9">
        <v>67.858000000000004</v>
      </c>
      <c r="L14" s="9">
        <v>32.765000000000001</v>
      </c>
      <c r="M14" s="9">
        <v>35.093000000000004</v>
      </c>
      <c r="N14" s="9">
        <v>80.671999999999997</v>
      </c>
      <c r="O14" s="9">
        <v>39.878999999999998</v>
      </c>
      <c r="P14" s="9">
        <v>40.792999999999999</v>
      </c>
      <c r="Q14" s="9">
        <v>49.396999999999998</v>
      </c>
      <c r="R14" s="9">
        <v>23.47</v>
      </c>
      <c r="S14" s="9">
        <v>25.928000000000001</v>
      </c>
      <c r="T14" s="9">
        <v>92.242999999999995</v>
      </c>
      <c r="U14" s="9">
        <v>50.692</v>
      </c>
      <c r="V14" s="9">
        <v>41.551000000000002</v>
      </c>
      <c r="W14" s="9">
        <v>46.838000000000001</v>
      </c>
      <c r="X14" s="9">
        <v>24.113</v>
      </c>
      <c r="Y14" s="9">
        <v>22.725000000000001</v>
      </c>
      <c r="Z14" s="9">
        <v>9.0069999999999997</v>
      </c>
      <c r="AA14" s="9">
        <v>4.4109999999999996</v>
      </c>
      <c r="AB14" s="9">
        <v>4.5960000000000001</v>
      </c>
      <c r="AC14" s="9">
        <v>7.6230000000000002</v>
      </c>
      <c r="AD14" s="9">
        <v>5.1109999999999998</v>
      </c>
      <c r="AE14" s="9">
        <v>2.512</v>
      </c>
      <c r="AF14" s="9">
        <v>17.103999999999999</v>
      </c>
      <c r="AG14" s="9">
        <v>7.79</v>
      </c>
      <c r="AH14" s="9">
        <v>9.3140000000000001</v>
      </c>
      <c r="AI14" s="9">
        <v>6.2590000000000003</v>
      </c>
      <c r="AJ14" s="9">
        <v>3.206</v>
      </c>
      <c r="AK14" s="9">
        <v>3.0529999999999999</v>
      </c>
      <c r="AL14" s="9">
        <v>60.841999999999999</v>
      </c>
      <c r="AM14" s="9">
        <v>31.170999999999999</v>
      </c>
      <c r="AN14" s="9">
        <v>29.670999999999999</v>
      </c>
      <c r="AO14" s="9">
        <v>16.170000000000002</v>
      </c>
      <c r="AP14" s="9">
        <v>7.3979999999999997</v>
      </c>
      <c r="AQ14" s="9">
        <v>8.7729999999999997</v>
      </c>
      <c r="AR14" s="9">
        <v>45.982999999999997</v>
      </c>
      <c r="AS14" s="9">
        <v>27.937999999999999</v>
      </c>
      <c r="AT14" s="9">
        <v>18.045000000000002</v>
      </c>
      <c r="AU14" s="9">
        <v>14.859</v>
      </c>
      <c r="AV14" s="9">
        <v>8.5609999999999999</v>
      </c>
      <c r="AW14" s="9">
        <v>6.2990000000000004</v>
      </c>
      <c r="AX14" s="9">
        <v>165.72200000000001</v>
      </c>
      <c r="AY14" s="9">
        <v>81.722999999999999</v>
      </c>
      <c r="AZ14" s="9">
        <v>83.998999999999995</v>
      </c>
      <c r="BA14" s="9">
        <v>87.37</v>
      </c>
      <c r="BB14" s="9">
        <v>36.447000000000003</v>
      </c>
      <c r="BC14" s="9">
        <v>50.923000000000002</v>
      </c>
      <c r="BD14" s="9">
        <v>65.52</v>
      </c>
      <c r="BE14" s="9">
        <v>34.451999999999998</v>
      </c>
      <c r="BF14" s="9">
        <v>31.068000000000001</v>
      </c>
      <c r="BG14" s="9">
        <v>16.917999999999999</v>
      </c>
      <c r="BH14" s="9">
        <v>7.5650000000000004</v>
      </c>
      <c r="BI14" s="9">
        <v>9.3520000000000003</v>
      </c>
      <c r="BJ14" s="9">
        <v>33.765999999999998</v>
      </c>
      <c r="BK14" s="9">
        <v>18.997</v>
      </c>
      <c r="BL14" s="9">
        <v>14.77</v>
      </c>
      <c r="BM14" s="9">
        <v>17.268000000000001</v>
      </c>
      <c r="BN14" s="9">
        <v>8.4350000000000005</v>
      </c>
      <c r="BO14" s="9">
        <v>8.8330000000000002</v>
      </c>
      <c r="BP14" s="9">
        <v>2.052</v>
      </c>
      <c r="BQ14" s="9">
        <v>1.0009999999999999</v>
      </c>
      <c r="BR14" s="9">
        <v>1.0509999999999999</v>
      </c>
      <c r="BS14" s="9">
        <v>520.34799999999996</v>
      </c>
      <c r="BT14" s="9">
        <v>262.01499999999999</v>
      </c>
      <c r="BU14" s="9">
        <v>258.33199999999999</v>
      </c>
      <c r="BV14" s="9">
        <v>103.688</v>
      </c>
      <c r="BW14" s="9">
        <v>45.581000000000003</v>
      </c>
      <c r="BX14" s="9">
        <v>58.106999999999999</v>
      </c>
      <c r="BY14" s="9">
        <v>414.358</v>
      </c>
      <c r="BZ14" s="9">
        <v>200.232</v>
      </c>
      <c r="CA14" s="9">
        <v>214.126</v>
      </c>
      <c r="CB14" s="9">
        <v>15.045999999999999</v>
      </c>
      <c r="CC14" s="9">
        <v>4.4260000000000002</v>
      </c>
      <c r="CD14" s="9">
        <v>10.62</v>
      </c>
      <c r="CE14" s="9">
        <v>59.459000000000003</v>
      </c>
      <c r="CF14" s="9">
        <v>28.870999999999999</v>
      </c>
      <c r="CG14" s="9">
        <v>30.588000000000001</v>
      </c>
      <c r="CH14" s="9">
        <v>2.96</v>
      </c>
      <c r="CI14" s="9">
        <v>1.4279999999999999</v>
      </c>
      <c r="CJ14" s="9">
        <v>1.532</v>
      </c>
      <c r="CK14" s="9">
        <v>13.377000000000001</v>
      </c>
      <c r="CL14" s="9">
        <v>1.325</v>
      </c>
      <c r="CM14" s="9">
        <v>12.051</v>
      </c>
      <c r="CN14" s="9">
        <v>23.099</v>
      </c>
      <c r="CO14" s="9">
        <v>9.218</v>
      </c>
      <c r="CP14" s="9">
        <v>13.881</v>
      </c>
      <c r="CQ14" s="9">
        <v>140.68100000000001</v>
      </c>
      <c r="CR14" s="9">
        <v>61.375999999999998</v>
      </c>
      <c r="CS14" s="9">
        <v>79.304000000000002</v>
      </c>
      <c r="CT14" s="9">
        <v>19.334</v>
      </c>
      <c r="CU14" s="9">
        <v>7.8410000000000002</v>
      </c>
      <c r="CV14" s="9">
        <v>11.493</v>
      </c>
      <c r="CW14" s="9">
        <v>67.504999999999995</v>
      </c>
      <c r="CX14" s="9">
        <v>30.619</v>
      </c>
      <c r="CY14" s="9">
        <v>36.886000000000003</v>
      </c>
      <c r="CZ14" s="9">
        <v>33.356000000000002</v>
      </c>
      <c r="DA14" s="9">
        <v>17.736000000000001</v>
      </c>
      <c r="DB14" s="9">
        <v>15.621</v>
      </c>
      <c r="DC14" s="9">
        <v>108.907</v>
      </c>
      <c r="DD14" s="9">
        <v>65.573999999999998</v>
      </c>
      <c r="DE14" s="9">
        <v>43.332000000000001</v>
      </c>
      <c r="DF14" s="9">
        <v>8.2669999999999995</v>
      </c>
      <c r="DG14" s="9">
        <v>3.8330000000000002</v>
      </c>
      <c r="DH14" s="9">
        <v>4.4340000000000002</v>
      </c>
      <c r="DI14" s="9">
        <v>12.855</v>
      </c>
      <c r="DJ14" s="9">
        <v>6.8090000000000002</v>
      </c>
      <c r="DK14" s="9">
        <v>6.0449999999999999</v>
      </c>
      <c r="DL14" s="9">
        <v>1.109</v>
      </c>
      <c r="DM14" s="9">
        <v>0.58199999999999996</v>
      </c>
      <c r="DN14" s="9">
        <v>0.52700000000000002</v>
      </c>
      <c r="DO14" s="9">
        <v>2.7890000000000001</v>
      </c>
      <c r="DP14" s="9">
        <v>1.103</v>
      </c>
      <c r="DQ14" s="9">
        <v>1.6859999999999999</v>
      </c>
      <c r="DR14" s="9">
        <v>0.51700000000000002</v>
      </c>
      <c r="DS14" s="9">
        <v>0.51700000000000002</v>
      </c>
      <c r="DT14" s="9">
        <v>0</v>
      </c>
      <c r="DU14" s="9">
        <v>8.7859999999999996</v>
      </c>
      <c r="DV14" s="9">
        <v>4.5540000000000003</v>
      </c>
      <c r="DW14" s="9">
        <v>4.2320000000000002</v>
      </c>
      <c r="DX14" s="9">
        <v>82.284000000000006</v>
      </c>
      <c r="DY14" s="9">
        <v>45.77</v>
      </c>
      <c r="DZ14" s="9">
        <v>36.512999999999998</v>
      </c>
      <c r="EA14" s="9">
        <v>215.696</v>
      </c>
      <c r="EB14" s="9">
        <v>109.74299999999999</v>
      </c>
      <c r="EC14" s="9">
        <v>105.953</v>
      </c>
      <c r="ED14" s="9">
        <v>160.65</v>
      </c>
      <c r="EE14" s="9">
        <v>85.028000000000006</v>
      </c>
      <c r="EF14" s="9">
        <v>75.622</v>
      </c>
      <c r="EG14" s="9">
        <v>488.93599999999998</v>
      </c>
      <c r="EH14" s="9">
        <v>268.66199999999998</v>
      </c>
      <c r="EI14" s="9">
        <v>220.274</v>
      </c>
      <c r="EJ14" s="9">
        <v>157.57599999999999</v>
      </c>
      <c r="EK14" s="9">
        <v>82.846000000000004</v>
      </c>
      <c r="EL14" s="9">
        <v>74.728999999999999</v>
      </c>
      <c r="EM14" s="9">
        <v>484.06099999999998</v>
      </c>
      <c r="EN14" s="9">
        <v>265.30700000000002</v>
      </c>
      <c r="EO14" s="9">
        <v>218.75399999999999</v>
      </c>
      <c r="EP14" s="9">
        <v>65.153999999999996</v>
      </c>
      <c r="EQ14" s="9">
        <v>34.700000000000003</v>
      </c>
      <c r="ER14" s="9">
        <v>30.454000000000001</v>
      </c>
      <c r="ES14" s="9">
        <v>154.25</v>
      </c>
      <c r="ET14" s="9">
        <v>81.093000000000004</v>
      </c>
      <c r="EU14" s="9">
        <v>73.156999999999996</v>
      </c>
      <c r="EV14" s="9">
        <v>59.24</v>
      </c>
      <c r="EW14" s="9">
        <v>29.135000000000002</v>
      </c>
      <c r="EX14" s="9">
        <v>30.105</v>
      </c>
      <c r="EY14" s="9">
        <v>220.369</v>
      </c>
      <c r="EZ14" s="9">
        <v>124.211</v>
      </c>
      <c r="FA14" s="9">
        <v>96.158000000000001</v>
      </c>
      <c r="FB14" s="9">
        <v>34.121000000000002</v>
      </c>
      <c r="FC14" s="9">
        <v>18.527000000000001</v>
      </c>
      <c r="FD14" s="9">
        <v>15.593999999999999</v>
      </c>
      <c r="FE14" s="9">
        <v>144.44999999999999</v>
      </c>
      <c r="FF14" s="9">
        <v>85.302000000000007</v>
      </c>
      <c r="FG14" s="9">
        <v>59.146999999999998</v>
      </c>
      <c r="FH14" s="9">
        <v>25.119</v>
      </c>
      <c r="FI14" s="9">
        <v>10.608000000000001</v>
      </c>
      <c r="FJ14" s="9">
        <v>14.510999999999999</v>
      </c>
      <c r="FK14" s="9">
        <v>75.918999999999997</v>
      </c>
      <c r="FL14" s="9">
        <v>38.908999999999999</v>
      </c>
      <c r="FM14" s="9">
        <v>37.011000000000003</v>
      </c>
      <c r="FN14" s="9">
        <v>33.182000000000002</v>
      </c>
      <c r="FO14" s="9">
        <v>19.012</v>
      </c>
      <c r="FP14" s="9">
        <v>14.17</v>
      </c>
      <c r="FQ14" s="9">
        <v>109.443</v>
      </c>
      <c r="FR14" s="9">
        <v>60.003</v>
      </c>
      <c r="FS14" s="9">
        <v>49.44</v>
      </c>
      <c r="FT14" s="9">
        <v>19.609000000000002</v>
      </c>
      <c r="FU14" s="9">
        <v>10.103</v>
      </c>
      <c r="FV14" s="9">
        <v>9.5060000000000002</v>
      </c>
      <c r="FW14" s="9">
        <v>70.394000000000005</v>
      </c>
      <c r="FX14" s="9">
        <v>40.197000000000003</v>
      </c>
      <c r="FY14" s="9">
        <v>30.196999999999999</v>
      </c>
      <c r="FZ14" s="9">
        <v>13.573</v>
      </c>
      <c r="GA14" s="9">
        <v>8.9090000000000007</v>
      </c>
      <c r="GB14" s="9">
        <v>4.6639999999999997</v>
      </c>
      <c r="GC14" s="9">
        <v>39.048999999999999</v>
      </c>
      <c r="GD14" s="9">
        <v>19.806000000000001</v>
      </c>
      <c r="GE14" s="9">
        <v>19.242999999999999</v>
      </c>
      <c r="GF14" s="9">
        <v>3.0739999999999998</v>
      </c>
      <c r="GG14" s="9">
        <v>2.181</v>
      </c>
      <c r="GH14" s="9">
        <v>0.89300000000000002</v>
      </c>
      <c r="GI14" s="9">
        <v>4.875</v>
      </c>
      <c r="GJ14" s="9">
        <v>3.355</v>
      </c>
      <c r="GK14" s="9">
        <v>1.52</v>
      </c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144.678</v>
      </c>
      <c r="C15" s="9">
        <v>76.165999999999997</v>
      </c>
      <c r="D15" s="9">
        <v>68.512</v>
      </c>
      <c r="E15" s="9">
        <v>86.59</v>
      </c>
      <c r="F15" s="9">
        <v>41.281999999999996</v>
      </c>
      <c r="G15" s="9">
        <v>45.308</v>
      </c>
      <c r="H15" s="9">
        <v>116.836</v>
      </c>
      <c r="I15" s="9">
        <v>59.790999999999997</v>
      </c>
      <c r="J15" s="9">
        <v>57.045000000000002</v>
      </c>
      <c r="K15" s="9">
        <v>74.483999999999995</v>
      </c>
      <c r="L15" s="9">
        <v>34.203000000000003</v>
      </c>
      <c r="M15" s="9">
        <v>40.280999999999999</v>
      </c>
      <c r="N15" s="9">
        <v>81.965999999999994</v>
      </c>
      <c r="O15" s="9">
        <v>46.445</v>
      </c>
      <c r="P15" s="9">
        <v>35.521000000000001</v>
      </c>
      <c r="Q15" s="9">
        <v>62.969000000000001</v>
      </c>
      <c r="R15" s="9">
        <v>31.68</v>
      </c>
      <c r="S15" s="9">
        <v>31.289000000000001</v>
      </c>
      <c r="T15" s="9">
        <v>83.513999999999996</v>
      </c>
      <c r="U15" s="9">
        <v>42.811</v>
      </c>
      <c r="V15" s="9">
        <v>40.703000000000003</v>
      </c>
      <c r="W15" s="9">
        <v>58.838000000000001</v>
      </c>
      <c r="X15" s="9">
        <v>27.327000000000002</v>
      </c>
      <c r="Y15" s="9">
        <v>31.510999999999999</v>
      </c>
      <c r="Z15" s="9">
        <v>7.92</v>
      </c>
      <c r="AA15" s="9">
        <v>2.9870000000000001</v>
      </c>
      <c r="AB15" s="9">
        <v>4.9320000000000004</v>
      </c>
      <c r="AC15" s="9">
        <v>13.127000000000001</v>
      </c>
      <c r="AD15" s="9">
        <v>7.0709999999999997</v>
      </c>
      <c r="AE15" s="9">
        <v>6.056</v>
      </c>
      <c r="AF15" s="9">
        <v>17.363</v>
      </c>
      <c r="AG15" s="9">
        <v>8.0719999999999992</v>
      </c>
      <c r="AH15" s="9">
        <v>9.2910000000000004</v>
      </c>
      <c r="AI15" s="9">
        <v>12.135</v>
      </c>
      <c r="AJ15" s="9">
        <v>8.34</v>
      </c>
      <c r="AK15" s="9">
        <v>3.7949999999999999</v>
      </c>
      <c r="AL15" s="9">
        <v>45.17</v>
      </c>
      <c r="AM15" s="9">
        <v>26.788</v>
      </c>
      <c r="AN15" s="9">
        <v>18.382000000000001</v>
      </c>
      <c r="AO15" s="9">
        <v>17.931000000000001</v>
      </c>
      <c r="AP15" s="9">
        <v>8.2530000000000001</v>
      </c>
      <c r="AQ15" s="9">
        <v>9.6769999999999996</v>
      </c>
      <c r="AR15" s="9">
        <v>47.390999999999998</v>
      </c>
      <c r="AS15" s="9">
        <v>23.035</v>
      </c>
      <c r="AT15" s="9">
        <v>24.356000000000002</v>
      </c>
      <c r="AU15" s="9">
        <v>23.053000000000001</v>
      </c>
      <c r="AV15" s="9">
        <v>10.339</v>
      </c>
      <c r="AW15" s="9">
        <v>12.714</v>
      </c>
      <c r="AX15" s="9">
        <v>137.90600000000001</v>
      </c>
      <c r="AY15" s="9">
        <v>70.424000000000007</v>
      </c>
      <c r="AZ15" s="9">
        <v>67.481999999999999</v>
      </c>
      <c r="BA15" s="9">
        <v>100.803</v>
      </c>
      <c r="BB15" s="9">
        <v>47.279000000000003</v>
      </c>
      <c r="BC15" s="9">
        <v>53.524999999999999</v>
      </c>
      <c r="BD15" s="9">
        <v>47.314999999999998</v>
      </c>
      <c r="BE15" s="9">
        <v>26.315999999999999</v>
      </c>
      <c r="BF15" s="9">
        <v>20.998999999999999</v>
      </c>
      <c r="BG15" s="9">
        <v>9.8989999999999991</v>
      </c>
      <c r="BH15" s="9">
        <v>3.9</v>
      </c>
      <c r="BI15" s="9">
        <v>6</v>
      </c>
      <c r="BJ15" s="9">
        <v>29.318999999999999</v>
      </c>
      <c r="BK15" s="9">
        <v>18.552</v>
      </c>
      <c r="BL15" s="9">
        <v>10.766999999999999</v>
      </c>
      <c r="BM15" s="9">
        <v>28.393999999999998</v>
      </c>
      <c r="BN15" s="9">
        <v>16.579999999999998</v>
      </c>
      <c r="BO15" s="9">
        <v>11.813000000000001</v>
      </c>
      <c r="BP15" s="9">
        <v>3.33</v>
      </c>
      <c r="BQ15" s="9">
        <v>0.96</v>
      </c>
      <c r="BR15" s="9">
        <v>2.37</v>
      </c>
      <c r="BS15" s="9">
        <v>541.98800000000006</v>
      </c>
      <c r="BT15" s="9">
        <v>278.27</v>
      </c>
      <c r="BU15" s="9">
        <v>263.71800000000002</v>
      </c>
      <c r="BV15" s="9">
        <v>88.805000000000007</v>
      </c>
      <c r="BW15" s="9">
        <v>39.600999999999999</v>
      </c>
      <c r="BX15" s="9">
        <v>49.204000000000001</v>
      </c>
      <c r="BY15" s="9">
        <v>445.77</v>
      </c>
      <c r="BZ15" s="9">
        <v>217.36199999999999</v>
      </c>
      <c r="CA15" s="9">
        <v>228.40799999999999</v>
      </c>
      <c r="CB15" s="9">
        <v>14.766999999999999</v>
      </c>
      <c r="CC15" s="9">
        <v>7.3449999999999998</v>
      </c>
      <c r="CD15" s="9">
        <v>7.4210000000000003</v>
      </c>
      <c r="CE15" s="9">
        <v>63.703000000000003</v>
      </c>
      <c r="CF15" s="9">
        <v>28.713999999999999</v>
      </c>
      <c r="CG15" s="9">
        <v>34.988</v>
      </c>
      <c r="CH15" s="9">
        <v>4.0220000000000002</v>
      </c>
      <c r="CI15" s="9">
        <v>1.597</v>
      </c>
      <c r="CJ15" s="9">
        <v>2.4249999999999998</v>
      </c>
      <c r="CK15" s="9">
        <v>21.774000000000001</v>
      </c>
      <c r="CL15" s="9">
        <v>10.196999999999999</v>
      </c>
      <c r="CM15" s="9">
        <v>11.577</v>
      </c>
      <c r="CN15" s="9">
        <v>29.683</v>
      </c>
      <c r="CO15" s="9">
        <v>12.015000000000001</v>
      </c>
      <c r="CP15" s="9">
        <v>17.667999999999999</v>
      </c>
      <c r="CQ15" s="9">
        <v>173.989</v>
      </c>
      <c r="CR15" s="9">
        <v>74.745999999999995</v>
      </c>
      <c r="CS15" s="9">
        <v>99.242000000000004</v>
      </c>
      <c r="CT15" s="9">
        <v>10.561999999999999</v>
      </c>
      <c r="CU15" s="9">
        <v>4.7249999999999996</v>
      </c>
      <c r="CV15" s="9">
        <v>5.8369999999999997</v>
      </c>
      <c r="CW15" s="9">
        <v>66.215999999999994</v>
      </c>
      <c r="CX15" s="9">
        <v>28.808</v>
      </c>
      <c r="CY15" s="9">
        <v>37.406999999999996</v>
      </c>
      <c r="CZ15" s="9">
        <v>18.492999999999999</v>
      </c>
      <c r="DA15" s="9">
        <v>8.2829999999999995</v>
      </c>
      <c r="DB15" s="9">
        <v>10.210000000000001</v>
      </c>
      <c r="DC15" s="9">
        <v>91.956999999999994</v>
      </c>
      <c r="DD15" s="9">
        <v>60.996000000000002</v>
      </c>
      <c r="DE15" s="9">
        <v>30.96</v>
      </c>
      <c r="DF15" s="9">
        <v>5.1589999999999998</v>
      </c>
      <c r="DG15" s="9">
        <v>2.7490000000000001</v>
      </c>
      <c r="DH15" s="9">
        <v>2.41</v>
      </c>
      <c r="DI15" s="9">
        <v>10.218999999999999</v>
      </c>
      <c r="DJ15" s="9">
        <v>5.423</v>
      </c>
      <c r="DK15" s="9">
        <v>4.7960000000000003</v>
      </c>
      <c r="DL15" s="9">
        <v>0.59399999999999997</v>
      </c>
      <c r="DM15" s="9">
        <v>0</v>
      </c>
      <c r="DN15" s="9">
        <v>0.59399999999999997</v>
      </c>
      <c r="DO15" s="9">
        <v>4.1399999999999997</v>
      </c>
      <c r="DP15" s="9">
        <v>2.9590000000000001</v>
      </c>
      <c r="DQ15" s="9">
        <v>1.181</v>
      </c>
      <c r="DR15" s="9">
        <v>5.5259999999999998</v>
      </c>
      <c r="DS15" s="9">
        <v>2.887</v>
      </c>
      <c r="DT15" s="9">
        <v>2.64</v>
      </c>
      <c r="DU15" s="9">
        <v>13.773</v>
      </c>
      <c r="DV15" s="9">
        <v>5.5170000000000003</v>
      </c>
      <c r="DW15" s="9">
        <v>8.2560000000000002</v>
      </c>
      <c r="DX15" s="9">
        <v>72.391999999999996</v>
      </c>
      <c r="DY15" s="9">
        <v>43.435000000000002</v>
      </c>
      <c r="DZ15" s="9">
        <v>28.957000000000001</v>
      </c>
      <c r="EA15" s="9">
        <v>222.28</v>
      </c>
      <c r="EB15" s="9">
        <v>125.78400000000001</v>
      </c>
      <c r="EC15" s="9">
        <v>96.495999999999995</v>
      </c>
      <c r="ED15" s="9">
        <v>159.041</v>
      </c>
      <c r="EE15" s="9">
        <v>81.382999999999996</v>
      </c>
      <c r="EF15" s="9">
        <v>77.658000000000001</v>
      </c>
      <c r="EG15" s="9">
        <v>484.64800000000002</v>
      </c>
      <c r="EH15" s="9">
        <v>246.41399999999999</v>
      </c>
      <c r="EI15" s="9">
        <v>238.23500000000001</v>
      </c>
      <c r="EJ15" s="9">
        <v>156.70400000000001</v>
      </c>
      <c r="EK15" s="9">
        <v>79.816999999999993</v>
      </c>
      <c r="EL15" s="9">
        <v>76.887</v>
      </c>
      <c r="EM15" s="9">
        <v>480.07799999999997</v>
      </c>
      <c r="EN15" s="9">
        <v>243.79300000000001</v>
      </c>
      <c r="EO15" s="9">
        <v>236.285</v>
      </c>
      <c r="EP15" s="9">
        <v>57.320999999999998</v>
      </c>
      <c r="EQ15" s="9">
        <v>33.301000000000002</v>
      </c>
      <c r="ER15" s="9">
        <v>24.021000000000001</v>
      </c>
      <c r="ES15" s="9">
        <v>161.79</v>
      </c>
      <c r="ET15" s="9">
        <v>82.349000000000004</v>
      </c>
      <c r="EU15" s="9">
        <v>79.441000000000003</v>
      </c>
      <c r="EV15" s="9">
        <v>55.183999999999997</v>
      </c>
      <c r="EW15" s="9">
        <v>27.041</v>
      </c>
      <c r="EX15" s="9">
        <v>28.143000000000001</v>
      </c>
      <c r="EY15" s="9">
        <v>214.994</v>
      </c>
      <c r="EZ15" s="9">
        <v>113.39400000000001</v>
      </c>
      <c r="FA15" s="9">
        <v>101.6</v>
      </c>
      <c r="FB15" s="9">
        <v>30.108000000000001</v>
      </c>
      <c r="FC15" s="9">
        <v>17.222000000000001</v>
      </c>
      <c r="FD15" s="9">
        <v>12.885999999999999</v>
      </c>
      <c r="FE15" s="9">
        <v>126.215</v>
      </c>
      <c r="FF15" s="9">
        <v>67.947000000000003</v>
      </c>
      <c r="FG15" s="9">
        <v>58.268000000000001</v>
      </c>
      <c r="FH15" s="9">
        <v>25.076000000000001</v>
      </c>
      <c r="FI15" s="9">
        <v>9.8190000000000008</v>
      </c>
      <c r="FJ15" s="9">
        <v>15.257</v>
      </c>
      <c r="FK15" s="9">
        <v>88.778999999999996</v>
      </c>
      <c r="FL15" s="9">
        <v>45.447000000000003</v>
      </c>
      <c r="FM15" s="9">
        <v>43.332000000000001</v>
      </c>
      <c r="FN15" s="9">
        <v>44.198999999999998</v>
      </c>
      <c r="FO15" s="9">
        <v>19.475000000000001</v>
      </c>
      <c r="FP15" s="9">
        <v>24.724</v>
      </c>
      <c r="FQ15" s="9">
        <v>103.294</v>
      </c>
      <c r="FR15" s="9">
        <v>48.05</v>
      </c>
      <c r="FS15" s="9">
        <v>55.244</v>
      </c>
      <c r="FT15" s="9">
        <v>24.352</v>
      </c>
      <c r="FU15" s="9">
        <v>10.853</v>
      </c>
      <c r="FV15" s="9">
        <v>13.499000000000001</v>
      </c>
      <c r="FW15" s="9">
        <v>69.254000000000005</v>
      </c>
      <c r="FX15" s="9">
        <v>35.378999999999998</v>
      </c>
      <c r="FY15" s="9">
        <v>33.875</v>
      </c>
      <c r="FZ15" s="9">
        <v>19.846</v>
      </c>
      <c r="GA15" s="9">
        <v>8.6210000000000004</v>
      </c>
      <c r="GB15" s="9">
        <v>11.225</v>
      </c>
      <c r="GC15" s="9">
        <v>34.04</v>
      </c>
      <c r="GD15" s="9">
        <v>12.670999999999999</v>
      </c>
      <c r="GE15" s="9">
        <v>21.369</v>
      </c>
      <c r="GF15" s="9">
        <v>2.3370000000000002</v>
      </c>
      <c r="GG15" s="9">
        <v>1.5660000000000001</v>
      </c>
      <c r="GH15" s="9">
        <v>0.77100000000000002</v>
      </c>
      <c r="GI15" s="9">
        <v>4.5709999999999997</v>
      </c>
      <c r="GJ15" s="9">
        <v>2.621</v>
      </c>
      <c r="GK15" s="9">
        <v>1.9490000000000001</v>
      </c>
      <c r="GL15" s="9">
        <v>126.166</v>
      </c>
      <c r="GM15" s="9">
        <v>65.206000000000003</v>
      </c>
      <c r="GN15" s="9">
        <v>60.96</v>
      </c>
      <c r="GO15" s="9">
        <v>400.94600000000003</v>
      </c>
      <c r="GP15" s="9">
        <v>194.27500000000001</v>
      </c>
      <c r="GQ15" s="9">
        <v>206.672</v>
      </c>
      <c r="GR15" s="9">
        <v>48.451000000000001</v>
      </c>
      <c r="GS15" s="9">
        <v>19.768000000000001</v>
      </c>
      <c r="GT15" s="9">
        <v>28.683</v>
      </c>
      <c r="GU15" s="9">
        <v>240.91399999999999</v>
      </c>
      <c r="GV15" s="9">
        <v>116.28700000000001</v>
      </c>
      <c r="GW15" s="9">
        <v>124.627</v>
      </c>
      <c r="GX15" s="9">
        <v>24.326000000000001</v>
      </c>
      <c r="GY15" s="9">
        <v>9.4269999999999996</v>
      </c>
      <c r="GZ15" s="9">
        <v>14.898999999999999</v>
      </c>
      <c r="HA15" s="9">
        <v>127.444</v>
      </c>
      <c r="HB15" s="9">
        <v>66.224000000000004</v>
      </c>
      <c r="HC15" s="9">
        <v>61.22</v>
      </c>
      <c r="HD15" s="9">
        <v>24.125</v>
      </c>
      <c r="HE15" s="9">
        <v>10.340999999999999</v>
      </c>
      <c r="HF15" s="9">
        <v>13.784000000000001</v>
      </c>
      <c r="HG15" s="9">
        <v>113.47</v>
      </c>
      <c r="HH15" s="9">
        <v>50.063000000000002</v>
      </c>
      <c r="HI15" s="9">
        <v>63.406999999999996</v>
      </c>
      <c r="HJ15" s="9">
        <v>13.303000000000001</v>
      </c>
      <c r="HK15" s="9">
        <v>0</v>
      </c>
      <c r="HL15" s="9">
        <v>13.303000000000001</v>
      </c>
      <c r="HM15" s="9">
        <v>25.321999999999999</v>
      </c>
      <c r="HN15" s="9">
        <v>6.2110000000000003</v>
      </c>
      <c r="HO15" s="9">
        <v>19.111999999999998</v>
      </c>
      <c r="HP15" s="9">
        <v>22.213000000000001</v>
      </c>
      <c r="HQ15" s="9">
        <v>11.682</v>
      </c>
      <c r="HR15" s="9">
        <v>10.531000000000001</v>
      </c>
      <c r="HS15" s="9">
        <v>41.042999999999999</v>
      </c>
      <c r="HT15" s="9">
        <v>20.012</v>
      </c>
      <c r="HU15" s="9">
        <v>21.03</v>
      </c>
      <c r="HV15" s="9">
        <v>34.610999999999997</v>
      </c>
      <c r="HW15" s="9">
        <v>28.742000000000001</v>
      </c>
      <c r="HX15" s="9">
        <v>5.8689999999999998</v>
      </c>
      <c r="HY15" s="9">
        <v>78.929000000000002</v>
      </c>
      <c r="HZ15" s="9">
        <v>42.423000000000002</v>
      </c>
      <c r="IA15" s="9">
        <v>36.506</v>
      </c>
      <c r="IB15" s="9">
        <v>7.5890000000000004</v>
      </c>
      <c r="IC15" s="9">
        <v>5.0140000000000002</v>
      </c>
      <c r="ID15" s="9">
        <v>2.5739999999999998</v>
      </c>
      <c r="IE15" s="9">
        <v>14.738</v>
      </c>
      <c r="IF15" s="9">
        <v>9.3409999999999993</v>
      </c>
      <c r="IG15" s="9">
        <v>5.3970000000000002</v>
      </c>
      <c r="IH15" s="9">
        <v>28.187000000000001</v>
      </c>
      <c r="II15" s="9">
        <v>12.686999999999999</v>
      </c>
      <c r="IJ15" s="9">
        <v>15.5</v>
      </c>
      <c r="IK15" s="9">
        <v>77.709000000000003</v>
      </c>
      <c r="IL15" s="9">
        <v>48.59</v>
      </c>
      <c r="IM15" s="9">
        <v>29.119</v>
      </c>
      <c r="IN15" s="9">
        <v>17.704999999999998</v>
      </c>
      <c r="IO15" s="9">
        <v>7.5670000000000002</v>
      </c>
      <c r="IP15" s="9">
        <v>10.138</v>
      </c>
      <c r="IQ15" s="9">
        <v>42.8</v>
      </c>
    </row>
    <row r="16" spans="1:251">
      <c r="A16" s="10">
        <v>43862</v>
      </c>
      <c r="B16" s="9">
        <v>159.215</v>
      </c>
      <c r="C16" s="9">
        <v>78.257000000000005</v>
      </c>
      <c r="D16" s="9">
        <v>80.957999999999998</v>
      </c>
      <c r="E16" s="9">
        <v>92.843000000000004</v>
      </c>
      <c r="F16" s="9">
        <v>50.085999999999999</v>
      </c>
      <c r="G16" s="9">
        <v>42.756999999999998</v>
      </c>
      <c r="H16" s="9">
        <v>122.224</v>
      </c>
      <c r="I16" s="9">
        <v>57.244</v>
      </c>
      <c r="J16" s="9">
        <v>64.980999999999995</v>
      </c>
      <c r="K16" s="9">
        <v>85.861999999999995</v>
      </c>
      <c r="L16" s="9">
        <v>47.17</v>
      </c>
      <c r="M16" s="9">
        <v>38.692</v>
      </c>
      <c r="N16" s="9">
        <v>73.959000000000003</v>
      </c>
      <c r="O16" s="9">
        <v>35.371000000000002</v>
      </c>
      <c r="P16" s="9">
        <v>38.588000000000001</v>
      </c>
      <c r="Q16" s="9">
        <v>61.878999999999998</v>
      </c>
      <c r="R16" s="9">
        <v>32.973999999999997</v>
      </c>
      <c r="S16" s="9">
        <v>28.905000000000001</v>
      </c>
      <c r="T16" s="9">
        <v>101.842</v>
      </c>
      <c r="U16" s="9">
        <v>53.819000000000003</v>
      </c>
      <c r="V16" s="9">
        <v>48.023000000000003</v>
      </c>
      <c r="W16" s="9">
        <v>73.585999999999999</v>
      </c>
      <c r="X16" s="9">
        <v>37.776000000000003</v>
      </c>
      <c r="Y16" s="9">
        <v>35.81</v>
      </c>
      <c r="Z16" s="9">
        <v>8.4979999999999993</v>
      </c>
      <c r="AA16" s="9">
        <v>4.0599999999999996</v>
      </c>
      <c r="AB16" s="9">
        <v>4.4379999999999997</v>
      </c>
      <c r="AC16" s="9">
        <v>10.555</v>
      </c>
      <c r="AD16" s="9">
        <v>5.899</v>
      </c>
      <c r="AE16" s="9">
        <v>4.6559999999999997</v>
      </c>
      <c r="AF16" s="9">
        <v>23.754000000000001</v>
      </c>
      <c r="AG16" s="9">
        <v>11.826000000000001</v>
      </c>
      <c r="AH16" s="9">
        <v>11.928000000000001</v>
      </c>
      <c r="AI16" s="9">
        <v>16.626999999999999</v>
      </c>
      <c r="AJ16" s="9">
        <v>9.9779999999999998</v>
      </c>
      <c r="AK16" s="9">
        <v>6.649</v>
      </c>
      <c r="AL16" s="9">
        <v>53.241</v>
      </c>
      <c r="AM16" s="9">
        <v>27.498999999999999</v>
      </c>
      <c r="AN16" s="9">
        <v>25.742999999999999</v>
      </c>
      <c r="AO16" s="9">
        <v>25.692</v>
      </c>
      <c r="AP16" s="9">
        <v>13.247</v>
      </c>
      <c r="AQ16" s="9">
        <v>12.445</v>
      </c>
      <c r="AR16" s="9">
        <v>37.176000000000002</v>
      </c>
      <c r="AS16" s="9">
        <v>18.850999999999999</v>
      </c>
      <c r="AT16" s="9">
        <v>18.324999999999999</v>
      </c>
      <c r="AU16" s="9">
        <v>30.048999999999999</v>
      </c>
      <c r="AV16" s="9">
        <v>15.86</v>
      </c>
      <c r="AW16" s="9">
        <v>14.19</v>
      </c>
      <c r="AX16" s="9">
        <v>150.649</v>
      </c>
      <c r="AY16" s="9">
        <v>71.176000000000002</v>
      </c>
      <c r="AZ16" s="9">
        <v>79.474000000000004</v>
      </c>
      <c r="BA16" s="9">
        <v>111.279</v>
      </c>
      <c r="BB16" s="9">
        <v>59.529000000000003</v>
      </c>
      <c r="BC16" s="9">
        <v>51.75</v>
      </c>
      <c r="BD16" s="9">
        <v>54.963999999999999</v>
      </c>
      <c r="BE16" s="9">
        <v>31.561</v>
      </c>
      <c r="BF16" s="9">
        <v>23.402999999999999</v>
      </c>
      <c r="BG16" s="9">
        <v>15.843999999999999</v>
      </c>
      <c r="BH16" s="9">
        <v>7.1879999999999997</v>
      </c>
      <c r="BI16" s="9">
        <v>8.6560000000000006</v>
      </c>
      <c r="BJ16" s="9">
        <v>38.371000000000002</v>
      </c>
      <c r="BK16" s="9">
        <v>18.068000000000001</v>
      </c>
      <c r="BL16" s="9">
        <v>20.303000000000001</v>
      </c>
      <c r="BM16" s="9">
        <v>35.506999999999998</v>
      </c>
      <c r="BN16" s="9">
        <v>17.861999999999998</v>
      </c>
      <c r="BO16" s="9">
        <v>17.645</v>
      </c>
      <c r="BP16" s="9">
        <v>4.9649999999999999</v>
      </c>
      <c r="BQ16" s="9">
        <v>2.8839999999999999</v>
      </c>
      <c r="BR16" s="9">
        <v>2.081</v>
      </c>
      <c r="BS16" s="9">
        <v>529.53200000000004</v>
      </c>
      <c r="BT16" s="9">
        <v>274.029</v>
      </c>
      <c r="BU16" s="9">
        <v>255.50299999999999</v>
      </c>
      <c r="BV16" s="9">
        <v>97.441999999999993</v>
      </c>
      <c r="BW16" s="9">
        <v>43.779000000000003</v>
      </c>
      <c r="BX16" s="9">
        <v>53.661999999999999</v>
      </c>
      <c r="BY16" s="9">
        <v>457.01400000000001</v>
      </c>
      <c r="BZ16" s="9">
        <v>234.607</v>
      </c>
      <c r="CA16" s="9">
        <v>222.40700000000001</v>
      </c>
      <c r="CB16" s="9">
        <v>14.395</v>
      </c>
      <c r="CC16" s="9">
        <v>4.6130000000000004</v>
      </c>
      <c r="CD16" s="9">
        <v>9.782</v>
      </c>
      <c r="CE16" s="9">
        <v>77.043999999999997</v>
      </c>
      <c r="CF16" s="9">
        <v>36.594000000000001</v>
      </c>
      <c r="CG16" s="9">
        <v>40.448999999999998</v>
      </c>
      <c r="CH16" s="9">
        <v>4.5250000000000004</v>
      </c>
      <c r="CI16" s="9">
        <v>2.3769999999999998</v>
      </c>
      <c r="CJ16" s="9">
        <v>2.1480000000000001</v>
      </c>
      <c r="CK16" s="9">
        <v>24.574000000000002</v>
      </c>
      <c r="CL16" s="9">
        <v>10.555</v>
      </c>
      <c r="CM16" s="9">
        <v>14.019</v>
      </c>
      <c r="CN16" s="9">
        <v>27.202000000000002</v>
      </c>
      <c r="CO16" s="9">
        <v>12.022</v>
      </c>
      <c r="CP16" s="9">
        <v>15.18</v>
      </c>
      <c r="CQ16" s="9">
        <v>173.24199999999999</v>
      </c>
      <c r="CR16" s="9">
        <v>78.661000000000001</v>
      </c>
      <c r="CS16" s="9">
        <v>94.581000000000003</v>
      </c>
      <c r="CT16" s="9">
        <v>18.023</v>
      </c>
      <c r="CU16" s="9">
        <v>7.6449999999999996</v>
      </c>
      <c r="CV16" s="9">
        <v>10.378</v>
      </c>
      <c r="CW16" s="9">
        <v>64.265000000000001</v>
      </c>
      <c r="CX16" s="9">
        <v>31.317</v>
      </c>
      <c r="CY16" s="9">
        <v>32.948</v>
      </c>
      <c r="CZ16" s="9">
        <v>17.940999999999999</v>
      </c>
      <c r="DA16" s="9">
        <v>9.2899999999999991</v>
      </c>
      <c r="DB16" s="9">
        <v>8.6509999999999998</v>
      </c>
      <c r="DC16" s="9">
        <v>93.347999999999999</v>
      </c>
      <c r="DD16" s="9">
        <v>60.905000000000001</v>
      </c>
      <c r="DE16" s="9">
        <v>32.442999999999998</v>
      </c>
      <c r="DF16" s="9">
        <v>8.8559999999999999</v>
      </c>
      <c r="DG16" s="9">
        <v>3.706</v>
      </c>
      <c r="DH16" s="9">
        <v>5.15</v>
      </c>
      <c r="DI16" s="9">
        <v>12.21</v>
      </c>
      <c r="DJ16" s="9">
        <v>8.3580000000000005</v>
      </c>
      <c r="DK16" s="9">
        <v>3.8519999999999999</v>
      </c>
      <c r="DL16" s="9">
        <v>3.3439999999999999</v>
      </c>
      <c r="DM16" s="9">
        <v>2.7210000000000001</v>
      </c>
      <c r="DN16" s="9">
        <v>0.623</v>
      </c>
      <c r="DO16" s="9">
        <v>3.4609999999999999</v>
      </c>
      <c r="DP16" s="9">
        <v>1.988</v>
      </c>
      <c r="DQ16" s="9">
        <v>1.474</v>
      </c>
      <c r="DR16" s="9">
        <v>3.1560000000000001</v>
      </c>
      <c r="DS16" s="9">
        <v>1.405</v>
      </c>
      <c r="DT16" s="9">
        <v>1.7509999999999999</v>
      </c>
      <c r="DU16" s="9">
        <v>8.8689999999999998</v>
      </c>
      <c r="DV16" s="9">
        <v>6.2290000000000001</v>
      </c>
      <c r="DW16" s="9">
        <v>2.64</v>
      </c>
      <c r="DX16" s="9">
        <v>81.655000000000001</v>
      </c>
      <c r="DY16" s="9">
        <v>45.811</v>
      </c>
      <c r="DZ16" s="9">
        <v>35.843000000000004</v>
      </c>
      <c r="EA16" s="9">
        <v>205.43700000000001</v>
      </c>
      <c r="EB16" s="9">
        <v>109.01300000000001</v>
      </c>
      <c r="EC16" s="9">
        <v>96.424000000000007</v>
      </c>
      <c r="ED16" s="9">
        <v>153.22800000000001</v>
      </c>
      <c r="EE16" s="9">
        <v>87.867999999999995</v>
      </c>
      <c r="EF16" s="9">
        <v>65.36</v>
      </c>
      <c r="EG16" s="9">
        <v>457.42500000000001</v>
      </c>
      <c r="EH16" s="9">
        <v>241.63800000000001</v>
      </c>
      <c r="EI16" s="9">
        <v>215.78800000000001</v>
      </c>
      <c r="EJ16" s="9">
        <v>152.108</v>
      </c>
      <c r="EK16" s="9">
        <v>87.251000000000005</v>
      </c>
      <c r="EL16" s="9">
        <v>64.856999999999999</v>
      </c>
      <c r="EM16" s="9">
        <v>452.65199999999999</v>
      </c>
      <c r="EN16" s="9">
        <v>239.69200000000001</v>
      </c>
      <c r="EO16" s="9">
        <v>212.96</v>
      </c>
      <c r="EP16" s="9">
        <v>70.450999999999993</v>
      </c>
      <c r="EQ16" s="9">
        <v>41.597999999999999</v>
      </c>
      <c r="ER16" s="9">
        <v>28.853999999999999</v>
      </c>
      <c r="ES16" s="9">
        <v>139.56399999999999</v>
      </c>
      <c r="ET16" s="9">
        <v>76.385000000000005</v>
      </c>
      <c r="EU16" s="9">
        <v>63.179000000000002</v>
      </c>
      <c r="EV16" s="9">
        <v>47.695999999999998</v>
      </c>
      <c r="EW16" s="9">
        <v>26.818000000000001</v>
      </c>
      <c r="EX16" s="9">
        <v>20.878</v>
      </c>
      <c r="EY16" s="9">
        <v>212.23400000000001</v>
      </c>
      <c r="EZ16" s="9">
        <v>110.682</v>
      </c>
      <c r="FA16" s="9">
        <v>101.553</v>
      </c>
      <c r="FB16" s="9">
        <v>27.036000000000001</v>
      </c>
      <c r="FC16" s="9">
        <v>17.105</v>
      </c>
      <c r="FD16" s="9">
        <v>9.93</v>
      </c>
      <c r="FE16" s="9">
        <v>132.06200000000001</v>
      </c>
      <c r="FF16" s="9">
        <v>65.453000000000003</v>
      </c>
      <c r="FG16" s="9">
        <v>66.608999999999995</v>
      </c>
      <c r="FH16" s="9">
        <v>20.66</v>
      </c>
      <c r="FI16" s="9">
        <v>9.7119999999999997</v>
      </c>
      <c r="FJ16" s="9">
        <v>10.948</v>
      </c>
      <c r="FK16" s="9">
        <v>80.171999999999997</v>
      </c>
      <c r="FL16" s="9">
        <v>45.228000000000002</v>
      </c>
      <c r="FM16" s="9">
        <v>34.944000000000003</v>
      </c>
      <c r="FN16" s="9">
        <v>33.960999999999999</v>
      </c>
      <c r="FO16" s="9">
        <v>18.835999999999999</v>
      </c>
      <c r="FP16" s="9">
        <v>15.125</v>
      </c>
      <c r="FQ16" s="9">
        <v>100.854</v>
      </c>
      <c r="FR16" s="9">
        <v>52.625</v>
      </c>
      <c r="FS16" s="9">
        <v>48.228000000000002</v>
      </c>
      <c r="FT16" s="9">
        <v>14.571999999999999</v>
      </c>
      <c r="FU16" s="9">
        <v>8.24</v>
      </c>
      <c r="FV16" s="9">
        <v>6.3319999999999999</v>
      </c>
      <c r="FW16" s="9">
        <v>63.35</v>
      </c>
      <c r="FX16" s="9">
        <v>31.041</v>
      </c>
      <c r="FY16" s="9">
        <v>32.31</v>
      </c>
      <c r="FZ16" s="9">
        <v>19.39</v>
      </c>
      <c r="GA16" s="9">
        <v>10.596</v>
      </c>
      <c r="GB16" s="9">
        <v>8.7929999999999993</v>
      </c>
      <c r="GC16" s="9">
        <v>37.503</v>
      </c>
      <c r="GD16" s="9">
        <v>21.585000000000001</v>
      </c>
      <c r="GE16" s="9">
        <v>15.919</v>
      </c>
      <c r="GF16" s="9">
        <v>1.1200000000000001</v>
      </c>
      <c r="GG16" s="9">
        <v>0.61699999999999999</v>
      </c>
      <c r="GH16" s="9">
        <v>0.503</v>
      </c>
      <c r="GI16" s="9">
        <v>4.7729999999999997</v>
      </c>
      <c r="GJ16" s="9">
        <v>1.946</v>
      </c>
      <c r="GK16" s="9">
        <v>2.8279999999999998</v>
      </c>
      <c r="GL16" s="9">
        <v>127.947</v>
      </c>
      <c r="GM16" s="9">
        <v>74.671999999999997</v>
      </c>
      <c r="GN16" s="9">
        <v>53.274999999999999</v>
      </c>
      <c r="GO16" s="9">
        <v>372.94900000000001</v>
      </c>
      <c r="GP16" s="9">
        <v>190.696</v>
      </c>
      <c r="GQ16" s="9">
        <v>182.25299999999999</v>
      </c>
      <c r="GR16" s="9">
        <v>48.877000000000002</v>
      </c>
      <c r="GS16" s="9">
        <v>22.715</v>
      </c>
      <c r="GT16" s="9">
        <v>26.163</v>
      </c>
      <c r="GU16" s="9">
        <v>236.136</v>
      </c>
      <c r="GV16" s="9">
        <v>121.262</v>
      </c>
      <c r="GW16" s="9">
        <v>114.874</v>
      </c>
      <c r="GX16" s="9">
        <v>22.29</v>
      </c>
      <c r="GY16" s="9">
        <v>8.5790000000000006</v>
      </c>
      <c r="GZ16" s="9">
        <v>13.711</v>
      </c>
      <c r="HA16" s="9">
        <v>112.67700000000001</v>
      </c>
      <c r="HB16" s="9">
        <v>59.564</v>
      </c>
      <c r="HC16" s="9">
        <v>53.113999999999997</v>
      </c>
      <c r="HD16" s="9">
        <v>26.587</v>
      </c>
      <c r="HE16" s="9">
        <v>14.135999999999999</v>
      </c>
      <c r="HF16" s="9">
        <v>12.451000000000001</v>
      </c>
      <c r="HG16" s="9">
        <v>123.459</v>
      </c>
      <c r="HH16" s="9">
        <v>61.698</v>
      </c>
      <c r="HI16" s="9">
        <v>61.761000000000003</v>
      </c>
      <c r="HJ16" s="9">
        <v>12.657999999999999</v>
      </c>
      <c r="HK16" s="9">
        <v>3.528</v>
      </c>
      <c r="HL16" s="9">
        <v>9.1300000000000008</v>
      </c>
      <c r="HM16" s="9">
        <v>22.597999999999999</v>
      </c>
      <c r="HN16" s="9">
        <v>3.411</v>
      </c>
      <c r="HO16" s="9">
        <v>19.187000000000001</v>
      </c>
      <c r="HP16" s="9">
        <v>29.44</v>
      </c>
      <c r="HQ16" s="9">
        <v>18.948</v>
      </c>
      <c r="HR16" s="9">
        <v>10.492000000000001</v>
      </c>
      <c r="HS16" s="9">
        <v>40.781999999999996</v>
      </c>
      <c r="HT16" s="9">
        <v>20.629000000000001</v>
      </c>
      <c r="HU16" s="9">
        <v>20.152999999999999</v>
      </c>
      <c r="HV16" s="9">
        <v>32.548999999999999</v>
      </c>
      <c r="HW16" s="9">
        <v>26.341999999999999</v>
      </c>
      <c r="HX16" s="9">
        <v>6.2060000000000004</v>
      </c>
      <c r="HY16" s="9">
        <v>60.651000000000003</v>
      </c>
      <c r="HZ16" s="9">
        <v>39.884999999999998</v>
      </c>
      <c r="IA16" s="9">
        <v>20.765999999999998</v>
      </c>
      <c r="IB16" s="9">
        <v>4.423</v>
      </c>
      <c r="IC16" s="9">
        <v>3.1389999999999998</v>
      </c>
      <c r="ID16" s="9">
        <v>1.284</v>
      </c>
      <c r="IE16" s="9">
        <v>12.782</v>
      </c>
      <c r="IF16" s="9">
        <v>5.51</v>
      </c>
      <c r="IG16" s="9">
        <v>7.2720000000000002</v>
      </c>
      <c r="IH16" s="9">
        <v>22.073</v>
      </c>
      <c r="II16" s="9">
        <v>12.542999999999999</v>
      </c>
      <c r="IJ16" s="9">
        <v>9.5299999999999994</v>
      </c>
      <c r="IK16" s="9">
        <v>74.27</v>
      </c>
      <c r="IL16" s="9">
        <v>45.649000000000001</v>
      </c>
      <c r="IM16" s="9">
        <v>28.620999999999999</v>
      </c>
      <c r="IN16" s="9">
        <v>11.180999999999999</v>
      </c>
      <c r="IO16" s="9">
        <v>6.0449999999999999</v>
      </c>
      <c r="IP16" s="9">
        <v>5.1360000000000001</v>
      </c>
      <c r="IQ16" s="9">
        <v>40.351999999999997</v>
      </c>
    </row>
    <row r="17" spans="1:251">
      <c r="A17" s="10">
        <v>44228</v>
      </c>
      <c r="B17" s="9">
        <v>196.22300000000001</v>
      </c>
      <c r="C17" s="9">
        <v>106</v>
      </c>
      <c r="D17" s="9">
        <v>90.222999999999999</v>
      </c>
      <c r="E17" s="9">
        <v>95.14</v>
      </c>
      <c r="F17" s="9">
        <v>42.707999999999998</v>
      </c>
      <c r="G17" s="9">
        <v>52.432000000000002</v>
      </c>
      <c r="H17" s="9">
        <v>161.166</v>
      </c>
      <c r="I17" s="9">
        <v>88.492999999999995</v>
      </c>
      <c r="J17" s="9">
        <v>72.673000000000002</v>
      </c>
      <c r="K17" s="9">
        <v>86.131</v>
      </c>
      <c r="L17" s="9">
        <v>35.393999999999998</v>
      </c>
      <c r="M17" s="9">
        <v>50.735999999999997</v>
      </c>
      <c r="N17" s="9">
        <v>95.570999999999998</v>
      </c>
      <c r="O17" s="9">
        <v>48.307000000000002</v>
      </c>
      <c r="P17" s="9">
        <v>47.264000000000003</v>
      </c>
      <c r="Q17" s="9">
        <v>68.149000000000001</v>
      </c>
      <c r="R17" s="9">
        <v>27.015000000000001</v>
      </c>
      <c r="S17" s="9">
        <v>41.134999999999998</v>
      </c>
      <c r="T17" s="9">
        <v>125.38500000000001</v>
      </c>
      <c r="U17" s="9">
        <v>67.518000000000001</v>
      </c>
      <c r="V17" s="9">
        <v>57.866</v>
      </c>
      <c r="W17" s="9">
        <v>63.423000000000002</v>
      </c>
      <c r="X17" s="9">
        <v>27.093</v>
      </c>
      <c r="Y17" s="9">
        <v>36.331000000000003</v>
      </c>
      <c r="Z17" s="9">
        <v>16.321999999999999</v>
      </c>
      <c r="AA17" s="9">
        <v>9.2669999999999995</v>
      </c>
      <c r="AB17" s="9">
        <v>7.0540000000000003</v>
      </c>
      <c r="AC17" s="9">
        <v>13.375</v>
      </c>
      <c r="AD17" s="9">
        <v>5.7859999999999996</v>
      </c>
      <c r="AE17" s="9">
        <v>7.5890000000000004</v>
      </c>
      <c r="AF17" s="9">
        <v>30.411000000000001</v>
      </c>
      <c r="AG17" s="9">
        <v>16.559000000000001</v>
      </c>
      <c r="AH17" s="9">
        <v>13.852</v>
      </c>
      <c r="AI17" s="9">
        <v>19.158000000000001</v>
      </c>
      <c r="AJ17" s="9">
        <v>7.085</v>
      </c>
      <c r="AK17" s="9">
        <v>12.074</v>
      </c>
      <c r="AL17" s="9">
        <v>77.438000000000002</v>
      </c>
      <c r="AM17" s="9">
        <v>45.805</v>
      </c>
      <c r="AN17" s="9">
        <v>31.632999999999999</v>
      </c>
      <c r="AO17" s="9">
        <v>35.161999999999999</v>
      </c>
      <c r="AP17" s="9">
        <v>11.318</v>
      </c>
      <c r="AQ17" s="9">
        <v>23.844000000000001</v>
      </c>
      <c r="AR17" s="9">
        <v>48.24</v>
      </c>
      <c r="AS17" s="9">
        <v>28.584</v>
      </c>
      <c r="AT17" s="9">
        <v>19.655999999999999</v>
      </c>
      <c r="AU17" s="9">
        <v>33.106999999999999</v>
      </c>
      <c r="AV17" s="9">
        <v>13.473000000000001</v>
      </c>
      <c r="AW17" s="9">
        <v>19.634</v>
      </c>
      <c r="AX17" s="9">
        <v>190.23</v>
      </c>
      <c r="AY17" s="9">
        <v>103.495</v>
      </c>
      <c r="AZ17" s="9">
        <v>86.734999999999999</v>
      </c>
      <c r="BA17" s="9">
        <v>104.45399999999999</v>
      </c>
      <c r="BB17" s="9">
        <v>44.542000000000002</v>
      </c>
      <c r="BC17" s="9">
        <v>59.911000000000001</v>
      </c>
      <c r="BD17" s="9">
        <v>95.004999999999995</v>
      </c>
      <c r="BE17" s="9">
        <v>59.061</v>
      </c>
      <c r="BF17" s="9">
        <v>35.944000000000003</v>
      </c>
      <c r="BG17" s="9">
        <v>44.293999999999997</v>
      </c>
      <c r="BH17" s="9">
        <v>16.373000000000001</v>
      </c>
      <c r="BI17" s="9">
        <v>27.920999999999999</v>
      </c>
      <c r="BJ17" s="9">
        <v>50.670999999999999</v>
      </c>
      <c r="BK17" s="9">
        <v>26.454000000000001</v>
      </c>
      <c r="BL17" s="9">
        <v>24.216999999999999</v>
      </c>
      <c r="BM17" s="9">
        <v>33.686</v>
      </c>
      <c r="BN17" s="9">
        <v>15.906000000000001</v>
      </c>
      <c r="BO17" s="9">
        <v>17.78</v>
      </c>
      <c r="BP17" s="9">
        <v>4.6619999999999999</v>
      </c>
      <c r="BQ17" s="9">
        <v>1.6180000000000001</v>
      </c>
      <c r="BR17" s="9">
        <v>3.0430000000000001</v>
      </c>
      <c r="BS17" s="9">
        <v>426.75900000000001</v>
      </c>
      <c r="BT17" s="9">
        <v>217.34399999999999</v>
      </c>
      <c r="BU17" s="9">
        <v>209.41499999999999</v>
      </c>
      <c r="BV17" s="9">
        <v>120.459</v>
      </c>
      <c r="BW17" s="9">
        <v>58.192999999999998</v>
      </c>
      <c r="BX17" s="9">
        <v>62.265000000000001</v>
      </c>
      <c r="BY17" s="9">
        <v>355.41199999999998</v>
      </c>
      <c r="BZ17" s="9">
        <v>168.197</v>
      </c>
      <c r="CA17" s="9">
        <v>187.215</v>
      </c>
      <c r="CB17" s="9">
        <v>16.713000000000001</v>
      </c>
      <c r="CC17" s="9">
        <v>8.0860000000000003</v>
      </c>
      <c r="CD17" s="9">
        <v>8.6270000000000007</v>
      </c>
      <c r="CE17" s="9">
        <v>59.412999999999997</v>
      </c>
      <c r="CF17" s="9">
        <v>30.577000000000002</v>
      </c>
      <c r="CG17" s="9">
        <v>28.837</v>
      </c>
      <c r="CH17" s="9">
        <v>7.5890000000000004</v>
      </c>
      <c r="CI17" s="9">
        <v>2.956</v>
      </c>
      <c r="CJ17" s="9">
        <v>4.633</v>
      </c>
      <c r="CK17" s="9">
        <v>22.576000000000001</v>
      </c>
      <c r="CL17" s="9">
        <v>8.9640000000000004</v>
      </c>
      <c r="CM17" s="9">
        <v>13.612</v>
      </c>
      <c r="CN17" s="9">
        <v>42.228000000000002</v>
      </c>
      <c r="CO17" s="9">
        <v>17.234999999999999</v>
      </c>
      <c r="CP17" s="9">
        <v>24.992999999999999</v>
      </c>
      <c r="CQ17" s="9">
        <v>138.37299999999999</v>
      </c>
      <c r="CR17" s="9">
        <v>59.581000000000003</v>
      </c>
      <c r="CS17" s="9">
        <v>78.792000000000002</v>
      </c>
      <c r="CT17" s="9">
        <v>19.716000000000001</v>
      </c>
      <c r="CU17" s="9">
        <v>11.483000000000001</v>
      </c>
      <c r="CV17" s="9">
        <v>8.234</v>
      </c>
      <c r="CW17" s="9">
        <v>47.395000000000003</v>
      </c>
      <c r="CX17" s="9">
        <v>19.119</v>
      </c>
      <c r="CY17" s="9">
        <v>28.276</v>
      </c>
      <c r="CZ17" s="9">
        <v>26.106999999999999</v>
      </c>
      <c r="DA17" s="9">
        <v>14.724</v>
      </c>
      <c r="DB17" s="9">
        <v>11.382999999999999</v>
      </c>
      <c r="DC17" s="9">
        <v>70.858000000000004</v>
      </c>
      <c r="DD17" s="9">
        <v>43.116999999999997</v>
      </c>
      <c r="DE17" s="9">
        <v>27.741</v>
      </c>
      <c r="DF17" s="9">
        <v>2.1</v>
      </c>
      <c r="DG17" s="9">
        <v>0.86499999999999999</v>
      </c>
      <c r="DH17" s="9">
        <v>1.2350000000000001</v>
      </c>
      <c r="DI17" s="9">
        <v>8.5020000000000007</v>
      </c>
      <c r="DJ17" s="9">
        <v>2.0150000000000001</v>
      </c>
      <c r="DK17" s="9">
        <v>6.4870000000000001</v>
      </c>
      <c r="DL17" s="9">
        <v>2.5539999999999998</v>
      </c>
      <c r="DM17" s="9">
        <v>0.65900000000000003</v>
      </c>
      <c r="DN17" s="9">
        <v>1.895</v>
      </c>
      <c r="DO17" s="9">
        <v>4.2629999999999999</v>
      </c>
      <c r="DP17" s="9">
        <v>1.974</v>
      </c>
      <c r="DQ17" s="9">
        <v>2.29</v>
      </c>
      <c r="DR17" s="9">
        <v>3.452</v>
      </c>
      <c r="DS17" s="9">
        <v>2.1859999999999999</v>
      </c>
      <c r="DT17" s="9">
        <v>1.2649999999999999</v>
      </c>
      <c r="DU17" s="9">
        <v>4.032</v>
      </c>
      <c r="DV17" s="9">
        <v>2.851</v>
      </c>
      <c r="DW17" s="9">
        <v>1.181</v>
      </c>
      <c r="DX17" s="9">
        <v>95.513999999999996</v>
      </c>
      <c r="DY17" s="9">
        <v>56.622999999999998</v>
      </c>
      <c r="DZ17" s="9">
        <v>38.890999999999998</v>
      </c>
      <c r="EA17" s="9">
        <v>195.67500000000001</v>
      </c>
      <c r="EB17" s="9">
        <v>100.848</v>
      </c>
      <c r="EC17" s="9">
        <v>94.825999999999993</v>
      </c>
      <c r="ED17" s="9">
        <v>169.72399999999999</v>
      </c>
      <c r="EE17" s="9">
        <v>97.894000000000005</v>
      </c>
      <c r="EF17" s="9">
        <v>71.83</v>
      </c>
      <c r="EG17" s="9">
        <v>491.62700000000001</v>
      </c>
      <c r="EH17" s="9">
        <v>244.37200000000001</v>
      </c>
      <c r="EI17" s="9">
        <v>247.256</v>
      </c>
      <c r="EJ17" s="9">
        <v>166.971</v>
      </c>
      <c r="EK17" s="9">
        <v>95.861000000000004</v>
      </c>
      <c r="EL17" s="9">
        <v>71.11</v>
      </c>
      <c r="EM17" s="9">
        <v>485.822</v>
      </c>
      <c r="EN17" s="9">
        <v>241.00700000000001</v>
      </c>
      <c r="EO17" s="9">
        <v>244.815</v>
      </c>
      <c r="EP17" s="9">
        <v>64.924999999999997</v>
      </c>
      <c r="EQ17" s="9">
        <v>40.472999999999999</v>
      </c>
      <c r="ER17" s="9">
        <v>24.452000000000002</v>
      </c>
      <c r="ES17" s="9">
        <v>161.834</v>
      </c>
      <c r="ET17" s="9">
        <v>75.36</v>
      </c>
      <c r="EU17" s="9">
        <v>86.474999999999994</v>
      </c>
      <c r="EV17" s="9">
        <v>60.353999999999999</v>
      </c>
      <c r="EW17" s="9">
        <v>32.396000000000001</v>
      </c>
      <c r="EX17" s="9">
        <v>27.957999999999998</v>
      </c>
      <c r="EY17" s="9">
        <v>220.68199999999999</v>
      </c>
      <c r="EZ17" s="9">
        <v>118.366</v>
      </c>
      <c r="FA17" s="9">
        <v>102.316</v>
      </c>
      <c r="FB17" s="9">
        <v>33.963000000000001</v>
      </c>
      <c r="FC17" s="9">
        <v>18.716999999999999</v>
      </c>
      <c r="FD17" s="9">
        <v>15.246</v>
      </c>
      <c r="FE17" s="9">
        <v>139.751</v>
      </c>
      <c r="FF17" s="9">
        <v>78.995999999999995</v>
      </c>
      <c r="FG17" s="9">
        <v>60.755000000000003</v>
      </c>
      <c r="FH17" s="9">
        <v>26.39</v>
      </c>
      <c r="FI17" s="9">
        <v>13.679</v>
      </c>
      <c r="FJ17" s="9">
        <v>12.712</v>
      </c>
      <c r="FK17" s="9">
        <v>80.930999999999997</v>
      </c>
      <c r="FL17" s="9">
        <v>39.369999999999997</v>
      </c>
      <c r="FM17" s="9">
        <v>41.561</v>
      </c>
      <c r="FN17" s="9">
        <v>41.692999999999998</v>
      </c>
      <c r="FO17" s="9">
        <v>22.992999999999999</v>
      </c>
      <c r="FP17" s="9">
        <v>18.699000000000002</v>
      </c>
      <c r="FQ17" s="9">
        <v>103.306</v>
      </c>
      <c r="FR17" s="9">
        <v>47.280999999999999</v>
      </c>
      <c r="FS17" s="9">
        <v>56.024999999999999</v>
      </c>
      <c r="FT17" s="9">
        <v>22.190999999999999</v>
      </c>
      <c r="FU17" s="9">
        <v>11.496</v>
      </c>
      <c r="FV17" s="9">
        <v>10.695</v>
      </c>
      <c r="FW17" s="9">
        <v>73.754999999999995</v>
      </c>
      <c r="FX17" s="9">
        <v>32.631999999999998</v>
      </c>
      <c r="FY17" s="9">
        <v>41.122999999999998</v>
      </c>
      <c r="FZ17" s="9">
        <v>19.501999999999999</v>
      </c>
      <c r="GA17" s="9">
        <v>11.497</v>
      </c>
      <c r="GB17" s="9">
        <v>8.0050000000000008</v>
      </c>
      <c r="GC17" s="9">
        <v>29.550999999999998</v>
      </c>
      <c r="GD17" s="9">
        <v>14.648</v>
      </c>
      <c r="GE17" s="9">
        <v>14.903</v>
      </c>
      <c r="GF17" s="9">
        <v>2.7530000000000001</v>
      </c>
      <c r="GG17" s="9">
        <v>2.032</v>
      </c>
      <c r="GH17" s="9">
        <v>0.72</v>
      </c>
      <c r="GI17" s="9">
        <v>5.8049999999999997</v>
      </c>
      <c r="GJ17" s="9">
        <v>3.3650000000000002</v>
      </c>
      <c r="GK17" s="9">
        <v>2.44</v>
      </c>
      <c r="GL17" s="9">
        <v>139.32499999999999</v>
      </c>
      <c r="GM17" s="9">
        <v>79.692999999999998</v>
      </c>
      <c r="GN17" s="9">
        <v>59.631</v>
      </c>
      <c r="GO17" s="9">
        <v>416.84100000000001</v>
      </c>
      <c r="GP17" s="9">
        <v>209.90600000000001</v>
      </c>
      <c r="GQ17" s="9">
        <v>206.935</v>
      </c>
      <c r="GR17" s="9">
        <v>55.805</v>
      </c>
      <c r="GS17" s="9">
        <v>28.983000000000001</v>
      </c>
      <c r="GT17" s="9">
        <v>26.821000000000002</v>
      </c>
      <c r="GU17" s="9">
        <v>241.01400000000001</v>
      </c>
      <c r="GV17" s="9">
        <v>130.98699999999999</v>
      </c>
      <c r="GW17" s="9">
        <v>110.027</v>
      </c>
      <c r="GX17" s="9">
        <v>31.25</v>
      </c>
      <c r="GY17" s="9">
        <v>14.363</v>
      </c>
      <c r="GZ17" s="9">
        <v>16.888000000000002</v>
      </c>
      <c r="HA17" s="9">
        <v>125.95</v>
      </c>
      <c r="HB17" s="9">
        <v>67.706000000000003</v>
      </c>
      <c r="HC17" s="9">
        <v>58.244</v>
      </c>
      <c r="HD17" s="9">
        <v>24.553999999999998</v>
      </c>
      <c r="HE17" s="9">
        <v>14.621</v>
      </c>
      <c r="HF17" s="9">
        <v>9.9339999999999993</v>
      </c>
      <c r="HG17" s="9">
        <v>115.06399999999999</v>
      </c>
      <c r="HH17" s="9">
        <v>63.280999999999999</v>
      </c>
      <c r="HI17" s="9">
        <v>51.783000000000001</v>
      </c>
      <c r="HJ17" s="9">
        <v>11.247999999999999</v>
      </c>
      <c r="HK17" s="9">
        <v>1.1379999999999999</v>
      </c>
      <c r="HL17" s="9">
        <v>10.11</v>
      </c>
      <c r="HM17" s="9">
        <v>24.332000000000001</v>
      </c>
      <c r="HN17" s="9">
        <v>1.708</v>
      </c>
      <c r="HO17" s="9">
        <v>22.623999999999999</v>
      </c>
      <c r="HP17" s="9">
        <v>23.529</v>
      </c>
      <c r="HQ17" s="9">
        <v>16.388000000000002</v>
      </c>
      <c r="HR17" s="9">
        <v>7.141</v>
      </c>
      <c r="HS17" s="9">
        <v>61.456000000000003</v>
      </c>
      <c r="HT17" s="9">
        <v>25.86</v>
      </c>
      <c r="HU17" s="9">
        <v>35.595999999999997</v>
      </c>
      <c r="HV17" s="9">
        <v>41.435000000000002</v>
      </c>
      <c r="HW17" s="9">
        <v>29.331</v>
      </c>
      <c r="HX17" s="9">
        <v>12.103</v>
      </c>
      <c r="HY17" s="9">
        <v>71.849999999999994</v>
      </c>
      <c r="HZ17" s="9">
        <v>41.165999999999997</v>
      </c>
      <c r="IA17" s="9">
        <v>30.684000000000001</v>
      </c>
      <c r="IB17" s="9">
        <v>7.3079999999999998</v>
      </c>
      <c r="IC17" s="9">
        <v>3.8530000000000002</v>
      </c>
      <c r="ID17" s="9">
        <v>3.456</v>
      </c>
      <c r="IE17" s="9">
        <v>18.187999999999999</v>
      </c>
      <c r="IF17" s="9">
        <v>10.183999999999999</v>
      </c>
      <c r="IG17" s="9">
        <v>8.0039999999999996</v>
      </c>
      <c r="IH17" s="9">
        <v>27.216000000000001</v>
      </c>
      <c r="II17" s="9">
        <v>17.099</v>
      </c>
      <c r="IJ17" s="9">
        <v>10.117000000000001</v>
      </c>
      <c r="IK17" s="9">
        <v>69.498999999999995</v>
      </c>
      <c r="IL17" s="9">
        <v>32.642000000000003</v>
      </c>
      <c r="IM17" s="9">
        <v>36.856999999999999</v>
      </c>
      <c r="IN17" s="9">
        <v>14.641999999999999</v>
      </c>
      <c r="IO17" s="9">
        <v>10.471</v>
      </c>
      <c r="IP17" s="9">
        <v>4.1710000000000003</v>
      </c>
      <c r="IQ17" s="9">
        <v>31.731000000000002</v>
      </c>
    </row>
    <row r="18" spans="1:251">
      <c r="A18" s="10">
        <v>44593</v>
      </c>
      <c r="B18" s="9">
        <v>134.12200000000001</v>
      </c>
      <c r="C18" s="9">
        <v>65.873000000000005</v>
      </c>
      <c r="D18" s="9">
        <v>68.248999999999995</v>
      </c>
      <c r="E18" s="9">
        <v>89.338999999999999</v>
      </c>
      <c r="F18" s="9">
        <v>40.777000000000001</v>
      </c>
      <c r="G18" s="9">
        <v>48.561999999999998</v>
      </c>
      <c r="H18" s="9">
        <v>110.627</v>
      </c>
      <c r="I18" s="9">
        <v>50.987000000000002</v>
      </c>
      <c r="J18" s="9">
        <v>59.64</v>
      </c>
      <c r="K18" s="9">
        <v>77.997</v>
      </c>
      <c r="L18" s="9">
        <v>34.151000000000003</v>
      </c>
      <c r="M18" s="9">
        <v>43.847000000000001</v>
      </c>
      <c r="N18" s="9">
        <v>62.639000000000003</v>
      </c>
      <c r="O18" s="9">
        <v>31.928999999999998</v>
      </c>
      <c r="P18" s="9">
        <v>30.71</v>
      </c>
      <c r="Q18" s="9">
        <v>72.688000000000002</v>
      </c>
      <c r="R18" s="9">
        <v>32.344999999999999</v>
      </c>
      <c r="S18" s="9">
        <v>40.343000000000004</v>
      </c>
      <c r="T18" s="9">
        <v>74.278000000000006</v>
      </c>
      <c r="U18" s="9">
        <v>37.747</v>
      </c>
      <c r="V18" s="9">
        <v>36.530999999999999</v>
      </c>
      <c r="W18" s="9">
        <v>45.624000000000002</v>
      </c>
      <c r="X18" s="9">
        <v>21.559000000000001</v>
      </c>
      <c r="Y18" s="9">
        <v>24.065000000000001</v>
      </c>
      <c r="Z18" s="9">
        <v>9.9589999999999996</v>
      </c>
      <c r="AA18" s="9">
        <v>7.4279999999999999</v>
      </c>
      <c r="AB18" s="9">
        <v>2.532</v>
      </c>
      <c r="AC18" s="9">
        <v>10.778</v>
      </c>
      <c r="AD18" s="9">
        <v>4.5430000000000001</v>
      </c>
      <c r="AE18" s="9">
        <v>6.2350000000000003</v>
      </c>
      <c r="AF18" s="9">
        <v>16.606000000000002</v>
      </c>
      <c r="AG18" s="9">
        <v>6.0910000000000002</v>
      </c>
      <c r="AH18" s="9">
        <v>10.513999999999999</v>
      </c>
      <c r="AI18" s="9">
        <v>14.308</v>
      </c>
      <c r="AJ18" s="9">
        <v>8.4309999999999992</v>
      </c>
      <c r="AK18" s="9">
        <v>5.8769999999999998</v>
      </c>
      <c r="AL18" s="9">
        <v>43.402999999999999</v>
      </c>
      <c r="AM18" s="9">
        <v>20.687999999999999</v>
      </c>
      <c r="AN18" s="9">
        <v>22.715</v>
      </c>
      <c r="AO18" s="9">
        <v>23.341000000000001</v>
      </c>
      <c r="AP18" s="9">
        <v>12.997</v>
      </c>
      <c r="AQ18" s="9">
        <v>10.343999999999999</v>
      </c>
      <c r="AR18" s="9">
        <v>28.042000000000002</v>
      </c>
      <c r="AS18" s="9">
        <v>12.737</v>
      </c>
      <c r="AT18" s="9">
        <v>15.305</v>
      </c>
      <c r="AU18" s="9">
        <v>21.942</v>
      </c>
      <c r="AV18" s="9">
        <v>10.891999999999999</v>
      </c>
      <c r="AW18" s="9">
        <v>11.051</v>
      </c>
      <c r="AX18" s="9">
        <v>123.875</v>
      </c>
      <c r="AY18" s="9">
        <v>59.41</v>
      </c>
      <c r="AZ18" s="9">
        <v>64.465000000000003</v>
      </c>
      <c r="BA18" s="9">
        <v>103.01300000000001</v>
      </c>
      <c r="BB18" s="9">
        <v>46.055999999999997</v>
      </c>
      <c r="BC18" s="9">
        <v>56.956000000000003</v>
      </c>
      <c r="BD18" s="9">
        <v>51.084000000000003</v>
      </c>
      <c r="BE18" s="9">
        <v>27.605</v>
      </c>
      <c r="BF18" s="9">
        <v>23.48</v>
      </c>
      <c r="BG18" s="9">
        <v>21.298999999999999</v>
      </c>
      <c r="BH18" s="9">
        <v>8.17</v>
      </c>
      <c r="BI18" s="9">
        <v>13.128</v>
      </c>
      <c r="BJ18" s="9">
        <v>30.794</v>
      </c>
      <c r="BK18" s="9">
        <v>11.956</v>
      </c>
      <c r="BL18" s="9">
        <v>18.838000000000001</v>
      </c>
      <c r="BM18" s="9">
        <v>24.579000000000001</v>
      </c>
      <c r="BN18" s="9">
        <v>12.468</v>
      </c>
      <c r="BO18" s="9">
        <v>12.11</v>
      </c>
      <c r="BP18" s="9">
        <v>4.8959999999999999</v>
      </c>
      <c r="BQ18" s="9">
        <v>3.4390000000000001</v>
      </c>
      <c r="BR18" s="9">
        <v>1.4570000000000001</v>
      </c>
      <c r="BS18" s="9">
        <v>648.61699999999996</v>
      </c>
      <c r="BT18" s="9">
        <v>325.22300000000001</v>
      </c>
      <c r="BU18" s="9">
        <v>323.39499999999998</v>
      </c>
      <c r="BV18" s="9">
        <v>81.762</v>
      </c>
      <c r="BW18" s="9">
        <v>38.198999999999998</v>
      </c>
      <c r="BX18" s="9">
        <v>43.563000000000002</v>
      </c>
      <c r="BY18" s="9">
        <v>494.10599999999999</v>
      </c>
      <c r="BZ18" s="9">
        <v>245.52600000000001</v>
      </c>
      <c r="CA18" s="9">
        <v>248.58</v>
      </c>
      <c r="CB18" s="9">
        <v>14.225</v>
      </c>
      <c r="CC18" s="9">
        <v>4.4859999999999998</v>
      </c>
      <c r="CD18" s="9">
        <v>9.7390000000000008</v>
      </c>
      <c r="CE18" s="9">
        <v>92.823999999999998</v>
      </c>
      <c r="CF18" s="9">
        <v>38.116999999999997</v>
      </c>
      <c r="CG18" s="9">
        <v>54.707000000000001</v>
      </c>
      <c r="CH18" s="9">
        <v>2.899</v>
      </c>
      <c r="CI18" s="9">
        <v>1.0940000000000001</v>
      </c>
      <c r="CJ18" s="9">
        <v>1.8049999999999999</v>
      </c>
      <c r="CK18" s="9">
        <v>23.390999999999998</v>
      </c>
      <c r="CL18" s="9">
        <v>8.4990000000000006</v>
      </c>
      <c r="CM18" s="9">
        <v>14.893000000000001</v>
      </c>
      <c r="CN18" s="9">
        <v>25.954999999999998</v>
      </c>
      <c r="CO18" s="9">
        <v>15.773</v>
      </c>
      <c r="CP18" s="9">
        <v>10.182</v>
      </c>
      <c r="CQ18" s="9">
        <v>187.756</v>
      </c>
      <c r="CR18" s="9">
        <v>96.22</v>
      </c>
      <c r="CS18" s="9">
        <v>91.537000000000006</v>
      </c>
      <c r="CT18" s="9">
        <v>12.933</v>
      </c>
      <c r="CU18" s="9">
        <v>4.84</v>
      </c>
      <c r="CV18" s="9">
        <v>8.093</v>
      </c>
      <c r="CW18" s="9">
        <v>69.028000000000006</v>
      </c>
      <c r="CX18" s="9">
        <v>35.762</v>
      </c>
      <c r="CY18" s="9">
        <v>33.265999999999998</v>
      </c>
      <c r="CZ18" s="9">
        <v>18.963000000000001</v>
      </c>
      <c r="DA18" s="9">
        <v>9.2390000000000008</v>
      </c>
      <c r="DB18" s="9">
        <v>9.7240000000000002</v>
      </c>
      <c r="DC18" s="9">
        <v>91.581000000000003</v>
      </c>
      <c r="DD18" s="9">
        <v>51.802999999999997</v>
      </c>
      <c r="DE18" s="9">
        <v>39.777999999999999</v>
      </c>
      <c r="DF18" s="9">
        <v>4.6580000000000004</v>
      </c>
      <c r="DG18" s="9">
        <v>1.56</v>
      </c>
      <c r="DH18" s="9">
        <v>3.0979999999999999</v>
      </c>
      <c r="DI18" s="9">
        <v>12.757</v>
      </c>
      <c r="DJ18" s="9">
        <v>8.2479999999999993</v>
      </c>
      <c r="DK18" s="9">
        <v>4.5090000000000003</v>
      </c>
      <c r="DL18" s="9">
        <v>0.91200000000000003</v>
      </c>
      <c r="DM18" s="9">
        <v>0.47</v>
      </c>
      <c r="DN18" s="9">
        <v>0.442</v>
      </c>
      <c r="DO18" s="9">
        <v>5.383</v>
      </c>
      <c r="DP18" s="9">
        <v>3.0870000000000002</v>
      </c>
      <c r="DQ18" s="9">
        <v>2.2949999999999999</v>
      </c>
      <c r="DR18" s="9">
        <v>1.2170000000000001</v>
      </c>
      <c r="DS18" s="9">
        <v>0.73699999999999999</v>
      </c>
      <c r="DT18" s="9">
        <v>0.48</v>
      </c>
      <c r="DU18" s="9">
        <v>11.385999999999999</v>
      </c>
      <c r="DV18" s="9">
        <v>3.79</v>
      </c>
      <c r="DW18" s="9">
        <v>7.5960000000000001</v>
      </c>
      <c r="DX18" s="9">
        <v>64.197999999999993</v>
      </c>
      <c r="DY18" s="9">
        <v>35.075000000000003</v>
      </c>
      <c r="DZ18" s="9">
        <v>29.123999999999999</v>
      </c>
      <c r="EA18" s="9">
        <v>279.22199999999998</v>
      </c>
      <c r="EB18" s="9">
        <v>137.81</v>
      </c>
      <c r="EC18" s="9">
        <v>141.41200000000001</v>
      </c>
      <c r="ED18" s="9">
        <v>118.581</v>
      </c>
      <c r="EE18" s="9">
        <v>64.564999999999998</v>
      </c>
      <c r="EF18" s="9">
        <v>54.015000000000001</v>
      </c>
      <c r="EG18" s="9">
        <v>600.44100000000003</v>
      </c>
      <c r="EH18" s="9">
        <v>290.98500000000001</v>
      </c>
      <c r="EI18" s="9">
        <v>309.45499999999998</v>
      </c>
      <c r="EJ18" s="9">
        <v>114.28700000000001</v>
      </c>
      <c r="EK18" s="9">
        <v>62.494</v>
      </c>
      <c r="EL18" s="9">
        <v>51.792999999999999</v>
      </c>
      <c r="EM18" s="9">
        <v>593.20799999999997</v>
      </c>
      <c r="EN18" s="9">
        <v>286.75799999999998</v>
      </c>
      <c r="EO18" s="9">
        <v>306.44900000000001</v>
      </c>
      <c r="EP18" s="9">
        <v>43.31</v>
      </c>
      <c r="EQ18" s="9">
        <v>24.949000000000002</v>
      </c>
      <c r="ER18" s="9">
        <v>18.361000000000001</v>
      </c>
      <c r="ES18" s="9">
        <v>195.62200000000001</v>
      </c>
      <c r="ET18" s="9">
        <v>98.561000000000007</v>
      </c>
      <c r="EU18" s="9">
        <v>97.061999999999998</v>
      </c>
      <c r="EV18" s="9">
        <v>43.192999999999998</v>
      </c>
      <c r="EW18" s="9">
        <v>22.719000000000001</v>
      </c>
      <c r="EX18" s="9">
        <v>20.474</v>
      </c>
      <c r="EY18" s="9">
        <v>260.245</v>
      </c>
      <c r="EZ18" s="9">
        <v>117.741</v>
      </c>
      <c r="FA18" s="9">
        <v>142.50299999999999</v>
      </c>
      <c r="FB18" s="9">
        <v>29.117999999999999</v>
      </c>
      <c r="FC18" s="9">
        <v>19.663</v>
      </c>
      <c r="FD18" s="9">
        <v>9.4550000000000001</v>
      </c>
      <c r="FE18" s="9">
        <v>153.31899999999999</v>
      </c>
      <c r="FF18" s="9">
        <v>72.412999999999997</v>
      </c>
      <c r="FG18" s="9">
        <v>80.906000000000006</v>
      </c>
      <c r="FH18" s="9">
        <v>14.074999999999999</v>
      </c>
      <c r="FI18" s="9">
        <v>3.056</v>
      </c>
      <c r="FJ18" s="9">
        <v>11.019</v>
      </c>
      <c r="FK18" s="9">
        <v>106.926</v>
      </c>
      <c r="FL18" s="9">
        <v>45.328000000000003</v>
      </c>
      <c r="FM18" s="9">
        <v>61.597000000000001</v>
      </c>
      <c r="FN18" s="9">
        <v>27.783000000000001</v>
      </c>
      <c r="FO18" s="9">
        <v>14.826000000000001</v>
      </c>
      <c r="FP18" s="9">
        <v>12.958</v>
      </c>
      <c r="FQ18" s="9">
        <v>137.34100000000001</v>
      </c>
      <c r="FR18" s="9">
        <v>70.456000000000003</v>
      </c>
      <c r="FS18" s="9">
        <v>66.884</v>
      </c>
      <c r="FT18" s="9">
        <v>17.75</v>
      </c>
      <c r="FU18" s="9">
        <v>8.1120000000000001</v>
      </c>
      <c r="FV18" s="9">
        <v>9.6379999999999999</v>
      </c>
      <c r="FW18" s="9">
        <v>87.536000000000001</v>
      </c>
      <c r="FX18" s="9">
        <v>41.691000000000003</v>
      </c>
      <c r="FY18" s="9">
        <v>45.844999999999999</v>
      </c>
      <c r="FZ18" s="9">
        <v>10.032999999999999</v>
      </c>
      <c r="GA18" s="9">
        <v>6.7140000000000004</v>
      </c>
      <c r="GB18" s="9">
        <v>3.32</v>
      </c>
      <c r="GC18" s="9">
        <v>49.805</v>
      </c>
      <c r="GD18" s="9">
        <v>28.765999999999998</v>
      </c>
      <c r="GE18" s="9">
        <v>21.039000000000001</v>
      </c>
      <c r="GF18" s="9">
        <v>4.2939999999999996</v>
      </c>
      <c r="GG18" s="9">
        <v>2.0720000000000001</v>
      </c>
      <c r="GH18" s="9">
        <v>2.222</v>
      </c>
      <c r="GI18" s="9">
        <v>7.2329999999999997</v>
      </c>
      <c r="GJ18" s="9">
        <v>4.2270000000000003</v>
      </c>
      <c r="GK18" s="9">
        <v>3.0059999999999998</v>
      </c>
      <c r="GL18" s="9">
        <v>104.822</v>
      </c>
      <c r="GM18" s="9">
        <v>54.155999999999999</v>
      </c>
      <c r="GN18" s="9">
        <v>50.664999999999999</v>
      </c>
      <c r="GO18" s="9">
        <v>499.04899999999998</v>
      </c>
      <c r="GP18" s="9">
        <v>243.685</v>
      </c>
      <c r="GQ18" s="9">
        <v>255.363</v>
      </c>
      <c r="GR18" s="9">
        <v>37.006</v>
      </c>
      <c r="GS18" s="9">
        <v>17.98</v>
      </c>
      <c r="GT18" s="9">
        <v>19.024999999999999</v>
      </c>
      <c r="GU18" s="9">
        <v>295.68799999999999</v>
      </c>
      <c r="GV18" s="9">
        <v>149.833</v>
      </c>
      <c r="GW18" s="9">
        <v>145.85599999999999</v>
      </c>
      <c r="GX18" s="9">
        <v>15.433999999999999</v>
      </c>
      <c r="GY18" s="9">
        <v>6.6020000000000003</v>
      </c>
      <c r="GZ18" s="9">
        <v>8.8320000000000007</v>
      </c>
      <c r="HA18" s="9">
        <v>133.03</v>
      </c>
      <c r="HB18" s="9">
        <v>66.111999999999995</v>
      </c>
      <c r="HC18" s="9">
        <v>66.918000000000006</v>
      </c>
      <c r="HD18" s="9">
        <v>21.571999999999999</v>
      </c>
      <c r="HE18" s="9">
        <v>11.379</v>
      </c>
      <c r="HF18" s="9">
        <v>10.193</v>
      </c>
      <c r="HG18" s="9">
        <v>162.65899999999999</v>
      </c>
      <c r="HH18" s="9">
        <v>83.721000000000004</v>
      </c>
      <c r="HI18" s="9">
        <v>78.938000000000002</v>
      </c>
      <c r="HJ18" s="9">
        <v>12.015000000000001</v>
      </c>
      <c r="HK18" s="9">
        <v>0.61899999999999999</v>
      </c>
      <c r="HL18" s="9">
        <v>11.396000000000001</v>
      </c>
      <c r="HM18" s="9">
        <v>33.982999999999997</v>
      </c>
      <c r="HN18" s="9">
        <v>4.6079999999999997</v>
      </c>
      <c r="HO18" s="9">
        <v>29.376000000000001</v>
      </c>
      <c r="HP18" s="9">
        <v>17.120999999999999</v>
      </c>
      <c r="HQ18" s="9">
        <v>10.34</v>
      </c>
      <c r="HR18" s="9">
        <v>6.7809999999999997</v>
      </c>
      <c r="HS18" s="9">
        <v>70.906000000000006</v>
      </c>
      <c r="HT18" s="9">
        <v>30.585000000000001</v>
      </c>
      <c r="HU18" s="9">
        <v>40.322000000000003</v>
      </c>
      <c r="HV18" s="9">
        <v>30.122</v>
      </c>
      <c r="HW18" s="9">
        <v>20.18</v>
      </c>
      <c r="HX18" s="9">
        <v>9.9420000000000002</v>
      </c>
      <c r="HY18" s="9">
        <v>79.397000000000006</v>
      </c>
      <c r="HZ18" s="9">
        <v>50.116</v>
      </c>
      <c r="IA18" s="9">
        <v>29.280999999999999</v>
      </c>
      <c r="IB18" s="9">
        <v>8.5579999999999998</v>
      </c>
      <c r="IC18" s="9">
        <v>5.0359999999999996</v>
      </c>
      <c r="ID18" s="9">
        <v>3.5219999999999998</v>
      </c>
      <c r="IE18" s="9">
        <v>19.073</v>
      </c>
      <c r="IF18" s="9">
        <v>8.5440000000000005</v>
      </c>
      <c r="IG18" s="9">
        <v>10.529</v>
      </c>
      <c r="IH18" s="9">
        <v>13.145</v>
      </c>
      <c r="II18" s="9">
        <v>9.7959999999999994</v>
      </c>
      <c r="IJ18" s="9">
        <v>3.35</v>
      </c>
      <c r="IK18" s="9">
        <v>97.713999999999999</v>
      </c>
      <c r="IL18" s="9">
        <v>44.908999999999999</v>
      </c>
      <c r="IM18" s="9">
        <v>52.804000000000002</v>
      </c>
      <c r="IN18" s="9">
        <v>7.1710000000000003</v>
      </c>
      <c r="IO18" s="9">
        <v>4.9560000000000004</v>
      </c>
      <c r="IP18" s="9">
        <v>2.2149999999999999</v>
      </c>
      <c r="IQ18" s="9">
        <v>49.970999999999997</v>
      </c>
    </row>
    <row r="19" spans="1:251">
      <c r="A19" s="10">
        <v>44958</v>
      </c>
      <c r="B19" s="9">
        <v>118.416</v>
      </c>
      <c r="C19" s="9">
        <v>59.07</v>
      </c>
      <c r="D19" s="9">
        <v>59.345999999999997</v>
      </c>
      <c r="E19" s="9">
        <v>77.680000000000007</v>
      </c>
      <c r="F19" s="9">
        <v>36.776000000000003</v>
      </c>
      <c r="G19" s="9">
        <v>40.905000000000001</v>
      </c>
      <c r="H19" s="9">
        <v>92.055000000000007</v>
      </c>
      <c r="I19" s="9">
        <v>44.07</v>
      </c>
      <c r="J19" s="9">
        <v>47.984999999999999</v>
      </c>
      <c r="K19" s="9">
        <v>68.933999999999997</v>
      </c>
      <c r="L19" s="9">
        <v>33.44</v>
      </c>
      <c r="M19" s="9">
        <v>35.494</v>
      </c>
      <c r="N19" s="9">
        <v>63.655999999999999</v>
      </c>
      <c r="O19" s="9">
        <v>34.167999999999999</v>
      </c>
      <c r="P19" s="9">
        <v>29.488</v>
      </c>
      <c r="Q19" s="9">
        <v>59.542999999999999</v>
      </c>
      <c r="R19" s="9">
        <v>29.084</v>
      </c>
      <c r="S19" s="9">
        <v>30.459</v>
      </c>
      <c r="T19" s="9">
        <v>71.353999999999999</v>
      </c>
      <c r="U19" s="9">
        <v>43.567999999999998</v>
      </c>
      <c r="V19" s="9">
        <v>27.786000000000001</v>
      </c>
      <c r="W19" s="9">
        <v>54.182000000000002</v>
      </c>
      <c r="X19" s="9">
        <v>30.417000000000002</v>
      </c>
      <c r="Y19" s="9">
        <v>23.765000000000001</v>
      </c>
      <c r="Z19" s="9">
        <v>7.7770000000000001</v>
      </c>
      <c r="AA19" s="9">
        <v>6.1369999999999996</v>
      </c>
      <c r="AB19" s="9">
        <v>1.64</v>
      </c>
      <c r="AC19" s="9">
        <v>12.685</v>
      </c>
      <c r="AD19" s="9">
        <v>5.5860000000000003</v>
      </c>
      <c r="AE19" s="9">
        <v>7.0990000000000002</v>
      </c>
      <c r="AF19" s="9">
        <v>14.964</v>
      </c>
      <c r="AG19" s="9">
        <v>10.522</v>
      </c>
      <c r="AH19" s="9">
        <v>4.4420000000000002</v>
      </c>
      <c r="AI19" s="9">
        <v>17.465</v>
      </c>
      <c r="AJ19" s="9">
        <v>9.4770000000000003</v>
      </c>
      <c r="AK19" s="9">
        <v>7.9880000000000004</v>
      </c>
      <c r="AL19" s="9">
        <v>42.241</v>
      </c>
      <c r="AM19" s="9">
        <v>21.798999999999999</v>
      </c>
      <c r="AN19" s="9">
        <v>20.440999999999999</v>
      </c>
      <c r="AO19" s="9">
        <v>10.967000000000001</v>
      </c>
      <c r="AP19" s="9">
        <v>3.7429999999999999</v>
      </c>
      <c r="AQ19" s="9">
        <v>7.2229999999999999</v>
      </c>
      <c r="AR19" s="9">
        <v>28.34</v>
      </c>
      <c r="AS19" s="9">
        <v>16.937000000000001</v>
      </c>
      <c r="AT19" s="9">
        <v>11.403</v>
      </c>
      <c r="AU19" s="9">
        <v>18.536000000000001</v>
      </c>
      <c r="AV19" s="9">
        <v>8.5090000000000003</v>
      </c>
      <c r="AW19" s="9">
        <v>10.026</v>
      </c>
      <c r="AX19" s="9">
        <v>110.58799999999999</v>
      </c>
      <c r="AY19" s="9">
        <v>56.999000000000002</v>
      </c>
      <c r="AZ19" s="9">
        <v>53.588999999999999</v>
      </c>
      <c r="BA19" s="9">
        <v>94.135000000000005</v>
      </c>
      <c r="BB19" s="9">
        <v>44.912999999999997</v>
      </c>
      <c r="BC19" s="9">
        <v>49.222000000000001</v>
      </c>
      <c r="BD19" s="9">
        <v>50.219000000000001</v>
      </c>
      <c r="BE19" s="9">
        <v>25.364999999999998</v>
      </c>
      <c r="BF19" s="9">
        <v>24.853000000000002</v>
      </c>
      <c r="BG19" s="9">
        <v>9.7149999999999999</v>
      </c>
      <c r="BH19" s="9">
        <v>4.375</v>
      </c>
      <c r="BI19" s="9">
        <v>5.34</v>
      </c>
      <c r="BJ19" s="9">
        <v>32.606000000000002</v>
      </c>
      <c r="BK19" s="9">
        <v>15.340999999999999</v>
      </c>
      <c r="BL19" s="9">
        <v>17.265000000000001</v>
      </c>
      <c r="BM19" s="9">
        <v>22.657</v>
      </c>
      <c r="BN19" s="9">
        <v>11.255000000000001</v>
      </c>
      <c r="BO19" s="9">
        <v>11.403</v>
      </c>
      <c r="BP19" s="9">
        <v>6.2679999999999998</v>
      </c>
      <c r="BQ19" s="9">
        <v>1.6020000000000001</v>
      </c>
      <c r="BR19" s="9">
        <v>4.6660000000000004</v>
      </c>
      <c r="BS19" s="9">
        <v>656.73099999999999</v>
      </c>
      <c r="BT19" s="9">
        <v>334.07600000000002</v>
      </c>
      <c r="BU19" s="9">
        <v>322.65499999999997</v>
      </c>
      <c r="BV19" s="9">
        <v>68.584000000000003</v>
      </c>
      <c r="BW19" s="9">
        <v>35.174999999999997</v>
      </c>
      <c r="BX19" s="9">
        <v>33.408999999999999</v>
      </c>
      <c r="BY19" s="9">
        <v>484.09699999999998</v>
      </c>
      <c r="BZ19" s="9">
        <v>237.328</v>
      </c>
      <c r="CA19" s="9">
        <v>246.76900000000001</v>
      </c>
      <c r="CB19" s="9">
        <v>11.087</v>
      </c>
      <c r="CC19" s="9">
        <v>6.657</v>
      </c>
      <c r="CD19" s="9">
        <v>4.43</v>
      </c>
      <c r="CE19" s="9">
        <v>72.451999999999998</v>
      </c>
      <c r="CF19" s="9">
        <v>41.524999999999999</v>
      </c>
      <c r="CG19" s="9">
        <v>30.927</v>
      </c>
      <c r="CH19" s="9">
        <v>1.77</v>
      </c>
      <c r="CI19" s="9">
        <v>1.24</v>
      </c>
      <c r="CJ19" s="9">
        <v>0.53</v>
      </c>
      <c r="CK19" s="9">
        <v>25.106000000000002</v>
      </c>
      <c r="CL19" s="9">
        <v>9.0030000000000001</v>
      </c>
      <c r="CM19" s="9">
        <v>16.103000000000002</v>
      </c>
      <c r="CN19" s="9">
        <v>23.792000000000002</v>
      </c>
      <c r="CO19" s="9">
        <v>11.577</v>
      </c>
      <c r="CP19" s="9">
        <v>12.215</v>
      </c>
      <c r="CQ19" s="9">
        <v>199.85499999999999</v>
      </c>
      <c r="CR19" s="9">
        <v>86.435000000000002</v>
      </c>
      <c r="CS19" s="9">
        <v>113.42</v>
      </c>
      <c r="CT19" s="9">
        <v>13.178000000000001</v>
      </c>
      <c r="CU19" s="9">
        <v>7.2380000000000004</v>
      </c>
      <c r="CV19" s="9">
        <v>5.94</v>
      </c>
      <c r="CW19" s="9">
        <v>61.965000000000003</v>
      </c>
      <c r="CX19" s="9">
        <v>31.079000000000001</v>
      </c>
      <c r="CY19" s="9">
        <v>30.885000000000002</v>
      </c>
      <c r="CZ19" s="9">
        <v>15.117000000000001</v>
      </c>
      <c r="DA19" s="9">
        <v>7.1390000000000002</v>
      </c>
      <c r="DB19" s="9">
        <v>7.9779999999999998</v>
      </c>
      <c r="DC19" s="9">
        <v>98.186000000000007</v>
      </c>
      <c r="DD19" s="9">
        <v>54.552</v>
      </c>
      <c r="DE19" s="9">
        <v>43.634</v>
      </c>
      <c r="DF19" s="9">
        <v>2.3809999999999998</v>
      </c>
      <c r="DG19" s="9">
        <v>1.3240000000000001</v>
      </c>
      <c r="DH19" s="9">
        <v>1.0580000000000001</v>
      </c>
      <c r="DI19" s="9">
        <v>7.6120000000000001</v>
      </c>
      <c r="DJ19" s="9">
        <v>3.82</v>
      </c>
      <c r="DK19" s="9">
        <v>3.7930000000000001</v>
      </c>
      <c r="DL19" s="9">
        <v>0</v>
      </c>
      <c r="DM19" s="9">
        <v>0</v>
      </c>
      <c r="DN19" s="9">
        <v>0</v>
      </c>
      <c r="DO19" s="9">
        <v>5.4969999999999999</v>
      </c>
      <c r="DP19" s="9">
        <v>4.7640000000000002</v>
      </c>
      <c r="DQ19" s="9">
        <v>0.73299999999999998</v>
      </c>
      <c r="DR19" s="9">
        <v>1.258</v>
      </c>
      <c r="DS19" s="9">
        <v>0</v>
      </c>
      <c r="DT19" s="9">
        <v>1.258</v>
      </c>
      <c r="DU19" s="9">
        <v>13.425000000000001</v>
      </c>
      <c r="DV19" s="9">
        <v>6.15</v>
      </c>
      <c r="DW19" s="9">
        <v>7.274</v>
      </c>
      <c r="DX19" s="9">
        <v>71.036000000000001</v>
      </c>
      <c r="DY19" s="9">
        <v>37.615000000000002</v>
      </c>
      <c r="DZ19" s="9">
        <v>33.420999999999999</v>
      </c>
      <c r="EA19" s="9">
        <v>289.42599999999999</v>
      </c>
      <c r="EB19" s="9">
        <v>157.48699999999999</v>
      </c>
      <c r="EC19" s="9">
        <v>131.93899999999999</v>
      </c>
      <c r="ED19" s="9">
        <v>105.82899999999999</v>
      </c>
      <c r="EE19" s="9">
        <v>54.65</v>
      </c>
      <c r="EF19" s="9">
        <v>51.179000000000002</v>
      </c>
      <c r="EG19" s="9">
        <v>598.13</v>
      </c>
      <c r="EH19" s="9">
        <v>295.75299999999999</v>
      </c>
      <c r="EI19" s="9">
        <v>302.37700000000001</v>
      </c>
      <c r="EJ19" s="9">
        <v>104.628</v>
      </c>
      <c r="EK19" s="9">
        <v>53.841999999999999</v>
      </c>
      <c r="EL19" s="9">
        <v>50.786999999999999</v>
      </c>
      <c r="EM19" s="9">
        <v>585.601</v>
      </c>
      <c r="EN19" s="9">
        <v>287.15899999999999</v>
      </c>
      <c r="EO19" s="9">
        <v>298.44200000000001</v>
      </c>
      <c r="EP19" s="9">
        <v>43.398000000000003</v>
      </c>
      <c r="EQ19" s="9">
        <v>26.038</v>
      </c>
      <c r="ER19" s="9">
        <v>17.36</v>
      </c>
      <c r="ES19" s="9">
        <v>190.477</v>
      </c>
      <c r="ET19" s="9">
        <v>93.293999999999997</v>
      </c>
      <c r="EU19" s="9">
        <v>97.183000000000007</v>
      </c>
      <c r="EV19" s="9">
        <v>35.537999999999997</v>
      </c>
      <c r="EW19" s="9">
        <v>17.428000000000001</v>
      </c>
      <c r="EX19" s="9">
        <v>18.11</v>
      </c>
      <c r="EY19" s="9">
        <v>267.06099999999998</v>
      </c>
      <c r="EZ19" s="9">
        <v>137.28200000000001</v>
      </c>
      <c r="FA19" s="9">
        <v>129.78</v>
      </c>
      <c r="FB19" s="9">
        <v>17.468</v>
      </c>
      <c r="FC19" s="9">
        <v>8.4169999999999998</v>
      </c>
      <c r="FD19" s="9">
        <v>9.0510000000000002</v>
      </c>
      <c r="FE19" s="9">
        <v>156.13999999999999</v>
      </c>
      <c r="FF19" s="9">
        <v>82.745999999999995</v>
      </c>
      <c r="FG19" s="9">
        <v>73.394999999999996</v>
      </c>
      <c r="FH19" s="9">
        <v>18.07</v>
      </c>
      <c r="FI19" s="9">
        <v>9.0109999999999992</v>
      </c>
      <c r="FJ19" s="9">
        <v>9.0589999999999993</v>
      </c>
      <c r="FK19" s="9">
        <v>110.92100000000001</v>
      </c>
      <c r="FL19" s="9">
        <v>54.536000000000001</v>
      </c>
      <c r="FM19" s="9">
        <v>56.384999999999998</v>
      </c>
      <c r="FN19" s="9">
        <v>25.693000000000001</v>
      </c>
      <c r="FO19" s="9">
        <v>10.375999999999999</v>
      </c>
      <c r="FP19" s="9">
        <v>15.317</v>
      </c>
      <c r="FQ19" s="9">
        <v>128.06299999999999</v>
      </c>
      <c r="FR19" s="9">
        <v>56.584000000000003</v>
      </c>
      <c r="FS19" s="9">
        <v>71.478999999999999</v>
      </c>
      <c r="FT19" s="9">
        <v>14.983000000000001</v>
      </c>
      <c r="FU19" s="9">
        <v>4.9660000000000002</v>
      </c>
      <c r="FV19" s="9">
        <v>10.016999999999999</v>
      </c>
      <c r="FW19" s="9">
        <v>87.106999999999999</v>
      </c>
      <c r="FX19" s="9">
        <v>37.527999999999999</v>
      </c>
      <c r="FY19" s="9">
        <v>49.579000000000001</v>
      </c>
      <c r="FZ19" s="9">
        <v>10.71</v>
      </c>
      <c r="GA19" s="9">
        <v>5.41</v>
      </c>
      <c r="GB19" s="9">
        <v>5.3</v>
      </c>
      <c r="GC19" s="9">
        <v>40.954999999999998</v>
      </c>
      <c r="GD19" s="9">
        <v>19.055</v>
      </c>
      <c r="GE19" s="9">
        <v>21.9</v>
      </c>
      <c r="GF19" s="9">
        <v>1.2010000000000001</v>
      </c>
      <c r="GG19" s="9">
        <v>0.80900000000000005</v>
      </c>
      <c r="GH19" s="9">
        <v>0.39200000000000002</v>
      </c>
      <c r="GI19" s="9">
        <v>12.529</v>
      </c>
      <c r="GJ19" s="9">
        <v>8.593</v>
      </c>
      <c r="GK19" s="9">
        <v>3.9350000000000001</v>
      </c>
      <c r="GL19" s="9">
        <v>87.88</v>
      </c>
      <c r="GM19" s="9">
        <v>47.563000000000002</v>
      </c>
      <c r="GN19" s="9">
        <v>40.317</v>
      </c>
      <c r="GO19" s="9">
        <v>499.36200000000002</v>
      </c>
      <c r="GP19" s="9">
        <v>250.982</v>
      </c>
      <c r="GQ19" s="9">
        <v>248.38</v>
      </c>
      <c r="GR19" s="9">
        <v>38.889000000000003</v>
      </c>
      <c r="GS19" s="9">
        <v>16.992000000000001</v>
      </c>
      <c r="GT19" s="9">
        <v>21.896999999999998</v>
      </c>
      <c r="GU19" s="9">
        <v>293.60500000000002</v>
      </c>
      <c r="GV19" s="9">
        <v>156.84899999999999</v>
      </c>
      <c r="GW19" s="9">
        <v>136.755</v>
      </c>
      <c r="GX19" s="9">
        <v>22.202000000000002</v>
      </c>
      <c r="GY19" s="9">
        <v>9.2650000000000006</v>
      </c>
      <c r="GZ19" s="9">
        <v>12.936999999999999</v>
      </c>
      <c r="HA19" s="9">
        <v>142.38300000000001</v>
      </c>
      <c r="HB19" s="9">
        <v>74.637</v>
      </c>
      <c r="HC19" s="9">
        <v>67.745999999999995</v>
      </c>
      <c r="HD19" s="9">
        <v>16.687000000000001</v>
      </c>
      <c r="HE19" s="9">
        <v>7.7279999999999998</v>
      </c>
      <c r="HF19" s="9">
        <v>8.9600000000000009</v>
      </c>
      <c r="HG19" s="9">
        <v>151.22200000000001</v>
      </c>
      <c r="HH19" s="9">
        <v>82.212000000000003</v>
      </c>
      <c r="HI19" s="9">
        <v>69.010000000000005</v>
      </c>
      <c r="HJ19" s="9">
        <v>4.5119999999999996</v>
      </c>
      <c r="HK19" s="9">
        <v>0.54900000000000004</v>
      </c>
      <c r="HL19" s="9">
        <v>3.964</v>
      </c>
      <c r="HM19" s="9">
        <v>34.899000000000001</v>
      </c>
      <c r="HN19" s="9">
        <v>5.6890000000000001</v>
      </c>
      <c r="HO19" s="9">
        <v>29.210999999999999</v>
      </c>
      <c r="HP19" s="9">
        <v>15.422000000000001</v>
      </c>
      <c r="HQ19" s="9">
        <v>10.9</v>
      </c>
      <c r="HR19" s="9">
        <v>4.5220000000000002</v>
      </c>
      <c r="HS19" s="9">
        <v>68.573999999999998</v>
      </c>
      <c r="HT19" s="9">
        <v>28.236999999999998</v>
      </c>
      <c r="HU19" s="9">
        <v>40.338000000000001</v>
      </c>
      <c r="HV19" s="9">
        <v>26.9</v>
      </c>
      <c r="HW19" s="9">
        <v>18.385999999999999</v>
      </c>
      <c r="HX19" s="9">
        <v>8.5139999999999993</v>
      </c>
      <c r="HY19" s="9">
        <v>87.355000000000004</v>
      </c>
      <c r="HZ19" s="9">
        <v>55.191000000000003</v>
      </c>
      <c r="IA19" s="9">
        <v>32.164999999999999</v>
      </c>
      <c r="IB19" s="9">
        <v>2.1560000000000001</v>
      </c>
      <c r="IC19" s="9">
        <v>0.73599999999999999</v>
      </c>
      <c r="ID19" s="9">
        <v>1.421</v>
      </c>
      <c r="IE19" s="9">
        <v>14.928000000000001</v>
      </c>
      <c r="IF19" s="9">
        <v>5.0170000000000003</v>
      </c>
      <c r="IG19" s="9">
        <v>9.9109999999999996</v>
      </c>
      <c r="IH19" s="9">
        <v>16.623000000000001</v>
      </c>
      <c r="II19" s="9">
        <v>6.7549999999999999</v>
      </c>
      <c r="IJ19" s="9">
        <v>9.8670000000000009</v>
      </c>
      <c r="IK19" s="9">
        <v>91.433999999999997</v>
      </c>
      <c r="IL19" s="9">
        <v>40.743000000000002</v>
      </c>
      <c r="IM19" s="9">
        <v>50.69</v>
      </c>
      <c r="IN19" s="9">
        <v>6.4729999999999999</v>
      </c>
      <c r="IO19" s="9">
        <v>1.998</v>
      </c>
      <c r="IP19" s="9">
        <v>4.4749999999999996</v>
      </c>
      <c r="IQ19" s="9">
        <v>41.530999999999999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1994</v>
      </c>
      <c r="C1" s="3" t="s">
        <v>1995</v>
      </c>
      <c r="D1" s="3" t="s">
        <v>1996</v>
      </c>
      <c r="E1" s="3" t="s">
        <v>1997</v>
      </c>
      <c r="F1" s="3" t="s">
        <v>1998</v>
      </c>
      <c r="G1" s="3" t="s">
        <v>1999</v>
      </c>
      <c r="H1" s="3" t="s">
        <v>2000</v>
      </c>
      <c r="I1" s="3" t="s">
        <v>2001</v>
      </c>
      <c r="J1" s="3" t="s">
        <v>2002</v>
      </c>
      <c r="K1" s="3" t="s">
        <v>2003</v>
      </c>
      <c r="L1" s="3" t="s">
        <v>2004</v>
      </c>
      <c r="M1" s="3" t="s">
        <v>2005</v>
      </c>
      <c r="N1" s="3" t="s">
        <v>2006</v>
      </c>
      <c r="O1" s="3" t="s">
        <v>2007</v>
      </c>
      <c r="P1" s="3" t="s">
        <v>2008</v>
      </c>
      <c r="Q1" s="3" t="s">
        <v>2009</v>
      </c>
      <c r="R1" s="3" t="s">
        <v>2010</v>
      </c>
      <c r="S1" s="3" t="s">
        <v>2011</v>
      </c>
      <c r="T1" s="3" t="s">
        <v>2012</v>
      </c>
      <c r="U1" s="3" t="s">
        <v>2013</v>
      </c>
      <c r="V1" s="3" t="s">
        <v>2014</v>
      </c>
      <c r="W1" s="3" t="s">
        <v>2015</v>
      </c>
      <c r="X1" s="3" t="s">
        <v>2016</v>
      </c>
      <c r="Y1" s="3" t="s">
        <v>2017</v>
      </c>
      <c r="Z1" s="3" t="s">
        <v>2018</v>
      </c>
      <c r="AA1" s="3" t="s">
        <v>2019</v>
      </c>
      <c r="AB1" s="3" t="s">
        <v>2020</v>
      </c>
      <c r="AC1" s="3" t="s">
        <v>2021</v>
      </c>
      <c r="AD1" s="3" t="s">
        <v>2022</v>
      </c>
      <c r="AE1" s="3" t="s">
        <v>2023</v>
      </c>
      <c r="AF1" s="3" t="s">
        <v>2024</v>
      </c>
      <c r="AG1" s="3" t="s">
        <v>2025</v>
      </c>
      <c r="AH1" s="3" t="s">
        <v>2026</v>
      </c>
      <c r="AI1" s="3" t="s">
        <v>2027</v>
      </c>
      <c r="AJ1" s="3" t="s">
        <v>2028</v>
      </c>
      <c r="AK1" s="3" t="s">
        <v>2029</v>
      </c>
      <c r="AL1" s="3" t="s">
        <v>2030</v>
      </c>
      <c r="AM1" s="3" t="s">
        <v>2031</v>
      </c>
      <c r="AN1" s="3" t="s">
        <v>2032</v>
      </c>
      <c r="AO1" s="3" t="s">
        <v>2033</v>
      </c>
      <c r="AP1" s="3" t="s">
        <v>2034</v>
      </c>
      <c r="AQ1" s="3" t="s">
        <v>2035</v>
      </c>
      <c r="AR1" s="3" t="s">
        <v>2036</v>
      </c>
      <c r="AS1" s="3" t="s">
        <v>2037</v>
      </c>
      <c r="AT1" s="3" t="s">
        <v>2038</v>
      </c>
      <c r="AU1" s="3" t="s">
        <v>2039</v>
      </c>
      <c r="AV1" s="3" t="s">
        <v>2040</v>
      </c>
      <c r="AW1" s="3" t="s">
        <v>2041</v>
      </c>
      <c r="AX1" s="3" t="s">
        <v>2042</v>
      </c>
      <c r="AY1" s="3" t="s">
        <v>2043</v>
      </c>
      <c r="AZ1" s="3" t="s">
        <v>2044</v>
      </c>
      <c r="BA1" s="3" t="s">
        <v>2045</v>
      </c>
      <c r="BB1" s="3" t="s">
        <v>2046</v>
      </c>
      <c r="BC1" s="3" t="s">
        <v>2047</v>
      </c>
      <c r="BD1" s="3" t="s">
        <v>2048</v>
      </c>
      <c r="BE1" s="3" t="s">
        <v>2049</v>
      </c>
      <c r="BF1" s="3" t="s">
        <v>2050</v>
      </c>
      <c r="BG1" s="3" t="s">
        <v>2051</v>
      </c>
      <c r="BH1" s="3" t="s">
        <v>2052</v>
      </c>
      <c r="BI1" s="3" t="s">
        <v>2053</v>
      </c>
      <c r="BJ1" s="3" t="s">
        <v>2054</v>
      </c>
      <c r="BK1" s="3" t="s">
        <v>2055</v>
      </c>
      <c r="BL1" s="3" t="s">
        <v>2056</v>
      </c>
      <c r="BM1" s="3" t="s">
        <v>2057</v>
      </c>
      <c r="BN1" s="3" t="s">
        <v>2058</v>
      </c>
      <c r="BO1" s="3" t="s">
        <v>2059</v>
      </c>
      <c r="BP1" s="3" t="s">
        <v>2060</v>
      </c>
      <c r="BQ1" s="3" t="s">
        <v>2061</v>
      </c>
      <c r="BR1" s="3" t="s">
        <v>2062</v>
      </c>
      <c r="BS1" s="3" t="s">
        <v>2063</v>
      </c>
      <c r="BT1" s="3" t="s">
        <v>2064</v>
      </c>
      <c r="BU1" s="3" t="s">
        <v>2065</v>
      </c>
      <c r="BV1" s="3" t="s">
        <v>2066</v>
      </c>
      <c r="BW1" s="3" t="s">
        <v>2067</v>
      </c>
      <c r="BX1" s="3" t="s">
        <v>2068</v>
      </c>
      <c r="BY1" s="3" t="s">
        <v>2069</v>
      </c>
      <c r="BZ1" s="3" t="s">
        <v>2070</v>
      </c>
      <c r="CA1" s="3" t="s">
        <v>2071</v>
      </c>
      <c r="CB1" s="3" t="s">
        <v>2072</v>
      </c>
      <c r="CC1" s="3" t="s">
        <v>2073</v>
      </c>
      <c r="CD1" s="3" t="s">
        <v>5372</v>
      </c>
      <c r="CE1" s="3" t="s">
        <v>5373</v>
      </c>
      <c r="CF1" s="3" t="s">
        <v>5374</v>
      </c>
      <c r="CG1" s="3" t="s">
        <v>5375</v>
      </c>
      <c r="CH1" s="3" t="s">
        <v>5376</v>
      </c>
      <c r="CI1" s="3" t="s">
        <v>5377</v>
      </c>
      <c r="CJ1" s="3" t="s">
        <v>2074</v>
      </c>
      <c r="CK1" s="3" t="s">
        <v>2075</v>
      </c>
      <c r="CL1" s="3" t="s">
        <v>2076</v>
      </c>
      <c r="CM1" s="3" t="s">
        <v>2077</v>
      </c>
      <c r="CN1" s="3" t="s">
        <v>2078</v>
      </c>
      <c r="CO1" s="3" t="s">
        <v>2079</v>
      </c>
      <c r="CP1" s="3" t="s">
        <v>2080</v>
      </c>
      <c r="CQ1" s="3" t="s">
        <v>2081</v>
      </c>
      <c r="CR1" s="3" t="s">
        <v>2082</v>
      </c>
      <c r="CS1" s="3" t="s">
        <v>2083</v>
      </c>
      <c r="CT1" s="3" t="s">
        <v>2084</v>
      </c>
      <c r="CU1" s="3" t="s">
        <v>2085</v>
      </c>
      <c r="CV1" s="3" t="s">
        <v>2086</v>
      </c>
      <c r="CW1" s="3" t="s">
        <v>2087</v>
      </c>
      <c r="CX1" s="3" t="s">
        <v>2088</v>
      </c>
      <c r="CY1" s="3" t="s">
        <v>2089</v>
      </c>
      <c r="CZ1" s="3" t="s">
        <v>2090</v>
      </c>
      <c r="DA1" s="3" t="s">
        <v>2091</v>
      </c>
      <c r="DB1" s="3" t="s">
        <v>2092</v>
      </c>
      <c r="DC1" s="3" t="s">
        <v>2093</v>
      </c>
      <c r="DD1" s="3" t="s">
        <v>2094</v>
      </c>
      <c r="DE1" s="3" t="s">
        <v>2095</v>
      </c>
      <c r="DF1" s="3" t="s">
        <v>2096</v>
      </c>
      <c r="DG1" s="3" t="s">
        <v>2097</v>
      </c>
      <c r="DH1" s="3" t="s">
        <v>2098</v>
      </c>
      <c r="DI1" s="3" t="s">
        <v>2099</v>
      </c>
      <c r="DJ1" s="3" t="s">
        <v>2100</v>
      </c>
      <c r="DK1" s="3" t="s">
        <v>2101</v>
      </c>
      <c r="DL1" s="3" t="s">
        <v>2102</v>
      </c>
      <c r="DM1" s="3" t="s">
        <v>2103</v>
      </c>
      <c r="DN1" s="3" t="s">
        <v>2104</v>
      </c>
      <c r="DO1" s="3" t="s">
        <v>2105</v>
      </c>
      <c r="DP1" s="3" t="s">
        <v>2106</v>
      </c>
      <c r="DQ1" s="3" t="s">
        <v>2107</v>
      </c>
      <c r="DR1" s="3" t="s">
        <v>2108</v>
      </c>
      <c r="DS1" s="3" t="s">
        <v>2109</v>
      </c>
      <c r="DT1" s="3" t="s">
        <v>2110</v>
      </c>
      <c r="DU1" s="3" t="s">
        <v>2111</v>
      </c>
      <c r="DV1" s="3" t="s">
        <v>2112</v>
      </c>
      <c r="DW1" s="3" t="s">
        <v>2113</v>
      </c>
      <c r="DX1" s="3" t="s">
        <v>2114</v>
      </c>
      <c r="DY1" s="3" t="s">
        <v>2115</v>
      </c>
      <c r="DZ1" s="3" t="s">
        <v>2116</v>
      </c>
      <c r="EA1" s="3" t="s">
        <v>2117</v>
      </c>
      <c r="EB1" s="3" t="s">
        <v>2118</v>
      </c>
      <c r="EC1" s="3" t="s">
        <v>2119</v>
      </c>
      <c r="ED1" s="3" t="s">
        <v>2120</v>
      </c>
      <c r="EE1" s="3" t="s">
        <v>2121</v>
      </c>
      <c r="EF1" s="3" t="s">
        <v>2122</v>
      </c>
      <c r="EG1" s="3" t="s">
        <v>2123</v>
      </c>
      <c r="EH1" s="3" t="s">
        <v>2124</v>
      </c>
      <c r="EI1" s="3" t="s">
        <v>2125</v>
      </c>
      <c r="EJ1" s="3" t="s">
        <v>2126</v>
      </c>
      <c r="EK1" s="3" t="s">
        <v>2127</v>
      </c>
      <c r="EL1" s="3" t="s">
        <v>2128</v>
      </c>
      <c r="EM1" s="3" t="s">
        <v>2129</v>
      </c>
      <c r="EN1" s="3" t="s">
        <v>2130</v>
      </c>
      <c r="EO1" s="3" t="s">
        <v>2131</v>
      </c>
      <c r="EP1" s="3" t="s">
        <v>2132</v>
      </c>
      <c r="EQ1" s="3" t="s">
        <v>2133</v>
      </c>
      <c r="ER1" s="3" t="s">
        <v>2134</v>
      </c>
      <c r="ES1" s="3" t="s">
        <v>2135</v>
      </c>
      <c r="ET1" s="3" t="s">
        <v>2136</v>
      </c>
      <c r="EU1" s="3" t="s">
        <v>2137</v>
      </c>
      <c r="EV1" s="3" t="s">
        <v>2138</v>
      </c>
      <c r="EW1" s="3" t="s">
        <v>2139</v>
      </c>
      <c r="EX1" s="3" t="s">
        <v>2140</v>
      </c>
      <c r="EY1" s="3" t="s">
        <v>2141</v>
      </c>
      <c r="EZ1" s="3" t="s">
        <v>2142</v>
      </c>
      <c r="FA1" s="3" t="s">
        <v>2143</v>
      </c>
      <c r="FB1" s="3" t="s">
        <v>2144</v>
      </c>
      <c r="FC1" s="3" t="s">
        <v>2145</v>
      </c>
      <c r="FD1" s="3" t="s">
        <v>2146</v>
      </c>
      <c r="FE1" s="3" t="s">
        <v>2147</v>
      </c>
      <c r="FF1" s="3" t="s">
        <v>2148</v>
      </c>
      <c r="FG1" s="3" t="s">
        <v>2149</v>
      </c>
      <c r="FH1" s="3" t="s">
        <v>2150</v>
      </c>
      <c r="FI1" s="3" t="s">
        <v>2151</v>
      </c>
      <c r="FJ1" s="3" t="s">
        <v>2152</v>
      </c>
      <c r="FK1" s="3" t="s">
        <v>2153</v>
      </c>
      <c r="FL1" s="3" t="s">
        <v>2154</v>
      </c>
      <c r="FM1" s="3" t="s">
        <v>2155</v>
      </c>
      <c r="FN1" s="3" t="s">
        <v>2156</v>
      </c>
      <c r="FO1" s="3" t="s">
        <v>2157</v>
      </c>
      <c r="FP1" s="3" t="s">
        <v>2158</v>
      </c>
      <c r="FQ1" s="3" t="s">
        <v>2159</v>
      </c>
      <c r="FR1" s="3" t="s">
        <v>2160</v>
      </c>
      <c r="FS1" s="3" t="s">
        <v>2161</v>
      </c>
      <c r="FT1" s="3" t="s">
        <v>2162</v>
      </c>
      <c r="FU1" s="3" t="s">
        <v>2163</v>
      </c>
      <c r="FV1" s="3" t="s">
        <v>2164</v>
      </c>
      <c r="FW1" s="3" t="s">
        <v>2165</v>
      </c>
      <c r="FX1" s="3" t="s">
        <v>2166</v>
      </c>
      <c r="FY1" s="3" t="s">
        <v>2167</v>
      </c>
      <c r="FZ1" s="3" t="s">
        <v>2168</v>
      </c>
      <c r="GA1" s="3" t="s">
        <v>2169</v>
      </c>
      <c r="GB1" s="3" t="s">
        <v>2170</v>
      </c>
      <c r="GC1" s="3" t="s">
        <v>2171</v>
      </c>
      <c r="GD1" s="3" t="s">
        <v>2172</v>
      </c>
      <c r="GE1" s="3" t="s">
        <v>2173</v>
      </c>
      <c r="GF1" s="3" t="s">
        <v>2174</v>
      </c>
      <c r="GG1" s="3" t="s">
        <v>2175</v>
      </c>
      <c r="GH1" s="3" t="s">
        <v>2176</v>
      </c>
      <c r="GI1" s="3" t="s">
        <v>2177</v>
      </c>
      <c r="GJ1" s="3" t="s">
        <v>2178</v>
      </c>
      <c r="GK1" s="3" t="s">
        <v>2179</v>
      </c>
      <c r="GL1" s="3" t="s">
        <v>2180</v>
      </c>
      <c r="GM1" s="3" t="s">
        <v>2181</v>
      </c>
      <c r="GN1" s="3" t="s">
        <v>2182</v>
      </c>
      <c r="GO1" s="3" t="s">
        <v>2183</v>
      </c>
      <c r="GP1" s="3" t="s">
        <v>2184</v>
      </c>
      <c r="GQ1" s="3" t="s">
        <v>2185</v>
      </c>
      <c r="GR1" s="3" t="s">
        <v>2186</v>
      </c>
      <c r="GS1" s="3" t="s">
        <v>2187</v>
      </c>
      <c r="GT1" s="3" t="s">
        <v>2188</v>
      </c>
      <c r="GU1" s="3" t="s">
        <v>2189</v>
      </c>
      <c r="GV1" s="3" t="s">
        <v>2190</v>
      </c>
      <c r="GW1" s="3" t="s">
        <v>2191</v>
      </c>
      <c r="GX1" s="3" t="s">
        <v>2192</v>
      </c>
      <c r="GY1" s="3" t="s">
        <v>2193</v>
      </c>
      <c r="GZ1" s="3" t="s">
        <v>2194</v>
      </c>
      <c r="HA1" s="3" t="s">
        <v>2195</v>
      </c>
      <c r="HB1" s="3" t="s">
        <v>2196</v>
      </c>
      <c r="HC1" s="3" t="s">
        <v>2197</v>
      </c>
      <c r="HD1" s="3" t="s">
        <v>2198</v>
      </c>
      <c r="HE1" s="3" t="s">
        <v>2199</v>
      </c>
      <c r="HF1" s="3" t="s">
        <v>2200</v>
      </c>
      <c r="HG1" s="3" t="s">
        <v>2201</v>
      </c>
      <c r="HH1" s="3" t="s">
        <v>2202</v>
      </c>
      <c r="HI1" s="3" t="s">
        <v>2203</v>
      </c>
      <c r="HJ1" s="3" t="s">
        <v>2204</v>
      </c>
      <c r="HK1" s="3" t="s">
        <v>2205</v>
      </c>
      <c r="HL1" s="3" t="s">
        <v>2206</v>
      </c>
      <c r="HM1" s="3" t="s">
        <v>2207</v>
      </c>
      <c r="HN1" s="3" t="s">
        <v>2208</v>
      </c>
      <c r="HO1" s="3" t="s">
        <v>2209</v>
      </c>
      <c r="HP1" s="3" t="s">
        <v>2210</v>
      </c>
      <c r="HQ1" s="3" t="s">
        <v>2211</v>
      </c>
      <c r="HR1" s="3" t="s">
        <v>2212</v>
      </c>
      <c r="HS1" s="3" t="s">
        <v>2213</v>
      </c>
      <c r="HT1" s="3" t="s">
        <v>2214</v>
      </c>
      <c r="HU1" s="3" t="s">
        <v>2215</v>
      </c>
      <c r="HV1" s="3" t="s">
        <v>2216</v>
      </c>
      <c r="HW1" s="3" t="s">
        <v>2217</v>
      </c>
      <c r="HX1" s="3" t="s">
        <v>2218</v>
      </c>
      <c r="HY1" s="3" t="s">
        <v>2219</v>
      </c>
      <c r="HZ1" s="3" t="s">
        <v>2220</v>
      </c>
      <c r="IA1" s="3" t="s">
        <v>2221</v>
      </c>
      <c r="IB1" s="3" t="s">
        <v>2222</v>
      </c>
      <c r="IC1" s="3" t="s">
        <v>2223</v>
      </c>
      <c r="ID1" s="3" t="s">
        <v>2224</v>
      </c>
      <c r="IE1" s="3" t="s">
        <v>2225</v>
      </c>
      <c r="IF1" s="3" t="s">
        <v>2226</v>
      </c>
      <c r="IG1" s="3" t="s">
        <v>2227</v>
      </c>
      <c r="IH1" s="3" t="s">
        <v>2228</v>
      </c>
      <c r="II1" s="3" t="s">
        <v>2229</v>
      </c>
      <c r="IJ1" s="3" t="s">
        <v>2230</v>
      </c>
      <c r="IK1" s="3" t="s">
        <v>2231</v>
      </c>
      <c r="IL1" s="3" t="s">
        <v>2232</v>
      </c>
      <c r="IM1" s="3" t="s">
        <v>2233</v>
      </c>
      <c r="IN1" s="3" t="s">
        <v>2234</v>
      </c>
      <c r="IO1" s="3" t="s">
        <v>2235</v>
      </c>
      <c r="IP1" s="3" t="s">
        <v>2236</v>
      </c>
      <c r="IQ1" s="3" t="s">
        <v>2237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2238</v>
      </c>
      <c r="C10" s="8" t="s">
        <v>2239</v>
      </c>
      <c r="D10" s="8" t="s">
        <v>2240</v>
      </c>
      <c r="E10" s="8" t="s">
        <v>2241</v>
      </c>
      <c r="F10" s="8" t="s">
        <v>2242</v>
      </c>
      <c r="G10" s="8" t="s">
        <v>2243</v>
      </c>
      <c r="H10" s="8" t="s">
        <v>2244</v>
      </c>
      <c r="I10" s="8" t="s">
        <v>2245</v>
      </c>
      <c r="J10" s="8" t="s">
        <v>2246</v>
      </c>
      <c r="K10" s="8" t="s">
        <v>2247</v>
      </c>
      <c r="L10" s="8" t="s">
        <v>2248</v>
      </c>
      <c r="M10" s="8" t="s">
        <v>2249</v>
      </c>
      <c r="N10" s="8" t="s">
        <v>2250</v>
      </c>
      <c r="O10" s="8" t="s">
        <v>2251</v>
      </c>
      <c r="P10" s="8" t="s">
        <v>2252</v>
      </c>
      <c r="Q10" s="8" t="s">
        <v>2253</v>
      </c>
      <c r="R10" s="8" t="s">
        <v>2254</v>
      </c>
      <c r="S10" s="8" t="s">
        <v>2255</v>
      </c>
      <c r="T10" s="8" t="s">
        <v>2256</v>
      </c>
      <c r="U10" s="8" t="s">
        <v>2257</v>
      </c>
      <c r="V10" s="8" t="s">
        <v>2258</v>
      </c>
      <c r="W10" s="8" t="s">
        <v>2259</v>
      </c>
      <c r="X10" s="8" t="s">
        <v>2260</v>
      </c>
      <c r="Y10" s="8" t="s">
        <v>2261</v>
      </c>
      <c r="Z10" s="8" t="s">
        <v>2262</v>
      </c>
      <c r="AA10" s="8" t="s">
        <v>2263</v>
      </c>
      <c r="AB10" s="8" t="s">
        <v>2264</v>
      </c>
      <c r="AC10" s="8" t="s">
        <v>2265</v>
      </c>
      <c r="AD10" s="8" t="s">
        <v>2266</v>
      </c>
      <c r="AE10" s="8" t="s">
        <v>2267</v>
      </c>
      <c r="AF10" s="8" t="s">
        <v>2268</v>
      </c>
      <c r="AG10" s="8" t="s">
        <v>2269</v>
      </c>
      <c r="AH10" s="8" t="s">
        <v>2270</v>
      </c>
      <c r="AI10" s="8" t="s">
        <v>2271</v>
      </c>
      <c r="AJ10" s="8" t="s">
        <v>2272</v>
      </c>
      <c r="AK10" s="8" t="s">
        <v>2273</v>
      </c>
      <c r="AL10" s="8" t="s">
        <v>2274</v>
      </c>
      <c r="AM10" s="8" t="s">
        <v>2275</v>
      </c>
      <c r="AN10" s="8" t="s">
        <v>2276</v>
      </c>
      <c r="AO10" s="8" t="s">
        <v>2277</v>
      </c>
      <c r="AP10" s="8" t="s">
        <v>2278</v>
      </c>
      <c r="AQ10" s="8" t="s">
        <v>2279</v>
      </c>
      <c r="AR10" s="8" t="s">
        <v>2280</v>
      </c>
      <c r="AS10" s="8" t="s">
        <v>2281</v>
      </c>
      <c r="AT10" s="8" t="s">
        <v>2282</v>
      </c>
      <c r="AU10" s="8" t="s">
        <v>2283</v>
      </c>
      <c r="AV10" s="8" t="s">
        <v>2284</v>
      </c>
      <c r="AW10" s="8" t="s">
        <v>2285</v>
      </c>
      <c r="AX10" s="8" t="s">
        <v>2286</v>
      </c>
      <c r="AY10" s="8" t="s">
        <v>2287</v>
      </c>
      <c r="AZ10" s="8" t="s">
        <v>2288</v>
      </c>
      <c r="BA10" s="8" t="s">
        <v>2289</v>
      </c>
      <c r="BB10" s="8" t="s">
        <v>2290</v>
      </c>
      <c r="BC10" s="8" t="s">
        <v>2291</v>
      </c>
      <c r="BD10" s="8" t="s">
        <v>2292</v>
      </c>
      <c r="BE10" s="8" t="s">
        <v>2293</v>
      </c>
      <c r="BF10" s="8" t="s">
        <v>2294</v>
      </c>
      <c r="BG10" s="8" t="s">
        <v>2295</v>
      </c>
      <c r="BH10" s="8" t="s">
        <v>2296</v>
      </c>
      <c r="BI10" s="8" t="s">
        <v>2297</v>
      </c>
      <c r="BJ10" s="8" t="s">
        <v>2298</v>
      </c>
      <c r="BK10" s="8" t="s">
        <v>2299</v>
      </c>
      <c r="BL10" s="8" t="s">
        <v>2300</v>
      </c>
      <c r="BM10" s="8" t="s">
        <v>2301</v>
      </c>
      <c r="BN10" s="8" t="s">
        <v>2302</v>
      </c>
      <c r="BO10" s="8" t="s">
        <v>2303</v>
      </c>
      <c r="BP10" s="8" t="s">
        <v>2304</v>
      </c>
      <c r="BQ10" s="8" t="s">
        <v>2305</v>
      </c>
      <c r="BR10" s="8" t="s">
        <v>2306</v>
      </c>
      <c r="BS10" s="8" t="s">
        <v>2307</v>
      </c>
      <c r="BT10" s="8" t="s">
        <v>2308</v>
      </c>
      <c r="BU10" s="8" t="s">
        <v>2309</v>
      </c>
      <c r="BV10" s="8" t="s">
        <v>2310</v>
      </c>
      <c r="BW10" s="8" t="s">
        <v>2311</v>
      </c>
      <c r="BX10" s="8" t="s">
        <v>2312</v>
      </c>
      <c r="BY10" s="8" t="s">
        <v>2313</v>
      </c>
      <c r="BZ10" s="8" t="s">
        <v>2314</v>
      </c>
      <c r="CA10" s="8" t="s">
        <v>2315</v>
      </c>
      <c r="CB10" s="8" t="s">
        <v>2316</v>
      </c>
      <c r="CC10" s="8" t="s">
        <v>2317</v>
      </c>
      <c r="CD10" s="8" t="s">
        <v>2318</v>
      </c>
      <c r="CE10" s="8" t="s">
        <v>2319</v>
      </c>
      <c r="CF10" s="8" t="s">
        <v>2320</v>
      </c>
      <c r="CG10" s="8" t="s">
        <v>2321</v>
      </c>
      <c r="CH10" s="8" t="s">
        <v>2322</v>
      </c>
      <c r="CI10" s="8" t="s">
        <v>2323</v>
      </c>
      <c r="CJ10" s="8" t="s">
        <v>2324</v>
      </c>
      <c r="CK10" s="8" t="s">
        <v>2325</v>
      </c>
      <c r="CL10" s="8" t="s">
        <v>2326</v>
      </c>
      <c r="CM10" s="8" t="s">
        <v>2327</v>
      </c>
      <c r="CN10" s="8" t="s">
        <v>2328</v>
      </c>
      <c r="CO10" s="8" t="s">
        <v>2329</v>
      </c>
      <c r="CP10" s="8" t="s">
        <v>2330</v>
      </c>
      <c r="CQ10" s="8" t="s">
        <v>2331</v>
      </c>
      <c r="CR10" s="8" t="s">
        <v>2332</v>
      </c>
      <c r="CS10" s="8" t="s">
        <v>2333</v>
      </c>
      <c r="CT10" s="8" t="s">
        <v>2334</v>
      </c>
      <c r="CU10" s="8" t="s">
        <v>2335</v>
      </c>
      <c r="CV10" s="8" t="s">
        <v>2336</v>
      </c>
      <c r="CW10" s="8" t="s">
        <v>2337</v>
      </c>
      <c r="CX10" s="8" t="s">
        <v>2338</v>
      </c>
      <c r="CY10" s="8" t="s">
        <v>2339</v>
      </c>
      <c r="CZ10" s="8" t="s">
        <v>2340</v>
      </c>
      <c r="DA10" s="8" t="s">
        <v>2341</v>
      </c>
      <c r="DB10" s="8" t="s">
        <v>2342</v>
      </c>
      <c r="DC10" s="8" t="s">
        <v>2343</v>
      </c>
      <c r="DD10" s="8" t="s">
        <v>2344</v>
      </c>
      <c r="DE10" s="8" t="s">
        <v>2345</v>
      </c>
      <c r="DF10" s="8" t="s">
        <v>2346</v>
      </c>
      <c r="DG10" s="8" t="s">
        <v>2347</v>
      </c>
      <c r="DH10" s="8" t="s">
        <v>2348</v>
      </c>
      <c r="DI10" s="8" t="s">
        <v>2349</v>
      </c>
      <c r="DJ10" s="8" t="s">
        <v>2350</v>
      </c>
      <c r="DK10" s="8" t="s">
        <v>2351</v>
      </c>
      <c r="DL10" s="8" t="s">
        <v>2352</v>
      </c>
      <c r="DM10" s="8" t="s">
        <v>2353</v>
      </c>
      <c r="DN10" s="8" t="s">
        <v>2354</v>
      </c>
      <c r="DO10" s="8" t="s">
        <v>2355</v>
      </c>
      <c r="DP10" s="8" t="s">
        <v>2356</v>
      </c>
      <c r="DQ10" s="8" t="s">
        <v>2357</v>
      </c>
      <c r="DR10" s="8" t="s">
        <v>2358</v>
      </c>
      <c r="DS10" s="8" t="s">
        <v>2359</v>
      </c>
      <c r="DT10" s="8" t="s">
        <v>2360</v>
      </c>
      <c r="DU10" s="8" t="s">
        <v>2361</v>
      </c>
      <c r="DV10" s="8" t="s">
        <v>2362</v>
      </c>
      <c r="DW10" s="8" t="s">
        <v>2363</v>
      </c>
      <c r="DX10" s="8" t="s">
        <v>2364</v>
      </c>
      <c r="DY10" s="8" t="s">
        <v>2365</v>
      </c>
      <c r="DZ10" s="8" t="s">
        <v>2366</v>
      </c>
      <c r="EA10" s="8" t="s">
        <v>2367</v>
      </c>
      <c r="EB10" s="8" t="s">
        <v>2368</v>
      </c>
      <c r="EC10" s="8" t="s">
        <v>2369</v>
      </c>
      <c r="ED10" s="8" t="s">
        <v>2370</v>
      </c>
      <c r="EE10" s="8" t="s">
        <v>2371</v>
      </c>
      <c r="EF10" s="8" t="s">
        <v>2372</v>
      </c>
      <c r="EG10" s="8" t="s">
        <v>2373</v>
      </c>
      <c r="EH10" s="8" t="s">
        <v>2374</v>
      </c>
      <c r="EI10" s="8" t="s">
        <v>2375</v>
      </c>
      <c r="EJ10" s="8" t="s">
        <v>2376</v>
      </c>
      <c r="EK10" s="8" t="s">
        <v>2377</v>
      </c>
      <c r="EL10" s="8" t="s">
        <v>2378</v>
      </c>
      <c r="EM10" s="8" t="s">
        <v>2379</v>
      </c>
      <c r="EN10" s="8" t="s">
        <v>2380</v>
      </c>
      <c r="EO10" s="8" t="s">
        <v>2381</v>
      </c>
      <c r="EP10" s="8" t="s">
        <v>2382</v>
      </c>
      <c r="EQ10" s="8" t="s">
        <v>2383</v>
      </c>
      <c r="ER10" s="8" t="s">
        <v>2384</v>
      </c>
      <c r="ES10" s="8" t="s">
        <v>2385</v>
      </c>
      <c r="ET10" s="8" t="s">
        <v>2386</v>
      </c>
      <c r="EU10" s="8" t="s">
        <v>2387</v>
      </c>
      <c r="EV10" s="8" t="s">
        <v>2388</v>
      </c>
      <c r="EW10" s="8" t="s">
        <v>2389</v>
      </c>
      <c r="EX10" s="8" t="s">
        <v>2390</v>
      </c>
      <c r="EY10" s="8" t="s">
        <v>2391</v>
      </c>
      <c r="EZ10" s="8" t="s">
        <v>2392</v>
      </c>
      <c r="FA10" s="8" t="s">
        <v>2393</v>
      </c>
      <c r="FB10" s="8" t="s">
        <v>2394</v>
      </c>
      <c r="FC10" s="8" t="s">
        <v>2395</v>
      </c>
      <c r="FD10" s="8" t="s">
        <v>2396</v>
      </c>
      <c r="FE10" s="8" t="s">
        <v>2397</v>
      </c>
      <c r="FF10" s="8" t="s">
        <v>2398</v>
      </c>
      <c r="FG10" s="8" t="s">
        <v>2399</v>
      </c>
      <c r="FH10" s="8" t="s">
        <v>2400</v>
      </c>
      <c r="FI10" s="8" t="s">
        <v>2401</v>
      </c>
      <c r="FJ10" s="8" t="s">
        <v>2402</v>
      </c>
      <c r="FK10" s="8" t="s">
        <v>2403</v>
      </c>
      <c r="FL10" s="8" t="s">
        <v>2404</v>
      </c>
      <c r="FM10" s="8" t="s">
        <v>2405</v>
      </c>
      <c r="FN10" s="8" t="s">
        <v>2406</v>
      </c>
      <c r="FO10" s="8" t="s">
        <v>2407</v>
      </c>
      <c r="FP10" s="8" t="s">
        <v>2408</v>
      </c>
      <c r="FQ10" s="8" t="s">
        <v>2409</v>
      </c>
      <c r="FR10" s="8" t="s">
        <v>2410</v>
      </c>
      <c r="FS10" s="8" t="s">
        <v>2411</v>
      </c>
      <c r="FT10" s="8" t="s">
        <v>2412</v>
      </c>
      <c r="FU10" s="8" t="s">
        <v>2413</v>
      </c>
      <c r="FV10" s="8" t="s">
        <v>2414</v>
      </c>
      <c r="FW10" s="8" t="s">
        <v>2415</v>
      </c>
      <c r="FX10" s="8" t="s">
        <v>2416</v>
      </c>
      <c r="FY10" s="8" t="s">
        <v>2417</v>
      </c>
      <c r="FZ10" s="8" t="s">
        <v>2418</v>
      </c>
      <c r="GA10" s="8" t="s">
        <v>2419</v>
      </c>
      <c r="GB10" s="8" t="s">
        <v>2420</v>
      </c>
      <c r="GC10" s="8" t="s">
        <v>2421</v>
      </c>
      <c r="GD10" s="8" t="s">
        <v>2422</v>
      </c>
      <c r="GE10" s="8" t="s">
        <v>2423</v>
      </c>
      <c r="GF10" s="8" t="s">
        <v>2424</v>
      </c>
      <c r="GG10" s="8" t="s">
        <v>2425</v>
      </c>
      <c r="GH10" s="8" t="s">
        <v>2426</v>
      </c>
      <c r="GI10" s="8" t="s">
        <v>2427</v>
      </c>
      <c r="GJ10" s="8" t="s">
        <v>2428</v>
      </c>
      <c r="GK10" s="8" t="s">
        <v>2429</v>
      </c>
      <c r="GL10" s="8" t="s">
        <v>2430</v>
      </c>
      <c r="GM10" s="8" t="s">
        <v>2431</v>
      </c>
      <c r="GN10" s="8" t="s">
        <v>2432</v>
      </c>
      <c r="GO10" s="8" t="s">
        <v>2433</v>
      </c>
      <c r="GP10" s="8" t="s">
        <v>2434</v>
      </c>
      <c r="GQ10" s="8" t="s">
        <v>2435</v>
      </c>
      <c r="GR10" s="8" t="s">
        <v>2436</v>
      </c>
      <c r="GS10" s="8" t="s">
        <v>2437</v>
      </c>
      <c r="GT10" s="8" t="s">
        <v>2438</v>
      </c>
      <c r="GU10" s="8" t="s">
        <v>2439</v>
      </c>
      <c r="GV10" s="8" t="s">
        <v>2440</v>
      </c>
      <c r="GW10" s="8" t="s">
        <v>2441</v>
      </c>
      <c r="GX10" s="8" t="s">
        <v>2442</v>
      </c>
      <c r="GY10" s="8" t="s">
        <v>2443</v>
      </c>
      <c r="GZ10" s="8" t="s">
        <v>2444</v>
      </c>
      <c r="HA10" s="8" t="s">
        <v>2445</v>
      </c>
      <c r="HB10" s="8" t="s">
        <v>2446</v>
      </c>
      <c r="HC10" s="8" t="s">
        <v>2447</v>
      </c>
      <c r="HD10" s="8" t="s">
        <v>2448</v>
      </c>
      <c r="HE10" s="8" t="s">
        <v>2449</v>
      </c>
      <c r="HF10" s="8" t="s">
        <v>2450</v>
      </c>
      <c r="HG10" s="8" t="s">
        <v>2451</v>
      </c>
      <c r="HH10" s="8" t="s">
        <v>2452</v>
      </c>
      <c r="HI10" s="8" t="s">
        <v>2453</v>
      </c>
      <c r="HJ10" s="8" t="s">
        <v>2454</v>
      </c>
      <c r="HK10" s="8" t="s">
        <v>2455</v>
      </c>
      <c r="HL10" s="8" t="s">
        <v>2456</v>
      </c>
      <c r="HM10" s="8" t="s">
        <v>2457</v>
      </c>
      <c r="HN10" s="8" t="s">
        <v>2458</v>
      </c>
      <c r="HO10" s="8" t="s">
        <v>2459</v>
      </c>
      <c r="HP10" s="8" t="s">
        <v>2460</v>
      </c>
      <c r="HQ10" s="8" t="s">
        <v>2461</v>
      </c>
      <c r="HR10" s="8" t="s">
        <v>2462</v>
      </c>
      <c r="HS10" s="8" t="s">
        <v>2463</v>
      </c>
      <c r="HT10" s="8" t="s">
        <v>2464</v>
      </c>
      <c r="HU10" s="8" t="s">
        <v>2465</v>
      </c>
      <c r="HV10" s="8" t="s">
        <v>2466</v>
      </c>
      <c r="HW10" s="8" t="s">
        <v>2467</v>
      </c>
      <c r="HX10" s="8" t="s">
        <v>2468</v>
      </c>
      <c r="HY10" s="8" t="s">
        <v>2469</v>
      </c>
      <c r="HZ10" s="8" t="s">
        <v>2470</v>
      </c>
      <c r="IA10" s="8" t="s">
        <v>2471</v>
      </c>
      <c r="IB10" s="8" t="s">
        <v>2472</v>
      </c>
      <c r="IC10" s="8" t="s">
        <v>2473</v>
      </c>
      <c r="ID10" s="8" t="s">
        <v>2474</v>
      </c>
      <c r="IE10" s="8" t="s">
        <v>2475</v>
      </c>
      <c r="IF10" s="8" t="s">
        <v>2476</v>
      </c>
      <c r="IG10" s="8" t="s">
        <v>2477</v>
      </c>
      <c r="IH10" s="8" t="s">
        <v>2478</v>
      </c>
      <c r="II10" s="8" t="s">
        <v>2479</v>
      </c>
      <c r="IJ10" s="8" t="s">
        <v>2480</v>
      </c>
      <c r="IK10" s="8" t="s">
        <v>2481</v>
      </c>
      <c r="IL10" s="8" t="s">
        <v>2482</v>
      </c>
      <c r="IM10" s="8" t="s">
        <v>2483</v>
      </c>
      <c r="IN10" s="8" t="s">
        <v>2484</v>
      </c>
      <c r="IO10" s="8" t="s">
        <v>2485</v>
      </c>
      <c r="IP10" s="8" t="s">
        <v>2486</v>
      </c>
      <c r="IQ10" s="8" t="s">
        <v>2487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>
        <v>93.956000000000003</v>
      </c>
      <c r="Q11" s="9">
        <v>48.594999999999999</v>
      </c>
      <c r="R11" s="9">
        <v>45.360999999999997</v>
      </c>
      <c r="S11" s="9">
        <v>52.530999999999999</v>
      </c>
      <c r="T11" s="9">
        <v>28.372</v>
      </c>
      <c r="U11" s="9">
        <v>24.158999999999999</v>
      </c>
      <c r="V11" s="9">
        <v>217.9</v>
      </c>
      <c r="W11" s="9">
        <v>100.539</v>
      </c>
      <c r="X11" s="9">
        <v>117.36</v>
      </c>
      <c r="Y11" s="9">
        <v>10.945</v>
      </c>
      <c r="Z11" s="9">
        <v>9.6809999999999992</v>
      </c>
      <c r="AA11" s="9">
        <v>1.2629999999999999</v>
      </c>
      <c r="AB11" s="9">
        <v>186.55</v>
      </c>
      <c r="AC11" s="9">
        <v>97.45</v>
      </c>
      <c r="AD11" s="9">
        <v>89.1</v>
      </c>
      <c r="AE11" s="9">
        <v>2.597</v>
      </c>
      <c r="AF11" s="9">
        <v>2.1280000000000001</v>
      </c>
      <c r="AG11" s="9">
        <v>0.47</v>
      </c>
      <c r="AH11" s="9">
        <v>40.697000000000003</v>
      </c>
      <c r="AI11" s="9">
        <v>23.324999999999999</v>
      </c>
      <c r="AJ11" s="9">
        <v>17.372</v>
      </c>
      <c r="AK11" s="9">
        <v>1.8620000000000001</v>
      </c>
      <c r="AL11" s="9">
        <v>1.8620000000000001</v>
      </c>
      <c r="AM11" s="9">
        <v>0</v>
      </c>
      <c r="AN11" s="9">
        <v>12.97</v>
      </c>
      <c r="AO11" s="9">
        <v>8.3659999999999997</v>
      </c>
      <c r="AP11" s="9">
        <v>4.6040000000000001</v>
      </c>
      <c r="AQ11" s="9">
        <v>28.838999999999999</v>
      </c>
      <c r="AR11" s="9">
        <v>14.878</v>
      </c>
      <c r="AS11" s="9">
        <v>13.961</v>
      </c>
      <c r="AT11" s="9">
        <v>147.93</v>
      </c>
      <c r="AU11" s="9">
        <v>83.69</v>
      </c>
      <c r="AV11" s="9">
        <v>64.239999999999995</v>
      </c>
      <c r="AW11" s="9">
        <v>68.753</v>
      </c>
      <c r="AX11" s="9">
        <v>37.350999999999999</v>
      </c>
      <c r="AY11" s="9">
        <v>31.401</v>
      </c>
      <c r="AZ11" s="9">
        <v>119.732</v>
      </c>
      <c r="BA11" s="9">
        <v>65.753</v>
      </c>
      <c r="BB11" s="9">
        <v>53.978999999999999</v>
      </c>
      <c r="BC11" s="9">
        <v>65.694999999999993</v>
      </c>
      <c r="BD11" s="9">
        <v>36.881</v>
      </c>
      <c r="BE11" s="9">
        <v>28.812999999999999</v>
      </c>
      <c r="BF11" s="9">
        <v>61.462000000000003</v>
      </c>
      <c r="BG11" s="9">
        <v>32.963999999999999</v>
      </c>
      <c r="BH11" s="9">
        <v>28.498999999999999</v>
      </c>
      <c r="BI11" s="9">
        <v>51.548000000000002</v>
      </c>
      <c r="BJ11" s="9">
        <v>30.76</v>
      </c>
      <c r="BK11" s="9">
        <v>20.788</v>
      </c>
      <c r="BL11" s="9">
        <v>91.971000000000004</v>
      </c>
      <c r="BM11" s="9">
        <v>52.412999999999997</v>
      </c>
      <c r="BN11" s="9">
        <v>39.558</v>
      </c>
      <c r="BO11" s="9">
        <v>42.301000000000002</v>
      </c>
      <c r="BP11" s="9">
        <v>24.010999999999999</v>
      </c>
      <c r="BQ11" s="9">
        <v>18.29</v>
      </c>
      <c r="BR11" s="9">
        <v>8.6379999999999999</v>
      </c>
      <c r="BS11" s="9">
        <v>5.6989999999999998</v>
      </c>
      <c r="BT11" s="9">
        <v>2.94</v>
      </c>
      <c r="BU11" s="9">
        <v>7.8449999999999998</v>
      </c>
      <c r="BV11" s="9">
        <v>6.0469999999999997</v>
      </c>
      <c r="BW11" s="9">
        <v>1.798</v>
      </c>
      <c r="BX11" s="9">
        <v>10.204000000000001</v>
      </c>
      <c r="BY11" s="9">
        <v>6.7590000000000003</v>
      </c>
      <c r="BZ11" s="9">
        <v>3.4449999999999998</v>
      </c>
      <c r="CA11" s="9">
        <v>4.5750000000000002</v>
      </c>
      <c r="CB11" s="9">
        <v>2.96</v>
      </c>
      <c r="CC11" s="9">
        <v>1.615</v>
      </c>
      <c r="CD11" s="9">
        <v>64.283000000000001</v>
      </c>
      <c r="CE11" s="9">
        <v>38.563000000000002</v>
      </c>
      <c r="CF11" s="9">
        <v>25.72</v>
      </c>
      <c r="CG11" s="9">
        <v>22.798999999999999</v>
      </c>
      <c r="CH11" s="9">
        <v>12.488</v>
      </c>
      <c r="CI11" s="9">
        <v>10.311999999999999</v>
      </c>
      <c r="CJ11" s="9">
        <v>37.618000000000002</v>
      </c>
      <c r="CK11" s="9">
        <v>25.215</v>
      </c>
      <c r="CL11" s="9">
        <v>12.403</v>
      </c>
      <c r="CM11" s="9">
        <v>20.870999999999999</v>
      </c>
      <c r="CN11" s="9">
        <v>12.259</v>
      </c>
      <c r="CO11" s="9">
        <v>8.6120000000000001</v>
      </c>
      <c r="CP11" s="9">
        <v>146.667</v>
      </c>
      <c r="CQ11" s="9">
        <v>82.171000000000006</v>
      </c>
      <c r="CR11" s="9">
        <v>64.495000000000005</v>
      </c>
      <c r="CS11" s="9">
        <v>81.027000000000001</v>
      </c>
      <c r="CT11" s="9">
        <v>43.42</v>
      </c>
      <c r="CU11" s="9">
        <v>37.606999999999999</v>
      </c>
      <c r="CV11" s="9">
        <v>69.730999999999995</v>
      </c>
      <c r="CW11" s="9">
        <v>42.122999999999998</v>
      </c>
      <c r="CX11" s="9">
        <v>27.608000000000001</v>
      </c>
      <c r="CY11" s="9">
        <v>20.411000000000001</v>
      </c>
      <c r="CZ11" s="9">
        <v>11.231999999999999</v>
      </c>
      <c r="DA11" s="9">
        <v>9.1790000000000003</v>
      </c>
      <c r="DB11" s="9">
        <v>31.696000000000002</v>
      </c>
      <c r="DC11" s="9">
        <v>21.231000000000002</v>
      </c>
      <c r="DD11" s="9">
        <v>10.465</v>
      </c>
      <c r="DE11" s="9">
        <v>16.940999999999999</v>
      </c>
      <c r="DF11" s="9">
        <v>7.5789999999999997</v>
      </c>
      <c r="DG11" s="9">
        <v>9.3629999999999995</v>
      </c>
      <c r="DH11" s="9">
        <v>4.2169999999999996</v>
      </c>
      <c r="DI11" s="9">
        <v>2.2360000000000002</v>
      </c>
      <c r="DJ11" s="9">
        <v>1.9810000000000001</v>
      </c>
      <c r="DK11" s="9">
        <v>361.11500000000001</v>
      </c>
      <c r="DL11" s="9">
        <v>178.316</v>
      </c>
      <c r="DM11" s="9">
        <v>182.79900000000001</v>
      </c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>
        <v>58.895000000000003</v>
      </c>
      <c r="FW11" s="9">
        <v>31.234000000000002</v>
      </c>
      <c r="FX11" s="9">
        <v>27.661000000000001</v>
      </c>
      <c r="FY11" s="9">
        <v>129.26400000000001</v>
      </c>
      <c r="FZ11" s="9">
        <v>70.185000000000002</v>
      </c>
      <c r="GA11" s="9">
        <v>59.079000000000001</v>
      </c>
      <c r="GB11" s="9">
        <v>58.462000000000003</v>
      </c>
      <c r="GC11" s="9">
        <v>31.027000000000001</v>
      </c>
      <c r="GD11" s="9">
        <v>27.434000000000001</v>
      </c>
      <c r="GE11" s="9">
        <v>128.42599999999999</v>
      </c>
      <c r="GF11" s="9">
        <v>69.623000000000005</v>
      </c>
      <c r="GG11" s="9">
        <v>58.804000000000002</v>
      </c>
      <c r="GH11" s="9">
        <v>22.533000000000001</v>
      </c>
      <c r="GI11" s="9">
        <v>12.205</v>
      </c>
      <c r="GJ11" s="9">
        <v>10.327</v>
      </c>
      <c r="GK11" s="9">
        <v>35.816000000000003</v>
      </c>
      <c r="GL11" s="9">
        <v>19.667999999999999</v>
      </c>
      <c r="GM11" s="9">
        <v>16.148</v>
      </c>
      <c r="GN11" s="9">
        <v>21.776</v>
      </c>
      <c r="GO11" s="9">
        <v>11.052</v>
      </c>
      <c r="GP11" s="9">
        <v>10.724</v>
      </c>
      <c r="GQ11" s="9">
        <v>66.887</v>
      </c>
      <c r="GR11" s="9">
        <v>37.192999999999998</v>
      </c>
      <c r="GS11" s="9">
        <v>29.693999999999999</v>
      </c>
      <c r="GT11" s="9">
        <v>13.348000000000001</v>
      </c>
      <c r="GU11" s="9">
        <v>6.8419999999999996</v>
      </c>
      <c r="GV11" s="9">
        <v>6.5060000000000002</v>
      </c>
      <c r="GW11" s="9">
        <v>42.786000000000001</v>
      </c>
      <c r="GX11" s="9">
        <v>23.931000000000001</v>
      </c>
      <c r="GY11" s="9">
        <v>18.855</v>
      </c>
      <c r="GZ11" s="9">
        <v>8.4280000000000008</v>
      </c>
      <c r="HA11" s="9">
        <v>4.21</v>
      </c>
      <c r="HB11" s="9">
        <v>4.218</v>
      </c>
      <c r="HC11" s="9">
        <v>24.100999999999999</v>
      </c>
      <c r="HD11" s="9">
        <v>13.262</v>
      </c>
      <c r="HE11" s="9">
        <v>10.839</v>
      </c>
      <c r="HF11" s="9">
        <v>14.153</v>
      </c>
      <c r="HG11" s="9">
        <v>7.77</v>
      </c>
      <c r="HH11" s="9">
        <v>6.383</v>
      </c>
      <c r="HI11" s="9">
        <v>25.722999999999999</v>
      </c>
      <c r="HJ11" s="9">
        <v>12.762</v>
      </c>
      <c r="HK11" s="9">
        <v>12.962</v>
      </c>
      <c r="HL11" s="9">
        <v>7.0330000000000004</v>
      </c>
      <c r="HM11" s="9">
        <v>3.4079999999999999</v>
      </c>
      <c r="HN11" s="9">
        <v>3.625</v>
      </c>
      <c r="HO11" s="9">
        <v>17.396999999999998</v>
      </c>
      <c r="HP11" s="9">
        <v>9.3369999999999997</v>
      </c>
      <c r="HQ11" s="9">
        <v>8.06</v>
      </c>
      <c r="HR11" s="9">
        <v>7.1210000000000004</v>
      </c>
      <c r="HS11" s="9">
        <v>4.3630000000000004</v>
      </c>
      <c r="HT11" s="9">
        <v>2.758</v>
      </c>
      <c r="HU11" s="9">
        <v>8.327</v>
      </c>
      <c r="HV11" s="9">
        <v>3.4249999999999998</v>
      </c>
      <c r="HW11" s="9">
        <v>4.9020000000000001</v>
      </c>
      <c r="HX11" s="9">
        <v>0.434</v>
      </c>
      <c r="HY11" s="9">
        <v>0.20699999999999999</v>
      </c>
      <c r="HZ11" s="9">
        <v>0.22700000000000001</v>
      </c>
      <c r="IA11" s="9">
        <v>0.83799999999999997</v>
      </c>
      <c r="IB11" s="9">
        <v>0.56200000000000006</v>
      </c>
      <c r="IC11" s="9">
        <v>0.27600000000000002</v>
      </c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>
        <v>87.028000000000006</v>
      </c>
      <c r="Q12" s="9">
        <v>41.631</v>
      </c>
      <c r="R12" s="9">
        <v>45.398000000000003</v>
      </c>
      <c r="S12" s="9">
        <v>50.02</v>
      </c>
      <c r="T12" s="9">
        <v>31.001999999999999</v>
      </c>
      <c r="U12" s="9">
        <v>19.018000000000001</v>
      </c>
      <c r="V12" s="9">
        <v>231.37899999999999</v>
      </c>
      <c r="W12" s="9">
        <v>117.887</v>
      </c>
      <c r="X12" s="9">
        <v>113.492</v>
      </c>
      <c r="Y12" s="9">
        <v>10.77</v>
      </c>
      <c r="Z12" s="9">
        <v>6.7089999999999996</v>
      </c>
      <c r="AA12" s="9">
        <v>4.0609999999999999</v>
      </c>
      <c r="AB12" s="9">
        <v>170.11600000000001</v>
      </c>
      <c r="AC12" s="9">
        <v>100.465</v>
      </c>
      <c r="AD12" s="9">
        <v>69.650999999999996</v>
      </c>
      <c r="AE12" s="9">
        <v>2.6749999999999998</v>
      </c>
      <c r="AF12" s="9">
        <v>2.2919999999999998</v>
      </c>
      <c r="AG12" s="9">
        <v>0.38300000000000001</v>
      </c>
      <c r="AH12" s="9">
        <v>25.826000000000001</v>
      </c>
      <c r="AI12" s="9">
        <v>15.065</v>
      </c>
      <c r="AJ12" s="9">
        <v>10.760999999999999</v>
      </c>
      <c r="AK12" s="9">
        <v>2.214</v>
      </c>
      <c r="AL12" s="9">
        <v>1.31</v>
      </c>
      <c r="AM12" s="9">
        <v>0.90400000000000003</v>
      </c>
      <c r="AN12" s="9">
        <v>10.786</v>
      </c>
      <c r="AO12" s="9">
        <v>5.0819999999999999</v>
      </c>
      <c r="AP12" s="9">
        <v>5.7030000000000003</v>
      </c>
      <c r="AQ12" s="9">
        <v>23.402999999999999</v>
      </c>
      <c r="AR12" s="9">
        <v>13.827999999999999</v>
      </c>
      <c r="AS12" s="9">
        <v>9.5749999999999993</v>
      </c>
      <c r="AT12" s="9">
        <v>143.49199999999999</v>
      </c>
      <c r="AU12" s="9">
        <v>78.314999999999998</v>
      </c>
      <c r="AV12" s="9">
        <v>65.177000000000007</v>
      </c>
      <c r="AW12" s="9">
        <v>50.93</v>
      </c>
      <c r="AX12" s="9">
        <v>29.013000000000002</v>
      </c>
      <c r="AY12" s="9">
        <v>21.917000000000002</v>
      </c>
      <c r="AZ12" s="9">
        <v>117.842</v>
      </c>
      <c r="BA12" s="9">
        <v>64.507000000000005</v>
      </c>
      <c r="BB12" s="9">
        <v>53.335999999999999</v>
      </c>
      <c r="BC12" s="9">
        <v>43.84</v>
      </c>
      <c r="BD12" s="9">
        <v>24.8</v>
      </c>
      <c r="BE12" s="9">
        <v>19.041</v>
      </c>
      <c r="BF12" s="9">
        <v>54.89</v>
      </c>
      <c r="BG12" s="9">
        <v>30.091000000000001</v>
      </c>
      <c r="BH12" s="9">
        <v>24.798999999999999</v>
      </c>
      <c r="BI12" s="9">
        <v>38.99</v>
      </c>
      <c r="BJ12" s="9">
        <v>22.73</v>
      </c>
      <c r="BK12" s="9">
        <v>16.260000000000002</v>
      </c>
      <c r="BL12" s="9">
        <v>84.007999999999996</v>
      </c>
      <c r="BM12" s="9">
        <v>45.454999999999998</v>
      </c>
      <c r="BN12" s="9">
        <v>38.552999999999997</v>
      </c>
      <c r="BO12" s="9">
        <v>36.430999999999997</v>
      </c>
      <c r="BP12" s="9">
        <v>20.748000000000001</v>
      </c>
      <c r="BQ12" s="9">
        <v>15.683999999999999</v>
      </c>
      <c r="BR12" s="9">
        <v>7.7679999999999998</v>
      </c>
      <c r="BS12" s="9">
        <v>4.9329999999999998</v>
      </c>
      <c r="BT12" s="9">
        <v>2.8359999999999999</v>
      </c>
      <c r="BU12" s="9">
        <v>9.1959999999999997</v>
      </c>
      <c r="BV12" s="9">
        <v>5.6660000000000004</v>
      </c>
      <c r="BW12" s="9">
        <v>3.53</v>
      </c>
      <c r="BX12" s="9">
        <v>13.257999999999999</v>
      </c>
      <c r="BY12" s="9">
        <v>6.8810000000000002</v>
      </c>
      <c r="BZ12" s="9">
        <v>6.3769999999999998</v>
      </c>
      <c r="CA12" s="9">
        <v>9.4260000000000002</v>
      </c>
      <c r="CB12" s="9">
        <v>4.556</v>
      </c>
      <c r="CC12" s="9">
        <v>4.87</v>
      </c>
      <c r="CD12" s="9">
        <v>70.825999999999993</v>
      </c>
      <c r="CE12" s="9">
        <v>43.988999999999997</v>
      </c>
      <c r="CF12" s="9">
        <v>26.837</v>
      </c>
      <c r="CG12" s="9">
        <v>13.01</v>
      </c>
      <c r="CH12" s="9">
        <v>7.1660000000000004</v>
      </c>
      <c r="CI12" s="9">
        <v>5.843</v>
      </c>
      <c r="CJ12" s="9">
        <v>43.381999999999998</v>
      </c>
      <c r="CK12" s="9">
        <v>27.158000000000001</v>
      </c>
      <c r="CL12" s="9">
        <v>16.225000000000001</v>
      </c>
      <c r="CM12" s="9">
        <v>14.645</v>
      </c>
      <c r="CN12" s="9">
        <v>7.7489999999999997</v>
      </c>
      <c r="CO12" s="9">
        <v>6.8959999999999999</v>
      </c>
      <c r="CP12" s="9">
        <v>135.68199999999999</v>
      </c>
      <c r="CQ12" s="9">
        <v>73.513000000000005</v>
      </c>
      <c r="CR12" s="9">
        <v>62.168999999999997</v>
      </c>
      <c r="CS12" s="9">
        <v>54.451000000000001</v>
      </c>
      <c r="CT12" s="9">
        <v>31.882999999999999</v>
      </c>
      <c r="CU12" s="9">
        <v>22.568000000000001</v>
      </c>
      <c r="CV12" s="9">
        <v>69.465999999999994</v>
      </c>
      <c r="CW12" s="9">
        <v>43.182000000000002</v>
      </c>
      <c r="CX12" s="9">
        <v>26.285</v>
      </c>
      <c r="CY12" s="9">
        <v>12.516999999999999</v>
      </c>
      <c r="CZ12" s="9">
        <v>6.0540000000000003</v>
      </c>
      <c r="DA12" s="9">
        <v>6.4619999999999997</v>
      </c>
      <c r="DB12" s="9">
        <v>25.684000000000001</v>
      </c>
      <c r="DC12" s="9">
        <v>12.287000000000001</v>
      </c>
      <c r="DD12" s="9">
        <v>13.397</v>
      </c>
      <c r="DE12" s="9">
        <v>15.712999999999999</v>
      </c>
      <c r="DF12" s="9">
        <v>8.9610000000000003</v>
      </c>
      <c r="DG12" s="9">
        <v>6.7519999999999998</v>
      </c>
      <c r="DH12" s="9">
        <v>1.35</v>
      </c>
      <c r="DI12" s="9">
        <v>0.54100000000000004</v>
      </c>
      <c r="DJ12" s="9">
        <v>0.80900000000000005</v>
      </c>
      <c r="DK12" s="9">
        <v>366.12</v>
      </c>
      <c r="DL12" s="9">
        <v>197.56399999999999</v>
      </c>
      <c r="DM12" s="9">
        <v>168.55600000000001</v>
      </c>
      <c r="DN12" s="9">
        <v>73.536000000000001</v>
      </c>
      <c r="DO12" s="9">
        <v>39.003</v>
      </c>
      <c r="DP12" s="9">
        <v>34.533000000000001</v>
      </c>
      <c r="DQ12" s="9">
        <v>267.95299999999997</v>
      </c>
      <c r="DR12" s="9">
        <v>146.1</v>
      </c>
      <c r="DS12" s="9">
        <v>121.852</v>
      </c>
      <c r="DT12" s="9">
        <v>4.0869999999999997</v>
      </c>
      <c r="DU12" s="9">
        <v>1.0289999999999999</v>
      </c>
      <c r="DV12" s="9">
        <v>3.0569999999999999</v>
      </c>
      <c r="DW12" s="9">
        <v>16.048999999999999</v>
      </c>
      <c r="DX12" s="9">
        <v>10.815</v>
      </c>
      <c r="DY12" s="9">
        <v>5.2329999999999997</v>
      </c>
      <c r="DZ12" s="9">
        <v>3.0950000000000002</v>
      </c>
      <c r="EA12" s="9">
        <v>0.88900000000000001</v>
      </c>
      <c r="EB12" s="9">
        <v>2.206</v>
      </c>
      <c r="EC12" s="9">
        <v>11.824</v>
      </c>
      <c r="ED12" s="9">
        <v>4.742</v>
      </c>
      <c r="EE12" s="9">
        <v>7.0819999999999999</v>
      </c>
      <c r="EF12" s="9">
        <v>13.565</v>
      </c>
      <c r="EG12" s="9">
        <v>6.2779999999999996</v>
      </c>
      <c r="EH12" s="9">
        <v>7.2869999999999999</v>
      </c>
      <c r="EI12" s="9">
        <v>64.659000000000006</v>
      </c>
      <c r="EJ12" s="9">
        <v>25.690999999999999</v>
      </c>
      <c r="EK12" s="9">
        <v>38.968000000000004</v>
      </c>
      <c r="EL12" s="9">
        <v>12.750999999999999</v>
      </c>
      <c r="EM12" s="9">
        <v>5.5209999999999999</v>
      </c>
      <c r="EN12" s="9">
        <v>7.2290000000000001</v>
      </c>
      <c r="EO12" s="9">
        <v>41.841000000000001</v>
      </c>
      <c r="EP12" s="9">
        <v>17.826000000000001</v>
      </c>
      <c r="EQ12" s="9">
        <v>24.015000000000001</v>
      </c>
      <c r="ER12" s="9">
        <v>30.277000000000001</v>
      </c>
      <c r="ES12" s="9">
        <v>18.771999999999998</v>
      </c>
      <c r="ET12" s="9">
        <v>11.505000000000001</v>
      </c>
      <c r="EU12" s="9">
        <v>111.523</v>
      </c>
      <c r="EV12" s="9">
        <v>73.322000000000003</v>
      </c>
      <c r="EW12" s="9">
        <v>38.201000000000001</v>
      </c>
      <c r="EX12" s="9">
        <v>5.8159999999999998</v>
      </c>
      <c r="EY12" s="9">
        <v>4.0209999999999999</v>
      </c>
      <c r="EZ12" s="9">
        <v>1.7949999999999999</v>
      </c>
      <c r="FA12" s="9">
        <v>11.066000000000001</v>
      </c>
      <c r="FB12" s="9">
        <v>5.9960000000000004</v>
      </c>
      <c r="FC12" s="9">
        <v>5.069</v>
      </c>
      <c r="FD12" s="9">
        <v>0.49</v>
      </c>
      <c r="FE12" s="9">
        <v>0</v>
      </c>
      <c r="FF12" s="9">
        <v>0.49</v>
      </c>
      <c r="FG12" s="9">
        <v>3.597</v>
      </c>
      <c r="FH12" s="9">
        <v>2.2040000000000002</v>
      </c>
      <c r="FI12" s="9">
        <v>1.393</v>
      </c>
      <c r="FJ12" s="9">
        <v>3.456</v>
      </c>
      <c r="FK12" s="9">
        <v>2.492</v>
      </c>
      <c r="FL12" s="9">
        <v>0.96499999999999997</v>
      </c>
      <c r="FM12" s="9">
        <v>7.3929999999999998</v>
      </c>
      <c r="FN12" s="9">
        <v>5.5039999999999996</v>
      </c>
      <c r="FO12" s="9">
        <v>1.889</v>
      </c>
      <c r="FP12" s="9">
        <v>79.17</v>
      </c>
      <c r="FQ12" s="9">
        <v>43.94</v>
      </c>
      <c r="FR12" s="9">
        <v>35.229999999999997</v>
      </c>
      <c r="FS12" s="9">
        <v>170.154</v>
      </c>
      <c r="FT12" s="9">
        <v>92.399000000000001</v>
      </c>
      <c r="FU12" s="9">
        <v>77.754999999999995</v>
      </c>
      <c r="FV12" s="9">
        <v>60.268999999999998</v>
      </c>
      <c r="FW12" s="9">
        <v>32.686</v>
      </c>
      <c r="FX12" s="9">
        <v>27.584</v>
      </c>
      <c r="FY12" s="9">
        <v>139.84200000000001</v>
      </c>
      <c r="FZ12" s="9">
        <v>72.477999999999994</v>
      </c>
      <c r="GA12" s="9">
        <v>67.363</v>
      </c>
      <c r="GB12" s="9">
        <v>59.689</v>
      </c>
      <c r="GC12" s="9">
        <v>32.456000000000003</v>
      </c>
      <c r="GD12" s="9">
        <v>27.233000000000001</v>
      </c>
      <c r="GE12" s="9">
        <v>138.441</v>
      </c>
      <c r="GF12" s="9">
        <v>71.272999999999996</v>
      </c>
      <c r="GG12" s="9">
        <v>67.168000000000006</v>
      </c>
      <c r="GH12" s="9">
        <v>18.498000000000001</v>
      </c>
      <c r="GI12" s="9">
        <v>9.0640000000000001</v>
      </c>
      <c r="GJ12" s="9">
        <v>9.4339999999999993</v>
      </c>
      <c r="GK12" s="9">
        <v>47.095999999999997</v>
      </c>
      <c r="GL12" s="9">
        <v>26.228000000000002</v>
      </c>
      <c r="GM12" s="9">
        <v>20.867999999999999</v>
      </c>
      <c r="GN12" s="9">
        <v>25.927</v>
      </c>
      <c r="GO12" s="9">
        <v>15.077</v>
      </c>
      <c r="GP12" s="9">
        <v>10.85</v>
      </c>
      <c r="GQ12" s="9">
        <v>62.374000000000002</v>
      </c>
      <c r="GR12" s="9">
        <v>30.971</v>
      </c>
      <c r="GS12" s="9">
        <v>31.402000000000001</v>
      </c>
      <c r="GT12" s="9">
        <v>14.412000000000001</v>
      </c>
      <c r="GU12" s="9">
        <v>8.2240000000000002</v>
      </c>
      <c r="GV12" s="9">
        <v>6.1879999999999997</v>
      </c>
      <c r="GW12" s="9">
        <v>38.722999999999999</v>
      </c>
      <c r="GX12" s="9">
        <v>17.943999999999999</v>
      </c>
      <c r="GY12" s="9">
        <v>20.779</v>
      </c>
      <c r="GZ12" s="9">
        <v>11.515000000000001</v>
      </c>
      <c r="HA12" s="9">
        <v>6.8529999999999998</v>
      </c>
      <c r="HB12" s="9">
        <v>4.6619999999999999</v>
      </c>
      <c r="HC12" s="9">
        <v>23.65</v>
      </c>
      <c r="HD12" s="9">
        <v>13.026999999999999</v>
      </c>
      <c r="HE12" s="9">
        <v>10.622999999999999</v>
      </c>
      <c r="HF12" s="9">
        <v>15.263</v>
      </c>
      <c r="HG12" s="9">
        <v>8.3140000000000001</v>
      </c>
      <c r="HH12" s="9">
        <v>6.9489999999999998</v>
      </c>
      <c r="HI12" s="9">
        <v>28.972000000000001</v>
      </c>
      <c r="HJ12" s="9">
        <v>14.073</v>
      </c>
      <c r="HK12" s="9">
        <v>14.898</v>
      </c>
      <c r="HL12" s="9">
        <v>7.7210000000000001</v>
      </c>
      <c r="HM12" s="9">
        <v>3.7320000000000002</v>
      </c>
      <c r="HN12" s="9">
        <v>3.9889999999999999</v>
      </c>
      <c r="HO12" s="9">
        <v>19.379000000000001</v>
      </c>
      <c r="HP12" s="9">
        <v>9.1620000000000008</v>
      </c>
      <c r="HQ12" s="9">
        <v>10.217000000000001</v>
      </c>
      <c r="HR12" s="9">
        <v>7.5430000000000001</v>
      </c>
      <c r="HS12" s="9">
        <v>4.5819999999999999</v>
      </c>
      <c r="HT12" s="9">
        <v>2.9609999999999999</v>
      </c>
      <c r="HU12" s="9">
        <v>9.5920000000000005</v>
      </c>
      <c r="HV12" s="9">
        <v>4.9109999999999996</v>
      </c>
      <c r="HW12" s="9">
        <v>4.681</v>
      </c>
      <c r="HX12" s="9">
        <v>0.57999999999999996</v>
      </c>
      <c r="HY12" s="9">
        <v>0.23</v>
      </c>
      <c r="HZ12" s="9">
        <v>0.35</v>
      </c>
      <c r="IA12" s="9">
        <v>1.401</v>
      </c>
      <c r="IB12" s="9">
        <v>1.206</v>
      </c>
      <c r="IC12" s="9">
        <v>0.19500000000000001</v>
      </c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>
        <v>87.46</v>
      </c>
      <c r="Q13" s="9">
        <v>46.359000000000002</v>
      </c>
      <c r="R13" s="9">
        <v>41.100999999999999</v>
      </c>
      <c r="S13" s="9">
        <v>56.823999999999998</v>
      </c>
      <c r="T13" s="9">
        <v>32.149000000000001</v>
      </c>
      <c r="U13" s="9">
        <v>24.675000000000001</v>
      </c>
      <c r="V13" s="9">
        <v>260.96100000000001</v>
      </c>
      <c r="W13" s="9">
        <v>136.41900000000001</v>
      </c>
      <c r="X13" s="9">
        <v>124.541</v>
      </c>
      <c r="Y13" s="9">
        <v>9.4359999999999999</v>
      </c>
      <c r="Z13" s="9">
        <v>4.3639999999999999</v>
      </c>
      <c r="AA13" s="9">
        <v>5.0720000000000001</v>
      </c>
      <c r="AB13" s="9">
        <v>173.44499999999999</v>
      </c>
      <c r="AC13" s="9">
        <v>104.73099999999999</v>
      </c>
      <c r="AD13" s="9">
        <v>68.712999999999994</v>
      </c>
      <c r="AE13" s="9">
        <v>1.9890000000000001</v>
      </c>
      <c r="AF13" s="9">
        <v>0.44900000000000001</v>
      </c>
      <c r="AG13" s="9">
        <v>1.5409999999999999</v>
      </c>
      <c r="AH13" s="9">
        <v>30.445</v>
      </c>
      <c r="AI13" s="9">
        <v>21.231999999999999</v>
      </c>
      <c r="AJ13" s="9">
        <v>9.2129999999999992</v>
      </c>
      <c r="AK13" s="9">
        <v>1.8260000000000001</v>
      </c>
      <c r="AL13" s="9">
        <v>1.268</v>
      </c>
      <c r="AM13" s="9">
        <v>0.55800000000000005</v>
      </c>
      <c r="AN13" s="9">
        <v>12.3</v>
      </c>
      <c r="AO13" s="9">
        <v>6.9589999999999996</v>
      </c>
      <c r="AP13" s="9">
        <v>5.3410000000000002</v>
      </c>
      <c r="AQ13" s="9">
        <v>29.503</v>
      </c>
      <c r="AR13" s="9">
        <v>15.882999999999999</v>
      </c>
      <c r="AS13" s="9">
        <v>13.619</v>
      </c>
      <c r="AT13" s="9">
        <v>147.73599999999999</v>
      </c>
      <c r="AU13" s="9">
        <v>79.495000000000005</v>
      </c>
      <c r="AV13" s="9">
        <v>68.241</v>
      </c>
      <c r="AW13" s="9">
        <v>62.145000000000003</v>
      </c>
      <c r="AX13" s="9">
        <v>33.581000000000003</v>
      </c>
      <c r="AY13" s="9">
        <v>28.564</v>
      </c>
      <c r="AZ13" s="9">
        <v>128.011</v>
      </c>
      <c r="BA13" s="9">
        <v>65.328000000000003</v>
      </c>
      <c r="BB13" s="9">
        <v>62.683</v>
      </c>
      <c r="BC13" s="9">
        <v>57.366</v>
      </c>
      <c r="BD13" s="9">
        <v>31.706</v>
      </c>
      <c r="BE13" s="9">
        <v>25.661000000000001</v>
      </c>
      <c r="BF13" s="9">
        <v>66.679000000000002</v>
      </c>
      <c r="BG13" s="9">
        <v>35.125999999999998</v>
      </c>
      <c r="BH13" s="9">
        <v>31.553000000000001</v>
      </c>
      <c r="BI13" s="9">
        <v>36.595999999999997</v>
      </c>
      <c r="BJ13" s="9">
        <v>22.236999999999998</v>
      </c>
      <c r="BK13" s="9">
        <v>14.359</v>
      </c>
      <c r="BL13" s="9">
        <v>87.218999999999994</v>
      </c>
      <c r="BM13" s="9">
        <v>51.33</v>
      </c>
      <c r="BN13" s="9">
        <v>35.889000000000003</v>
      </c>
      <c r="BO13" s="9">
        <v>42.185000000000002</v>
      </c>
      <c r="BP13" s="9">
        <v>27.695</v>
      </c>
      <c r="BQ13" s="9">
        <v>14.49</v>
      </c>
      <c r="BR13" s="9">
        <v>13.878</v>
      </c>
      <c r="BS13" s="9">
        <v>7.4720000000000004</v>
      </c>
      <c r="BT13" s="9">
        <v>6.4059999999999997</v>
      </c>
      <c r="BU13" s="9">
        <v>7.5339999999999998</v>
      </c>
      <c r="BV13" s="9">
        <v>4.7530000000000001</v>
      </c>
      <c r="BW13" s="9">
        <v>2.7810000000000001</v>
      </c>
      <c r="BX13" s="9">
        <v>12.78</v>
      </c>
      <c r="BY13" s="9">
        <v>6.9340000000000002</v>
      </c>
      <c r="BZ13" s="9">
        <v>5.8460000000000001</v>
      </c>
      <c r="CA13" s="9">
        <v>7.43</v>
      </c>
      <c r="CB13" s="9">
        <v>5.141</v>
      </c>
      <c r="CC13" s="9">
        <v>2.29</v>
      </c>
      <c r="CD13" s="9">
        <v>66.736999999999995</v>
      </c>
      <c r="CE13" s="9">
        <v>38.207999999999998</v>
      </c>
      <c r="CF13" s="9">
        <v>28.529</v>
      </c>
      <c r="CG13" s="9">
        <v>18.863</v>
      </c>
      <c r="CH13" s="9">
        <v>10.012</v>
      </c>
      <c r="CI13" s="9">
        <v>8.8520000000000003</v>
      </c>
      <c r="CJ13" s="9">
        <v>44.317999999999998</v>
      </c>
      <c r="CK13" s="9">
        <v>25.151</v>
      </c>
      <c r="CL13" s="9">
        <v>19.167000000000002</v>
      </c>
      <c r="CM13" s="9">
        <v>17.009</v>
      </c>
      <c r="CN13" s="9">
        <v>9.0630000000000006</v>
      </c>
      <c r="CO13" s="9">
        <v>7.9450000000000003</v>
      </c>
      <c r="CP13" s="9">
        <v>140.89699999999999</v>
      </c>
      <c r="CQ13" s="9">
        <v>74.073999999999998</v>
      </c>
      <c r="CR13" s="9">
        <v>66.822999999999993</v>
      </c>
      <c r="CS13" s="9">
        <v>68.378</v>
      </c>
      <c r="CT13" s="9">
        <v>37.661999999999999</v>
      </c>
      <c r="CU13" s="9">
        <v>30.716000000000001</v>
      </c>
      <c r="CV13" s="9">
        <v>70.506</v>
      </c>
      <c r="CW13" s="9">
        <v>42.283999999999999</v>
      </c>
      <c r="CX13" s="9">
        <v>28.222000000000001</v>
      </c>
      <c r="CY13" s="9">
        <v>14.250999999999999</v>
      </c>
      <c r="CZ13" s="9">
        <v>8.5090000000000003</v>
      </c>
      <c r="DA13" s="9">
        <v>5.742</v>
      </c>
      <c r="DB13" s="9">
        <v>28.309000000000001</v>
      </c>
      <c r="DC13" s="9">
        <v>14.711</v>
      </c>
      <c r="DD13" s="9">
        <v>13.598000000000001</v>
      </c>
      <c r="DE13" s="9">
        <v>18.039000000000001</v>
      </c>
      <c r="DF13" s="9">
        <v>10.597</v>
      </c>
      <c r="DG13" s="9">
        <v>7.4420000000000002</v>
      </c>
      <c r="DH13" s="9">
        <v>1.54</v>
      </c>
      <c r="DI13" s="9">
        <v>1.0369999999999999</v>
      </c>
      <c r="DJ13" s="9">
        <v>0.504</v>
      </c>
      <c r="DK13" s="9">
        <v>391.84899999999999</v>
      </c>
      <c r="DL13" s="9">
        <v>221.62100000000001</v>
      </c>
      <c r="DM13" s="9">
        <v>170.22800000000001</v>
      </c>
      <c r="DN13" s="9">
        <v>77.938999999999993</v>
      </c>
      <c r="DO13" s="9">
        <v>40.661000000000001</v>
      </c>
      <c r="DP13" s="9">
        <v>37.277999999999999</v>
      </c>
      <c r="DQ13" s="9">
        <v>289.048</v>
      </c>
      <c r="DR13" s="9">
        <v>165.08799999999999</v>
      </c>
      <c r="DS13" s="9">
        <v>123.96</v>
      </c>
      <c r="DT13" s="9">
        <v>6.39</v>
      </c>
      <c r="DU13" s="9">
        <v>4.76</v>
      </c>
      <c r="DV13" s="9">
        <v>1.631</v>
      </c>
      <c r="DW13" s="9">
        <v>23.324000000000002</v>
      </c>
      <c r="DX13" s="9">
        <v>11.105</v>
      </c>
      <c r="DY13" s="9">
        <v>12.218999999999999</v>
      </c>
      <c r="DZ13" s="9">
        <v>2.375</v>
      </c>
      <c r="EA13" s="9">
        <v>1.1539999999999999</v>
      </c>
      <c r="EB13" s="9">
        <v>1.2210000000000001</v>
      </c>
      <c r="EC13" s="9">
        <v>4.0970000000000004</v>
      </c>
      <c r="ED13" s="9">
        <v>1.1539999999999999</v>
      </c>
      <c r="EE13" s="9">
        <v>2.9430000000000001</v>
      </c>
      <c r="EF13" s="9">
        <v>17.471</v>
      </c>
      <c r="EG13" s="9">
        <v>8.5489999999999995</v>
      </c>
      <c r="EH13" s="9">
        <v>8.9220000000000006</v>
      </c>
      <c r="EI13" s="9">
        <v>77.935000000000002</v>
      </c>
      <c r="EJ13" s="9">
        <v>32.993000000000002</v>
      </c>
      <c r="EK13" s="9">
        <v>44.942</v>
      </c>
      <c r="EL13" s="9">
        <v>16.277000000000001</v>
      </c>
      <c r="EM13" s="9">
        <v>7.8559999999999999</v>
      </c>
      <c r="EN13" s="9">
        <v>8.4209999999999994</v>
      </c>
      <c r="EO13" s="9">
        <v>47.374000000000002</v>
      </c>
      <c r="EP13" s="9">
        <v>26.603999999999999</v>
      </c>
      <c r="EQ13" s="9">
        <v>20.77</v>
      </c>
      <c r="ER13" s="9">
        <v>25.407</v>
      </c>
      <c r="ES13" s="9">
        <v>13.634</v>
      </c>
      <c r="ET13" s="9">
        <v>11.773</v>
      </c>
      <c r="EU13" s="9">
        <v>116.964</v>
      </c>
      <c r="EV13" s="9">
        <v>83.796000000000006</v>
      </c>
      <c r="EW13" s="9">
        <v>33.167999999999999</v>
      </c>
      <c r="EX13" s="9">
        <v>6.3739999999999997</v>
      </c>
      <c r="EY13" s="9">
        <v>2.5750000000000002</v>
      </c>
      <c r="EZ13" s="9">
        <v>3.7989999999999999</v>
      </c>
      <c r="FA13" s="9">
        <v>9.1449999999999996</v>
      </c>
      <c r="FB13" s="9">
        <v>2.6179999999999999</v>
      </c>
      <c r="FC13" s="9">
        <v>6.5270000000000001</v>
      </c>
      <c r="FD13" s="9">
        <v>2.5880000000000001</v>
      </c>
      <c r="FE13" s="9">
        <v>1.373</v>
      </c>
      <c r="FF13" s="9">
        <v>1.2150000000000001</v>
      </c>
      <c r="FG13" s="9">
        <v>4.141</v>
      </c>
      <c r="FH13" s="9">
        <v>3.5710000000000002</v>
      </c>
      <c r="FI13" s="9">
        <v>0.56999999999999995</v>
      </c>
      <c r="FJ13" s="9">
        <v>1.056</v>
      </c>
      <c r="FK13" s="9">
        <v>0.76</v>
      </c>
      <c r="FL13" s="9">
        <v>0.29599999999999999</v>
      </c>
      <c r="FM13" s="9">
        <v>6.0670000000000002</v>
      </c>
      <c r="FN13" s="9">
        <v>3.2469999999999999</v>
      </c>
      <c r="FO13" s="9">
        <v>2.82</v>
      </c>
      <c r="FP13" s="9">
        <v>79.594999999999999</v>
      </c>
      <c r="FQ13" s="9">
        <v>43.927</v>
      </c>
      <c r="FR13" s="9">
        <v>35.667999999999999</v>
      </c>
      <c r="FS13" s="9">
        <v>188.10300000000001</v>
      </c>
      <c r="FT13" s="9">
        <v>104.253</v>
      </c>
      <c r="FU13" s="9">
        <v>83.85</v>
      </c>
      <c r="FV13" s="9">
        <v>58.970999999999997</v>
      </c>
      <c r="FW13" s="9">
        <v>31.86</v>
      </c>
      <c r="FX13" s="9">
        <v>27.111000000000001</v>
      </c>
      <c r="FY13" s="9">
        <v>122.571</v>
      </c>
      <c r="FZ13" s="9">
        <v>65.004000000000005</v>
      </c>
      <c r="GA13" s="9">
        <v>57.567</v>
      </c>
      <c r="GB13" s="9">
        <v>58.27</v>
      </c>
      <c r="GC13" s="9">
        <v>31.86</v>
      </c>
      <c r="GD13" s="9">
        <v>26.41</v>
      </c>
      <c r="GE13" s="9">
        <v>120.795</v>
      </c>
      <c r="GF13" s="9">
        <v>63.883000000000003</v>
      </c>
      <c r="GG13" s="9">
        <v>56.911999999999999</v>
      </c>
      <c r="GH13" s="9">
        <v>23.417999999999999</v>
      </c>
      <c r="GI13" s="9">
        <v>13.77</v>
      </c>
      <c r="GJ13" s="9">
        <v>9.6479999999999997</v>
      </c>
      <c r="GK13" s="9">
        <v>45.585999999999999</v>
      </c>
      <c r="GL13" s="9">
        <v>24.263999999999999</v>
      </c>
      <c r="GM13" s="9">
        <v>21.321000000000002</v>
      </c>
      <c r="GN13" s="9">
        <v>17.645</v>
      </c>
      <c r="GO13" s="9">
        <v>9.5229999999999997</v>
      </c>
      <c r="GP13" s="9">
        <v>8.1219999999999999</v>
      </c>
      <c r="GQ13" s="9">
        <v>52.048999999999999</v>
      </c>
      <c r="GR13" s="9">
        <v>30.248999999999999</v>
      </c>
      <c r="GS13" s="9">
        <v>21.800999999999998</v>
      </c>
      <c r="GT13" s="9">
        <v>7.4850000000000003</v>
      </c>
      <c r="GU13" s="9">
        <v>3.9060000000000001</v>
      </c>
      <c r="GV13" s="9">
        <v>3.58</v>
      </c>
      <c r="GW13" s="9">
        <v>31.794</v>
      </c>
      <c r="GX13" s="9">
        <v>17.238</v>
      </c>
      <c r="GY13" s="9">
        <v>14.555999999999999</v>
      </c>
      <c r="GZ13" s="9">
        <v>10.16</v>
      </c>
      <c r="HA13" s="9">
        <v>5.617</v>
      </c>
      <c r="HB13" s="9">
        <v>4.5430000000000001</v>
      </c>
      <c r="HC13" s="9">
        <v>20.256</v>
      </c>
      <c r="HD13" s="9">
        <v>13.010999999999999</v>
      </c>
      <c r="HE13" s="9">
        <v>7.2450000000000001</v>
      </c>
      <c r="HF13" s="9">
        <v>17.207000000000001</v>
      </c>
      <c r="HG13" s="9">
        <v>8.5670000000000002</v>
      </c>
      <c r="HH13" s="9">
        <v>8.64</v>
      </c>
      <c r="HI13" s="9">
        <v>23.16</v>
      </c>
      <c r="HJ13" s="9">
        <v>9.3699999999999992</v>
      </c>
      <c r="HK13" s="9">
        <v>13.79</v>
      </c>
      <c r="HL13" s="9">
        <v>10.868</v>
      </c>
      <c r="HM13" s="9">
        <v>4.827</v>
      </c>
      <c r="HN13" s="9">
        <v>6.04</v>
      </c>
      <c r="HO13" s="9">
        <v>17.148</v>
      </c>
      <c r="HP13" s="9">
        <v>6.7469999999999999</v>
      </c>
      <c r="HQ13" s="9">
        <v>10.401</v>
      </c>
      <c r="HR13" s="9">
        <v>6.3390000000000004</v>
      </c>
      <c r="HS13" s="9">
        <v>3.7389999999999999</v>
      </c>
      <c r="HT13" s="9">
        <v>2.6</v>
      </c>
      <c r="HU13" s="9">
        <v>6.0119999999999996</v>
      </c>
      <c r="HV13" s="9">
        <v>2.6230000000000002</v>
      </c>
      <c r="HW13" s="9">
        <v>3.3889999999999998</v>
      </c>
      <c r="HX13" s="9">
        <v>0.70099999999999996</v>
      </c>
      <c r="HY13" s="9">
        <v>0</v>
      </c>
      <c r="HZ13" s="9">
        <v>0.70099999999999996</v>
      </c>
      <c r="IA13" s="9">
        <v>1.776</v>
      </c>
      <c r="IB13" s="9">
        <v>1.121</v>
      </c>
      <c r="IC13" s="9">
        <v>0.65500000000000003</v>
      </c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>
        <v>88.691999999999993</v>
      </c>
      <c r="Q14" s="9">
        <v>47.463000000000001</v>
      </c>
      <c r="R14" s="9">
        <v>41.23</v>
      </c>
      <c r="S14" s="9">
        <v>55.53</v>
      </c>
      <c r="T14" s="9">
        <v>27.776</v>
      </c>
      <c r="U14" s="9">
        <v>27.754000000000001</v>
      </c>
      <c r="V14" s="9">
        <v>258.137</v>
      </c>
      <c r="W14" s="9">
        <v>129.517</v>
      </c>
      <c r="X14" s="9">
        <v>128.62100000000001</v>
      </c>
      <c r="Y14" s="9">
        <v>9.1679999999999993</v>
      </c>
      <c r="Z14" s="9">
        <v>5.202</v>
      </c>
      <c r="AA14" s="9">
        <v>3.9649999999999999</v>
      </c>
      <c r="AB14" s="9">
        <v>178.03</v>
      </c>
      <c r="AC14" s="9">
        <v>104.505</v>
      </c>
      <c r="AD14" s="9">
        <v>73.525999999999996</v>
      </c>
      <c r="AE14" s="9">
        <v>5.016</v>
      </c>
      <c r="AF14" s="9">
        <v>2.8149999999999999</v>
      </c>
      <c r="AG14" s="9">
        <v>2.2010000000000001</v>
      </c>
      <c r="AH14" s="9">
        <v>39.840000000000003</v>
      </c>
      <c r="AI14" s="9">
        <v>26.533999999999999</v>
      </c>
      <c r="AJ14" s="9">
        <v>13.307</v>
      </c>
      <c r="AK14" s="9">
        <v>2.2429999999999999</v>
      </c>
      <c r="AL14" s="9">
        <v>1.772</v>
      </c>
      <c r="AM14" s="9">
        <v>0.47199999999999998</v>
      </c>
      <c r="AN14" s="9">
        <v>12.928000000000001</v>
      </c>
      <c r="AO14" s="9">
        <v>8.1069999999999993</v>
      </c>
      <c r="AP14" s="9">
        <v>4.8209999999999997</v>
      </c>
      <c r="AQ14" s="9">
        <v>27.879000000000001</v>
      </c>
      <c r="AR14" s="9">
        <v>8.8670000000000009</v>
      </c>
      <c r="AS14" s="9">
        <v>19.012</v>
      </c>
      <c r="AT14" s="9">
        <v>152.96100000000001</v>
      </c>
      <c r="AU14" s="9">
        <v>79.507000000000005</v>
      </c>
      <c r="AV14" s="9">
        <v>73.453999999999994</v>
      </c>
      <c r="AW14" s="9">
        <v>67.36</v>
      </c>
      <c r="AX14" s="9">
        <v>32.502000000000002</v>
      </c>
      <c r="AY14" s="9">
        <v>34.857999999999997</v>
      </c>
      <c r="AZ14" s="9">
        <v>125.101</v>
      </c>
      <c r="BA14" s="9">
        <v>64.516000000000005</v>
      </c>
      <c r="BB14" s="9">
        <v>60.585000000000001</v>
      </c>
      <c r="BC14" s="9">
        <v>57.517000000000003</v>
      </c>
      <c r="BD14" s="9">
        <v>29.439</v>
      </c>
      <c r="BE14" s="9">
        <v>28.077000000000002</v>
      </c>
      <c r="BF14" s="9">
        <v>71.933999999999997</v>
      </c>
      <c r="BG14" s="9">
        <v>36.463999999999999</v>
      </c>
      <c r="BH14" s="9">
        <v>35.47</v>
      </c>
      <c r="BI14" s="9">
        <v>46.042999999999999</v>
      </c>
      <c r="BJ14" s="9">
        <v>23.832999999999998</v>
      </c>
      <c r="BK14" s="9">
        <v>22.210999999999999</v>
      </c>
      <c r="BL14" s="9">
        <v>76.805999999999997</v>
      </c>
      <c r="BM14" s="9">
        <v>41.180999999999997</v>
      </c>
      <c r="BN14" s="9">
        <v>35.625</v>
      </c>
      <c r="BO14" s="9">
        <v>36.076000000000001</v>
      </c>
      <c r="BP14" s="9">
        <v>19.091000000000001</v>
      </c>
      <c r="BQ14" s="9">
        <v>16.984000000000002</v>
      </c>
      <c r="BR14" s="9">
        <v>8.8810000000000002</v>
      </c>
      <c r="BS14" s="9">
        <v>5.3239999999999998</v>
      </c>
      <c r="BT14" s="9">
        <v>3.5569999999999999</v>
      </c>
      <c r="BU14" s="9">
        <v>9.9710000000000001</v>
      </c>
      <c r="BV14" s="9">
        <v>4.0170000000000003</v>
      </c>
      <c r="BW14" s="9">
        <v>5.9539999999999997</v>
      </c>
      <c r="BX14" s="9">
        <v>15.41</v>
      </c>
      <c r="BY14" s="9">
        <v>8.9990000000000006</v>
      </c>
      <c r="BZ14" s="9">
        <v>6.4109999999999996</v>
      </c>
      <c r="CA14" s="9">
        <v>5.9450000000000003</v>
      </c>
      <c r="CB14" s="9">
        <v>3.3660000000000001</v>
      </c>
      <c r="CC14" s="9">
        <v>2.5790000000000002</v>
      </c>
      <c r="CD14" s="9">
        <v>72.238</v>
      </c>
      <c r="CE14" s="9">
        <v>39.18</v>
      </c>
      <c r="CF14" s="9">
        <v>33.058</v>
      </c>
      <c r="CG14" s="9">
        <v>20.277000000000001</v>
      </c>
      <c r="CH14" s="9">
        <v>8.7449999999999992</v>
      </c>
      <c r="CI14" s="9">
        <v>11.532</v>
      </c>
      <c r="CJ14" s="9">
        <v>47.304000000000002</v>
      </c>
      <c r="CK14" s="9">
        <v>24.402000000000001</v>
      </c>
      <c r="CL14" s="9">
        <v>22.901</v>
      </c>
      <c r="CM14" s="9">
        <v>20.972000000000001</v>
      </c>
      <c r="CN14" s="9">
        <v>12.766999999999999</v>
      </c>
      <c r="CO14" s="9">
        <v>8.2050000000000001</v>
      </c>
      <c r="CP14" s="9">
        <v>144.298</v>
      </c>
      <c r="CQ14" s="9">
        <v>73.83</v>
      </c>
      <c r="CR14" s="9">
        <v>70.466999999999999</v>
      </c>
      <c r="CS14" s="9">
        <v>72.385000000000005</v>
      </c>
      <c r="CT14" s="9">
        <v>38.158000000000001</v>
      </c>
      <c r="CU14" s="9">
        <v>34.226999999999997</v>
      </c>
      <c r="CV14" s="9">
        <v>71.334999999999994</v>
      </c>
      <c r="CW14" s="9">
        <v>40.976999999999997</v>
      </c>
      <c r="CX14" s="9">
        <v>30.358000000000001</v>
      </c>
      <c r="CY14" s="9">
        <v>16.917000000000002</v>
      </c>
      <c r="CZ14" s="9">
        <v>5.625</v>
      </c>
      <c r="DA14" s="9">
        <v>11.292</v>
      </c>
      <c r="DB14" s="9">
        <v>26.353999999999999</v>
      </c>
      <c r="DC14" s="9">
        <v>15.058</v>
      </c>
      <c r="DD14" s="9">
        <v>11.295999999999999</v>
      </c>
      <c r="DE14" s="9">
        <v>14.685</v>
      </c>
      <c r="DF14" s="9">
        <v>6.5259999999999998</v>
      </c>
      <c r="DG14" s="9">
        <v>8.1590000000000007</v>
      </c>
      <c r="DH14" s="9">
        <v>0.72699999999999998</v>
      </c>
      <c r="DI14" s="9">
        <v>0.72699999999999998</v>
      </c>
      <c r="DJ14" s="9">
        <v>0</v>
      </c>
      <c r="DK14" s="9">
        <v>399.77100000000002</v>
      </c>
      <c r="DL14" s="9">
        <v>225.589</v>
      </c>
      <c r="DM14" s="9">
        <v>174.18100000000001</v>
      </c>
      <c r="DN14" s="9">
        <v>81.317999999999998</v>
      </c>
      <c r="DO14" s="9">
        <v>38.345999999999997</v>
      </c>
      <c r="DP14" s="9">
        <v>42.972000000000001</v>
      </c>
      <c r="DQ14" s="9">
        <v>302.36799999999999</v>
      </c>
      <c r="DR14" s="9">
        <v>160.46799999999999</v>
      </c>
      <c r="DS14" s="9">
        <v>141.9</v>
      </c>
      <c r="DT14" s="9">
        <v>5.7629999999999999</v>
      </c>
      <c r="DU14" s="9">
        <v>3.38</v>
      </c>
      <c r="DV14" s="9">
        <v>2.3839999999999999</v>
      </c>
      <c r="DW14" s="9">
        <v>16.978999999999999</v>
      </c>
      <c r="DX14" s="9">
        <v>7.9950000000000001</v>
      </c>
      <c r="DY14" s="9">
        <v>8.984</v>
      </c>
      <c r="DZ14" s="9">
        <v>0.61499999999999999</v>
      </c>
      <c r="EA14" s="9">
        <v>0</v>
      </c>
      <c r="EB14" s="9">
        <v>0.61499999999999999</v>
      </c>
      <c r="EC14" s="9">
        <v>13.239000000000001</v>
      </c>
      <c r="ED14" s="9">
        <v>4.4560000000000004</v>
      </c>
      <c r="EE14" s="9">
        <v>8.7829999999999995</v>
      </c>
      <c r="EF14" s="9">
        <v>17.969000000000001</v>
      </c>
      <c r="EG14" s="9">
        <v>7.85</v>
      </c>
      <c r="EH14" s="9">
        <v>10.119</v>
      </c>
      <c r="EI14" s="9">
        <v>74.662000000000006</v>
      </c>
      <c r="EJ14" s="9">
        <v>36.587000000000003</v>
      </c>
      <c r="EK14" s="9">
        <v>38.075000000000003</v>
      </c>
      <c r="EL14" s="9">
        <v>13.866</v>
      </c>
      <c r="EM14" s="9">
        <v>5.0350000000000001</v>
      </c>
      <c r="EN14" s="9">
        <v>8.8320000000000007</v>
      </c>
      <c r="EO14" s="9">
        <v>54.978000000000002</v>
      </c>
      <c r="EP14" s="9">
        <v>24.913</v>
      </c>
      <c r="EQ14" s="9">
        <v>30.065000000000001</v>
      </c>
      <c r="ER14" s="9">
        <v>33.235999999999997</v>
      </c>
      <c r="ES14" s="9">
        <v>16.503</v>
      </c>
      <c r="ET14" s="9">
        <v>16.731999999999999</v>
      </c>
      <c r="EU14" s="9">
        <v>116.872</v>
      </c>
      <c r="EV14" s="9">
        <v>72.703999999999994</v>
      </c>
      <c r="EW14" s="9">
        <v>44.168999999999997</v>
      </c>
      <c r="EX14" s="9">
        <v>6.7830000000000004</v>
      </c>
      <c r="EY14" s="9">
        <v>3.7639999999999998</v>
      </c>
      <c r="EZ14" s="9">
        <v>3.0190000000000001</v>
      </c>
      <c r="FA14" s="9">
        <v>14.702999999999999</v>
      </c>
      <c r="FB14" s="9">
        <v>8.4269999999999996</v>
      </c>
      <c r="FC14" s="9">
        <v>6.2759999999999998</v>
      </c>
      <c r="FD14" s="9">
        <v>1.0409999999999999</v>
      </c>
      <c r="FE14" s="9">
        <v>0.55600000000000005</v>
      </c>
      <c r="FF14" s="9">
        <v>0.48599999999999999</v>
      </c>
      <c r="FG14" s="9">
        <v>1.944</v>
      </c>
      <c r="FH14" s="9">
        <v>1.496</v>
      </c>
      <c r="FI14" s="9">
        <v>0.44800000000000001</v>
      </c>
      <c r="FJ14" s="9">
        <v>2.044</v>
      </c>
      <c r="FK14" s="9">
        <v>1.258</v>
      </c>
      <c r="FL14" s="9">
        <v>0.78600000000000003</v>
      </c>
      <c r="FM14" s="9">
        <v>8.99</v>
      </c>
      <c r="FN14" s="9">
        <v>3.8889999999999998</v>
      </c>
      <c r="FO14" s="9">
        <v>5.101</v>
      </c>
      <c r="FP14" s="9">
        <v>79.331999999999994</v>
      </c>
      <c r="FQ14" s="9">
        <v>46.682000000000002</v>
      </c>
      <c r="FR14" s="9">
        <v>32.65</v>
      </c>
      <c r="FS14" s="9">
        <v>186.56800000000001</v>
      </c>
      <c r="FT14" s="9">
        <v>108.194</v>
      </c>
      <c r="FU14" s="9">
        <v>78.373999999999995</v>
      </c>
      <c r="FV14" s="9">
        <v>53.023000000000003</v>
      </c>
      <c r="FW14" s="9">
        <v>28.343</v>
      </c>
      <c r="FX14" s="9">
        <v>24.68</v>
      </c>
      <c r="FY14" s="9">
        <v>144.66</v>
      </c>
      <c r="FZ14" s="9">
        <v>74.596000000000004</v>
      </c>
      <c r="GA14" s="9">
        <v>70.064999999999998</v>
      </c>
      <c r="GB14" s="9">
        <v>52.643000000000001</v>
      </c>
      <c r="GC14" s="9">
        <v>27.963000000000001</v>
      </c>
      <c r="GD14" s="9">
        <v>24.68</v>
      </c>
      <c r="GE14" s="9">
        <v>143.512</v>
      </c>
      <c r="GF14" s="9">
        <v>73.915000000000006</v>
      </c>
      <c r="GG14" s="9">
        <v>69.596999999999994</v>
      </c>
      <c r="GH14" s="9">
        <v>19.268999999999998</v>
      </c>
      <c r="GI14" s="9">
        <v>9.2149999999999999</v>
      </c>
      <c r="GJ14" s="9">
        <v>10.054</v>
      </c>
      <c r="GK14" s="9">
        <v>45.637</v>
      </c>
      <c r="GL14" s="9">
        <v>24.297999999999998</v>
      </c>
      <c r="GM14" s="9">
        <v>21.34</v>
      </c>
      <c r="GN14" s="9">
        <v>19.779</v>
      </c>
      <c r="GO14" s="9">
        <v>10.922000000000001</v>
      </c>
      <c r="GP14" s="9">
        <v>8.8569999999999993</v>
      </c>
      <c r="GQ14" s="9">
        <v>65.486999999999995</v>
      </c>
      <c r="GR14" s="9">
        <v>34.347999999999999</v>
      </c>
      <c r="GS14" s="9">
        <v>31.138999999999999</v>
      </c>
      <c r="GT14" s="9">
        <v>10.387</v>
      </c>
      <c r="GU14" s="9">
        <v>5.452</v>
      </c>
      <c r="GV14" s="9">
        <v>4.9340000000000002</v>
      </c>
      <c r="GW14" s="9">
        <v>42.058999999999997</v>
      </c>
      <c r="GX14" s="9">
        <v>22.202999999999999</v>
      </c>
      <c r="GY14" s="9">
        <v>19.856000000000002</v>
      </c>
      <c r="GZ14" s="9">
        <v>9.3919999999999995</v>
      </c>
      <c r="HA14" s="9">
        <v>5.4690000000000003</v>
      </c>
      <c r="HB14" s="9">
        <v>3.923</v>
      </c>
      <c r="HC14" s="9">
        <v>23.428000000000001</v>
      </c>
      <c r="HD14" s="9">
        <v>12.145</v>
      </c>
      <c r="HE14" s="9">
        <v>11.282999999999999</v>
      </c>
      <c r="HF14" s="9">
        <v>13.596</v>
      </c>
      <c r="HG14" s="9">
        <v>7.827</v>
      </c>
      <c r="HH14" s="9">
        <v>5.7690000000000001</v>
      </c>
      <c r="HI14" s="9">
        <v>32.387999999999998</v>
      </c>
      <c r="HJ14" s="9">
        <v>15.269</v>
      </c>
      <c r="HK14" s="9">
        <v>17.119</v>
      </c>
      <c r="HL14" s="9">
        <v>6.9660000000000002</v>
      </c>
      <c r="HM14" s="9">
        <v>3.6880000000000002</v>
      </c>
      <c r="HN14" s="9">
        <v>3.278</v>
      </c>
      <c r="HO14" s="9">
        <v>23.434000000000001</v>
      </c>
      <c r="HP14" s="9">
        <v>11.07</v>
      </c>
      <c r="HQ14" s="9">
        <v>12.364000000000001</v>
      </c>
      <c r="HR14" s="9">
        <v>6.63</v>
      </c>
      <c r="HS14" s="9">
        <v>4.1390000000000002</v>
      </c>
      <c r="HT14" s="9">
        <v>2.4910000000000001</v>
      </c>
      <c r="HU14" s="9">
        <v>8.9540000000000006</v>
      </c>
      <c r="HV14" s="9">
        <v>4.2</v>
      </c>
      <c r="HW14" s="9">
        <v>4.7549999999999999</v>
      </c>
      <c r="HX14" s="9">
        <v>0.379</v>
      </c>
      <c r="HY14" s="9">
        <v>0.379</v>
      </c>
      <c r="HZ14" s="9">
        <v>0</v>
      </c>
      <c r="IA14" s="9">
        <v>1.1479999999999999</v>
      </c>
      <c r="IB14" s="9">
        <v>0.68100000000000005</v>
      </c>
      <c r="IC14" s="9">
        <v>0.46700000000000003</v>
      </c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</row>
    <row r="15" spans="1:251">
      <c r="A15" s="10">
        <v>43497</v>
      </c>
      <c r="B15" s="9">
        <v>25.792000000000002</v>
      </c>
      <c r="C15" s="9">
        <v>17.007999999999999</v>
      </c>
      <c r="D15" s="9">
        <v>10.481999999999999</v>
      </c>
      <c r="E15" s="9">
        <v>5.12</v>
      </c>
      <c r="F15" s="9">
        <v>5.3620000000000001</v>
      </c>
      <c r="G15" s="9">
        <v>34.908999999999999</v>
      </c>
      <c r="H15" s="9">
        <v>22.797999999999998</v>
      </c>
      <c r="I15" s="9">
        <v>12.111000000000001</v>
      </c>
      <c r="J15" s="9">
        <v>4.6879999999999997</v>
      </c>
      <c r="K15" s="9">
        <v>3.49</v>
      </c>
      <c r="L15" s="9">
        <v>1.198</v>
      </c>
      <c r="M15" s="9">
        <v>5.9939999999999998</v>
      </c>
      <c r="N15" s="9">
        <v>3.55</v>
      </c>
      <c r="O15" s="9">
        <v>2.444</v>
      </c>
      <c r="P15" s="9">
        <v>92.376999999999995</v>
      </c>
      <c r="Q15" s="9">
        <v>44.664999999999999</v>
      </c>
      <c r="R15" s="9">
        <v>47.712000000000003</v>
      </c>
      <c r="S15" s="9">
        <v>48.384</v>
      </c>
      <c r="T15" s="9">
        <v>27.704000000000001</v>
      </c>
      <c r="U15" s="9">
        <v>20.681000000000001</v>
      </c>
      <c r="V15" s="9">
        <v>245.15899999999999</v>
      </c>
      <c r="W15" s="9">
        <v>116.684</v>
      </c>
      <c r="X15" s="9">
        <v>128.47499999999999</v>
      </c>
      <c r="Y15" s="9">
        <v>14.54</v>
      </c>
      <c r="Z15" s="9">
        <v>7.8620000000000001</v>
      </c>
      <c r="AA15" s="9">
        <v>6.6779999999999999</v>
      </c>
      <c r="AB15" s="9">
        <v>188.04499999999999</v>
      </c>
      <c r="AC15" s="9">
        <v>98.331000000000003</v>
      </c>
      <c r="AD15" s="9">
        <v>89.713999999999999</v>
      </c>
      <c r="AE15" s="9">
        <v>3.1440000000000001</v>
      </c>
      <c r="AF15" s="9">
        <v>1.153</v>
      </c>
      <c r="AG15" s="9">
        <v>1.9910000000000001</v>
      </c>
      <c r="AH15" s="9">
        <v>34.542999999999999</v>
      </c>
      <c r="AI15" s="9">
        <v>22.079000000000001</v>
      </c>
      <c r="AJ15" s="9">
        <v>12.464</v>
      </c>
      <c r="AK15" s="9">
        <v>0.59599999999999997</v>
      </c>
      <c r="AL15" s="9">
        <v>0</v>
      </c>
      <c r="AM15" s="9">
        <v>0.59599999999999997</v>
      </c>
      <c r="AN15" s="9">
        <v>16.901</v>
      </c>
      <c r="AO15" s="9">
        <v>9.32</v>
      </c>
      <c r="AP15" s="9">
        <v>7.5810000000000004</v>
      </c>
      <c r="AQ15" s="9">
        <v>32.235999999999997</v>
      </c>
      <c r="AR15" s="9">
        <v>16.041</v>
      </c>
      <c r="AS15" s="9">
        <v>16.193999999999999</v>
      </c>
      <c r="AT15" s="9">
        <v>148.36600000000001</v>
      </c>
      <c r="AU15" s="9">
        <v>78.638000000000005</v>
      </c>
      <c r="AV15" s="9">
        <v>69.728999999999999</v>
      </c>
      <c r="AW15" s="9">
        <v>64.518000000000001</v>
      </c>
      <c r="AX15" s="9">
        <v>33.723999999999997</v>
      </c>
      <c r="AY15" s="9">
        <v>30.794</v>
      </c>
      <c r="AZ15" s="9">
        <v>120.346</v>
      </c>
      <c r="BA15" s="9">
        <v>63.168999999999997</v>
      </c>
      <c r="BB15" s="9">
        <v>57.177</v>
      </c>
      <c r="BC15" s="9">
        <v>62.591999999999999</v>
      </c>
      <c r="BD15" s="9">
        <v>31.678999999999998</v>
      </c>
      <c r="BE15" s="9">
        <v>30.913</v>
      </c>
      <c r="BF15" s="9">
        <v>63.366999999999997</v>
      </c>
      <c r="BG15" s="9">
        <v>28.792999999999999</v>
      </c>
      <c r="BH15" s="9">
        <v>34.573999999999998</v>
      </c>
      <c r="BI15" s="9">
        <v>48.73</v>
      </c>
      <c r="BJ15" s="9">
        <v>22.628</v>
      </c>
      <c r="BK15" s="9">
        <v>26.102</v>
      </c>
      <c r="BL15" s="9">
        <v>80.108000000000004</v>
      </c>
      <c r="BM15" s="9">
        <v>45.326999999999998</v>
      </c>
      <c r="BN15" s="9">
        <v>34.780999999999999</v>
      </c>
      <c r="BO15" s="9">
        <v>36.277999999999999</v>
      </c>
      <c r="BP15" s="9">
        <v>20.006</v>
      </c>
      <c r="BQ15" s="9">
        <v>16.271999999999998</v>
      </c>
      <c r="BR15" s="9">
        <v>11.746</v>
      </c>
      <c r="BS15" s="9">
        <v>6.3070000000000004</v>
      </c>
      <c r="BT15" s="9">
        <v>5.4390000000000001</v>
      </c>
      <c r="BU15" s="9">
        <v>9.6120000000000001</v>
      </c>
      <c r="BV15" s="9">
        <v>4.5039999999999996</v>
      </c>
      <c r="BW15" s="9">
        <v>5.1079999999999997</v>
      </c>
      <c r="BX15" s="9">
        <v>18.082000000000001</v>
      </c>
      <c r="BY15" s="9">
        <v>9.5879999999999992</v>
      </c>
      <c r="BZ15" s="9">
        <v>8.4930000000000003</v>
      </c>
      <c r="CA15" s="9">
        <v>10.278</v>
      </c>
      <c r="CB15" s="9">
        <v>7.0439999999999996</v>
      </c>
      <c r="CC15" s="9">
        <v>3.2349999999999999</v>
      </c>
      <c r="CD15" s="9">
        <v>73.522999999999996</v>
      </c>
      <c r="CE15" s="9">
        <v>41.331000000000003</v>
      </c>
      <c r="CF15" s="9">
        <v>32.192</v>
      </c>
      <c r="CG15" s="9">
        <v>23.832000000000001</v>
      </c>
      <c r="CH15" s="9">
        <v>16.649999999999999</v>
      </c>
      <c r="CI15" s="9">
        <v>7.1820000000000004</v>
      </c>
      <c r="CJ15" s="9">
        <v>47.212000000000003</v>
      </c>
      <c r="CK15" s="9">
        <v>25.324999999999999</v>
      </c>
      <c r="CL15" s="9">
        <v>21.887</v>
      </c>
      <c r="CM15" s="9">
        <v>27.157</v>
      </c>
      <c r="CN15" s="9">
        <v>16.899999999999999</v>
      </c>
      <c r="CO15" s="9">
        <v>10.257</v>
      </c>
      <c r="CP15" s="9">
        <v>139.691</v>
      </c>
      <c r="CQ15" s="9">
        <v>73.486000000000004</v>
      </c>
      <c r="CR15" s="9">
        <v>66.204999999999998</v>
      </c>
      <c r="CS15" s="9">
        <v>73.269000000000005</v>
      </c>
      <c r="CT15" s="9">
        <v>38.393999999999998</v>
      </c>
      <c r="CU15" s="9">
        <v>34.874000000000002</v>
      </c>
      <c r="CV15" s="9">
        <v>73.147999999999996</v>
      </c>
      <c r="CW15" s="9">
        <v>40.648000000000003</v>
      </c>
      <c r="CX15" s="9">
        <v>32.5</v>
      </c>
      <c r="CY15" s="9">
        <v>19.279</v>
      </c>
      <c r="CZ15" s="9">
        <v>12.212</v>
      </c>
      <c r="DA15" s="9">
        <v>7.0670000000000002</v>
      </c>
      <c r="DB15" s="9">
        <v>35.167999999999999</v>
      </c>
      <c r="DC15" s="9">
        <v>14.571999999999999</v>
      </c>
      <c r="DD15" s="9">
        <v>20.596</v>
      </c>
      <c r="DE15" s="9">
        <v>24.027000000000001</v>
      </c>
      <c r="DF15" s="9">
        <v>10.37</v>
      </c>
      <c r="DG15" s="9">
        <v>13.656000000000001</v>
      </c>
      <c r="DH15" s="9">
        <v>1.554</v>
      </c>
      <c r="DI15" s="9">
        <v>0.54600000000000004</v>
      </c>
      <c r="DJ15" s="9">
        <v>1.008</v>
      </c>
      <c r="DK15" s="9">
        <v>398.601</v>
      </c>
      <c r="DL15" s="9">
        <v>200.22</v>
      </c>
      <c r="DM15" s="9">
        <v>198.381</v>
      </c>
      <c r="DN15" s="9">
        <v>79.685000000000002</v>
      </c>
      <c r="DO15" s="9">
        <v>30.794</v>
      </c>
      <c r="DP15" s="9">
        <v>48.89</v>
      </c>
      <c r="DQ15" s="9">
        <v>287.96499999999997</v>
      </c>
      <c r="DR15" s="9">
        <v>141.53700000000001</v>
      </c>
      <c r="DS15" s="9">
        <v>146.428</v>
      </c>
      <c r="DT15" s="9">
        <v>5.1059999999999999</v>
      </c>
      <c r="DU15" s="9">
        <v>2.2090000000000001</v>
      </c>
      <c r="DV15" s="9">
        <v>2.8969999999999998</v>
      </c>
      <c r="DW15" s="9">
        <v>24.713000000000001</v>
      </c>
      <c r="DX15" s="9">
        <v>13.586</v>
      </c>
      <c r="DY15" s="9">
        <v>11.128</v>
      </c>
      <c r="DZ15" s="9">
        <v>4.28</v>
      </c>
      <c r="EA15" s="9">
        <v>2.7389999999999999</v>
      </c>
      <c r="EB15" s="9">
        <v>1.5409999999999999</v>
      </c>
      <c r="EC15" s="9">
        <v>12.776999999999999</v>
      </c>
      <c r="ED15" s="9">
        <v>4.0019999999999998</v>
      </c>
      <c r="EE15" s="9">
        <v>8.7750000000000004</v>
      </c>
      <c r="EF15" s="9">
        <v>13.842000000000001</v>
      </c>
      <c r="EG15" s="9">
        <v>4.3520000000000003</v>
      </c>
      <c r="EH15" s="9">
        <v>9.49</v>
      </c>
      <c r="EI15" s="9">
        <v>77.507999999999996</v>
      </c>
      <c r="EJ15" s="9">
        <v>34.31</v>
      </c>
      <c r="EK15" s="9">
        <v>43.198</v>
      </c>
      <c r="EL15" s="9">
        <v>12.635</v>
      </c>
      <c r="EM15" s="9">
        <v>3.5350000000000001</v>
      </c>
      <c r="EN15" s="9">
        <v>9.1</v>
      </c>
      <c r="EO15" s="9">
        <v>42.795000000000002</v>
      </c>
      <c r="EP15" s="9">
        <v>21.494</v>
      </c>
      <c r="EQ15" s="9">
        <v>21.300999999999998</v>
      </c>
      <c r="ER15" s="9">
        <v>32.479999999999997</v>
      </c>
      <c r="ES15" s="9">
        <v>13.038</v>
      </c>
      <c r="ET15" s="9">
        <v>19.442</v>
      </c>
      <c r="EU15" s="9">
        <v>107.328</v>
      </c>
      <c r="EV15" s="9">
        <v>56.835000000000001</v>
      </c>
      <c r="EW15" s="9">
        <v>50.493000000000002</v>
      </c>
      <c r="EX15" s="9">
        <v>6.9080000000000004</v>
      </c>
      <c r="EY15" s="9">
        <v>2.4569999999999999</v>
      </c>
      <c r="EZ15" s="9">
        <v>4.4509999999999996</v>
      </c>
      <c r="FA15" s="9">
        <v>13.105</v>
      </c>
      <c r="FB15" s="9">
        <v>7.298</v>
      </c>
      <c r="FC15" s="9">
        <v>5.806</v>
      </c>
      <c r="FD15" s="9">
        <v>1.53</v>
      </c>
      <c r="FE15" s="9">
        <v>0.96</v>
      </c>
      <c r="FF15" s="9">
        <v>0.56999999999999995</v>
      </c>
      <c r="FG15" s="9">
        <v>1.329</v>
      </c>
      <c r="FH15" s="9">
        <v>1.329</v>
      </c>
      <c r="FI15" s="9">
        <v>0</v>
      </c>
      <c r="FJ15" s="9">
        <v>2.9039999999999999</v>
      </c>
      <c r="FK15" s="9">
        <v>1.506</v>
      </c>
      <c r="FL15" s="9">
        <v>1.3979999999999999</v>
      </c>
      <c r="FM15" s="9">
        <v>8.41</v>
      </c>
      <c r="FN15" s="9">
        <v>2.6829999999999998</v>
      </c>
      <c r="FO15" s="9">
        <v>5.7279999999999998</v>
      </c>
      <c r="FP15" s="9">
        <v>79.355999999999995</v>
      </c>
      <c r="FQ15" s="9">
        <v>50.588000000000001</v>
      </c>
      <c r="FR15" s="9">
        <v>28.768000000000001</v>
      </c>
      <c r="FS15" s="9">
        <v>196.68299999999999</v>
      </c>
      <c r="FT15" s="9">
        <v>104.877</v>
      </c>
      <c r="FU15" s="9">
        <v>91.805999999999997</v>
      </c>
      <c r="FV15" s="9">
        <v>54.088000000000001</v>
      </c>
      <c r="FW15" s="9">
        <v>30.199000000000002</v>
      </c>
      <c r="FX15" s="9">
        <v>23.888999999999999</v>
      </c>
      <c r="FY15" s="9">
        <v>143.648</v>
      </c>
      <c r="FZ15" s="9">
        <v>75.8</v>
      </c>
      <c r="GA15" s="9">
        <v>67.847999999999999</v>
      </c>
      <c r="GB15" s="9">
        <v>53.851999999999997</v>
      </c>
      <c r="GC15" s="9">
        <v>30.199000000000002</v>
      </c>
      <c r="GD15" s="9">
        <v>23.652999999999999</v>
      </c>
      <c r="GE15" s="9">
        <v>142.68700000000001</v>
      </c>
      <c r="GF15" s="9">
        <v>74.837999999999994</v>
      </c>
      <c r="GG15" s="9">
        <v>67.847999999999999</v>
      </c>
      <c r="GH15" s="9">
        <v>22.425000000000001</v>
      </c>
      <c r="GI15" s="9">
        <v>14.347</v>
      </c>
      <c r="GJ15" s="9">
        <v>8.0790000000000006</v>
      </c>
      <c r="GK15" s="9">
        <v>42.743000000000002</v>
      </c>
      <c r="GL15" s="9">
        <v>21.853000000000002</v>
      </c>
      <c r="GM15" s="9">
        <v>20.89</v>
      </c>
      <c r="GN15" s="9">
        <v>20.870999999999999</v>
      </c>
      <c r="GO15" s="9">
        <v>9.4169999999999998</v>
      </c>
      <c r="GP15" s="9">
        <v>11.454000000000001</v>
      </c>
      <c r="GQ15" s="9">
        <v>68.927000000000007</v>
      </c>
      <c r="GR15" s="9">
        <v>37.439</v>
      </c>
      <c r="GS15" s="9">
        <v>31.486999999999998</v>
      </c>
      <c r="GT15" s="9">
        <v>9.016</v>
      </c>
      <c r="GU15" s="9">
        <v>3.927</v>
      </c>
      <c r="GV15" s="9">
        <v>5.0890000000000004</v>
      </c>
      <c r="GW15" s="9">
        <v>39.85</v>
      </c>
      <c r="GX15" s="9">
        <v>21.527999999999999</v>
      </c>
      <c r="GY15" s="9">
        <v>18.323</v>
      </c>
      <c r="GZ15" s="9">
        <v>11.855</v>
      </c>
      <c r="HA15" s="9">
        <v>5.49</v>
      </c>
      <c r="HB15" s="9">
        <v>6.3650000000000002</v>
      </c>
      <c r="HC15" s="9">
        <v>29.076000000000001</v>
      </c>
      <c r="HD15" s="9">
        <v>15.911</v>
      </c>
      <c r="HE15" s="9">
        <v>13.164999999999999</v>
      </c>
      <c r="HF15" s="9">
        <v>10.555999999999999</v>
      </c>
      <c r="HG15" s="9">
        <v>6.4349999999999996</v>
      </c>
      <c r="HH15" s="9">
        <v>4.1210000000000004</v>
      </c>
      <c r="HI15" s="9">
        <v>31.016999999999999</v>
      </c>
      <c r="HJ15" s="9">
        <v>15.545999999999999</v>
      </c>
      <c r="HK15" s="9">
        <v>15.471</v>
      </c>
      <c r="HL15" s="9">
        <v>6.0270000000000001</v>
      </c>
      <c r="HM15" s="9">
        <v>3.7919999999999998</v>
      </c>
      <c r="HN15" s="9">
        <v>2.2349999999999999</v>
      </c>
      <c r="HO15" s="9">
        <v>20.045000000000002</v>
      </c>
      <c r="HP15" s="9">
        <v>9.8510000000000009</v>
      </c>
      <c r="HQ15" s="9">
        <v>10.194000000000001</v>
      </c>
      <c r="HR15" s="9">
        <v>4.53</v>
      </c>
      <c r="HS15" s="9">
        <v>2.6429999999999998</v>
      </c>
      <c r="HT15" s="9">
        <v>1.887</v>
      </c>
      <c r="HU15" s="9">
        <v>10.972</v>
      </c>
      <c r="HV15" s="9">
        <v>5.6950000000000003</v>
      </c>
      <c r="HW15" s="9">
        <v>5.2770000000000001</v>
      </c>
      <c r="HX15" s="9">
        <v>0.23599999999999999</v>
      </c>
      <c r="HY15" s="9">
        <v>0</v>
      </c>
      <c r="HZ15" s="9">
        <v>0.23599999999999999</v>
      </c>
      <c r="IA15" s="9">
        <v>0.96199999999999997</v>
      </c>
      <c r="IB15" s="9">
        <v>0.96199999999999997</v>
      </c>
      <c r="IC15" s="9">
        <v>0</v>
      </c>
      <c r="ID15" s="9">
        <v>43.44</v>
      </c>
      <c r="IE15" s="9">
        <v>24.513000000000002</v>
      </c>
      <c r="IF15" s="9">
        <v>18.927</v>
      </c>
      <c r="IG15" s="9">
        <v>112.822</v>
      </c>
      <c r="IH15" s="9">
        <v>56.048000000000002</v>
      </c>
      <c r="II15" s="9">
        <v>56.774000000000001</v>
      </c>
      <c r="IJ15" s="9">
        <v>14.351000000000001</v>
      </c>
      <c r="IK15" s="9">
        <v>6.085</v>
      </c>
      <c r="IL15" s="9">
        <v>8.2650000000000006</v>
      </c>
      <c r="IM15" s="9">
        <v>64.69</v>
      </c>
      <c r="IN15" s="9">
        <v>33.265000000000001</v>
      </c>
      <c r="IO15" s="9">
        <v>31.425000000000001</v>
      </c>
      <c r="IP15" s="9">
        <v>6.9960000000000004</v>
      </c>
      <c r="IQ15" s="9">
        <v>2.3069999999999999</v>
      </c>
    </row>
    <row r="16" spans="1:251">
      <c r="A16" s="10">
        <v>43862</v>
      </c>
      <c r="B16" s="9">
        <v>27.132999999999999</v>
      </c>
      <c r="C16" s="9">
        <v>13.218999999999999</v>
      </c>
      <c r="D16" s="9">
        <v>10.891999999999999</v>
      </c>
      <c r="E16" s="9">
        <v>6.4980000000000002</v>
      </c>
      <c r="F16" s="9">
        <v>4.3940000000000001</v>
      </c>
      <c r="G16" s="9">
        <v>33.917000000000002</v>
      </c>
      <c r="H16" s="9">
        <v>18.515999999999998</v>
      </c>
      <c r="I16" s="9">
        <v>15.401999999999999</v>
      </c>
      <c r="J16" s="9">
        <v>3.2080000000000002</v>
      </c>
      <c r="K16" s="9">
        <v>0.65200000000000002</v>
      </c>
      <c r="L16" s="9">
        <v>2.556</v>
      </c>
      <c r="M16" s="9">
        <v>10.207000000000001</v>
      </c>
      <c r="N16" s="9">
        <v>5.2930000000000001</v>
      </c>
      <c r="O16" s="9">
        <v>4.9139999999999997</v>
      </c>
      <c r="P16" s="9">
        <v>92.704999999999998</v>
      </c>
      <c r="Q16" s="9">
        <v>48.695</v>
      </c>
      <c r="R16" s="9">
        <v>44.01</v>
      </c>
      <c r="S16" s="9">
        <v>47.856000000000002</v>
      </c>
      <c r="T16" s="9">
        <v>29.641999999999999</v>
      </c>
      <c r="U16" s="9">
        <v>18.213999999999999</v>
      </c>
      <c r="V16" s="9">
        <v>233.15</v>
      </c>
      <c r="W16" s="9">
        <v>126.411</v>
      </c>
      <c r="X16" s="9">
        <v>106.739</v>
      </c>
      <c r="Y16" s="9">
        <v>11.025</v>
      </c>
      <c r="Z16" s="9">
        <v>8.3109999999999999</v>
      </c>
      <c r="AA16" s="9">
        <v>2.714</v>
      </c>
      <c r="AB16" s="9">
        <v>175.88300000000001</v>
      </c>
      <c r="AC16" s="9">
        <v>93.388999999999996</v>
      </c>
      <c r="AD16" s="9">
        <v>82.494</v>
      </c>
      <c r="AE16" s="9">
        <v>1.0009999999999999</v>
      </c>
      <c r="AF16" s="9">
        <v>0.57799999999999996</v>
      </c>
      <c r="AG16" s="9">
        <v>0.42299999999999999</v>
      </c>
      <c r="AH16" s="9">
        <v>37.844999999999999</v>
      </c>
      <c r="AI16" s="9">
        <v>15.54</v>
      </c>
      <c r="AJ16" s="9">
        <v>22.306000000000001</v>
      </c>
      <c r="AK16" s="9">
        <v>0.64100000000000001</v>
      </c>
      <c r="AL16" s="9">
        <v>0.64100000000000001</v>
      </c>
      <c r="AM16" s="9">
        <v>0</v>
      </c>
      <c r="AN16" s="9">
        <v>10.547000000000001</v>
      </c>
      <c r="AO16" s="9">
        <v>6.298</v>
      </c>
      <c r="AP16" s="9">
        <v>4.2489999999999997</v>
      </c>
      <c r="AQ16" s="9">
        <v>26.135000000000002</v>
      </c>
      <c r="AR16" s="9">
        <v>8.4849999999999994</v>
      </c>
      <c r="AS16" s="9">
        <v>17.649999999999999</v>
      </c>
      <c r="AT16" s="9">
        <v>138.50200000000001</v>
      </c>
      <c r="AU16" s="9">
        <v>78.763999999999996</v>
      </c>
      <c r="AV16" s="9">
        <v>59.738</v>
      </c>
      <c r="AW16" s="9">
        <v>69.331999999999994</v>
      </c>
      <c r="AX16" s="9">
        <v>29.818000000000001</v>
      </c>
      <c r="AY16" s="9">
        <v>39.514000000000003</v>
      </c>
      <c r="AZ16" s="9">
        <v>110.898</v>
      </c>
      <c r="BA16" s="9">
        <v>62.572000000000003</v>
      </c>
      <c r="BB16" s="9">
        <v>48.326999999999998</v>
      </c>
      <c r="BC16" s="9">
        <v>60.76</v>
      </c>
      <c r="BD16" s="9">
        <v>23.145</v>
      </c>
      <c r="BE16" s="9">
        <v>37.615000000000002</v>
      </c>
      <c r="BF16" s="9">
        <v>60.276000000000003</v>
      </c>
      <c r="BG16" s="9">
        <v>34.292999999999999</v>
      </c>
      <c r="BH16" s="9">
        <v>25.983000000000001</v>
      </c>
      <c r="BI16" s="9">
        <v>39.552999999999997</v>
      </c>
      <c r="BJ16" s="9">
        <v>17.986000000000001</v>
      </c>
      <c r="BK16" s="9">
        <v>21.568000000000001</v>
      </c>
      <c r="BL16" s="9">
        <v>79.459000000000003</v>
      </c>
      <c r="BM16" s="9">
        <v>52.029000000000003</v>
      </c>
      <c r="BN16" s="9">
        <v>27.428999999999998</v>
      </c>
      <c r="BO16" s="9">
        <v>46.335000000000001</v>
      </c>
      <c r="BP16" s="9">
        <v>21.532</v>
      </c>
      <c r="BQ16" s="9">
        <v>24.803000000000001</v>
      </c>
      <c r="BR16" s="9">
        <v>6.2210000000000001</v>
      </c>
      <c r="BS16" s="9">
        <v>2.1930000000000001</v>
      </c>
      <c r="BT16" s="9">
        <v>4.0270000000000001</v>
      </c>
      <c r="BU16" s="9">
        <v>8.3940000000000001</v>
      </c>
      <c r="BV16" s="9">
        <v>1.5109999999999999</v>
      </c>
      <c r="BW16" s="9">
        <v>6.883</v>
      </c>
      <c r="BX16" s="9">
        <v>18.327999999999999</v>
      </c>
      <c r="BY16" s="9">
        <v>11.647</v>
      </c>
      <c r="BZ16" s="9">
        <v>6.681</v>
      </c>
      <c r="CA16" s="9">
        <v>15.076000000000001</v>
      </c>
      <c r="CB16" s="9">
        <v>4.0359999999999996</v>
      </c>
      <c r="CC16" s="9">
        <v>11.039</v>
      </c>
      <c r="CD16" s="9">
        <v>59.052</v>
      </c>
      <c r="CE16" s="9">
        <v>32.945999999999998</v>
      </c>
      <c r="CF16" s="9">
        <v>26.106999999999999</v>
      </c>
      <c r="CG16" s="9">
        <v>17.914999999999999</v>
      </c>
      <c r="CH16" s="9">
        <v>8.9139999999999997</v>
      </c>
      <c r="CI16" s="9">
        <v>9.0009999999999994</v>
      </c>
      <c r="CJ16" s="9">
        <v>40.47</v>
      </c>
      <c r="CK16" s="9">
        <v>24.405999999999999</v>
      </c>
      <c r="CL16" s="9">
        <v>16.064</v>
      </c>
      <c r="CM16" s="9">
        <v>20.925000000000001</v>
      </c>
      <c r="CN16" s="9">
        <v>9.1310000000000002</v>
      </c>
      <c r="CO16" s="9">
        <v>11.792999999999999</v>
      </c>
      <c r="CP16" s="9">
        <v>132.685</v>
      </c>
      <c r="CQ16" s="9">
        <v>74.731999999999999</v>
      </c>
      <c r="CR16" s="9">
        <v>57.953000000000003</v>
      </c>
      <c r="CS16" s="9">
        <v>78.03</v>
      </c>
      <c r="CT16" s="9">
        <v>30.361000000000001</v>
      </c>
      <c r="CU16" s="9">
        <v>47.668999999999997</v>
      </c>
      <c r="CV16" s="9">
        <v>57.500999999999998</v>
      </c>
      <c r="CW16" s="9">
        <v>31.451000000000001</v>
      </c>
      <c r="CX16" s="9">
        <v>26.05</v>
      </c>
      <c r="CY16" s="9">
        <v>11.242000000000001</v>
      </c>
      <c r="CZ16" s="9">
        <v>7.9340000000000002</v>
      </c>
      <c r="DA16" s="9">
        <v>3.3079999999999998</v>
      </c>
      <c r="DB16" s="9">
        <v>36.795999999999999</v>
      </c>
      <c r="DC16" s="9">
        <v>21.736000000000001</v>
      </c>
      <c r="DD16" s="9">
        <v>15.06</v>
      </c>
      <c r="DE16" s="9">
        <v>21.210999999999999</v>
      </c>
      <c r="DF16" s="9">
        <v>9.1210000000000004</v>
      </c>
      <c r="DG16" s="9">
        <v>12.089</v>
      </c>
      <c r="DH16" s="9">
        <v>4.6390000000000002</v>
      </c>
      <c r="DI16" s="9">
        <v>2.3839999999999999</v>
      </c>
      <c r="DJ16" s="9">
        <v>2.2549999999999999</v>
      </c>
      <c r="DK16" s="9">
        <v>367.41899999999998</v>
      </c>
      <c r="DL16" s="9">
        <v>202.376</v>
      </c>
      <c r="DM16" s="9">
        <v>165.04300000000001</v>
      </c>
      <c r="DN16" s="9">
        <v>73.638999999999996</v>
      </c>
      <c r="DO16" s="9">
        <v>38.932000000000002</v>
      </c>
      <c r="DP16" s="9">
        <v>34.707000000000001</v>
      </c>
      <c r="DQ16" s="9">
        <v>289.26299999999998</v>
      </c>
      <c r="DR16" s="9">
        <v>148.31700000000001</v>
      </c>
      <c r="DS16" s="9">
        <v>140.946</v>
      </c>
      <c r="DT16" s="9">
        <v>5.9509999999999996</v>
      </c>
      <c r="DU16" s="9">
        <v>3.7109999999999999</v>
      </c>
      <c r="DV16" s="9">
        <v>2.2400000000000002</v>
      </c>
      <c r="DW16" s="9">
        <v>30.530999999999999</v>
      </c>
      <c r="DX16" s="9">
        <v>13.69</v>
      </c>
      <c r="DY16" s="9">
        <v>16.841000000000001</v>
      </c>
      <c r="DZ16" s="9">
        <v>2.89</v>
      </c>
      <c r="EA16" s="9">
        <v>1.754</v>
      </c>
      <c r="EB16" s="9">
        <v>1.135</v>
      </c>
      <c r="EC16" s="9">
        <v>6.8920000000000003</v>
      </c>
      <c r="ED16" s="9">
        <v>3.3660000000000001</v>
      </c>
      <c r="EE16" s="9">
        <v>3.5249999999999999</v>
      </c>
      <c r="EF16" s="9">
        <v>16.332000000000001</v>
      </c>
      <c r="EG16" s="9">
        <v>6.1959999999999997</v>
      </c>
      <c r="EH16" s="9">
        <v>10.135999999999999</v>
      </c>
      <c r="EI16" s="9">
        <v>80.340999999999994</v>
      </c>
      <c r="EJ16" s="9">
        <v>32.238</v>
      </c>
      <c r="EK16" s="9">
        <v>48.103999999999999</v>
      </c>
      <c r="EL16" s="9">
        <v>13.180999999999999</v>
      </c>
      <c r="EM16" s="9">
        <v>5.8109999999999999</v>
      </c>
      <c r="EN16" s="9">
        <v>7.3710000000000004</v>
      </c>
      <c r="EO16" s="9">
        <v>41.279000000000003</v>
      </c>
      <c r="EP16" s="9">
        <v>14.773</v>
      </c>
      <c r="EQ16" s="9">
        <v>26.506</v>
      </c>
      <c r="ER16" s="9">
        <v>27.795999999999999</v>
      </c>
      <c r="ES16" s="9">
        <v>15.755000000000001</v>
      </c>
      <c r="ET16" s="9">
        <v>12.041</v>
      </c>
      <c r="EU16" s="9">
        <v>103.316</v>
      </c>
      <c r="EV16" s="9">
        <v>67.349999999999994</v>
      </c>
      <c r="EW16" s="9">
        <v>35.966000000000001</v>
      </c>
      <c r="EX16" s="9">
        <v>5.7510000000000003</v>
      </c>
      <c r="EY16" s="9">
        <v>3.968</v>
      </c>
      <c r="EZ16" s="9">
        <v>1.7829999999999999</v>
      </c>
      <c r="FA16" s="9">
        <v>16.452000000000002</v>
      </c>
      <c r="FB16" s="9">
        <v>10.808</v>
      </c>
      <c r="FC16" s="9">
        <v>5.6429999999999998</v>
      </c>
      <c r="FD16" s="9">
        <v>1.254</v>
      </c>
      <c r="FE16" s="9">
        <v>1.254</v>
      </c>
      <c r="FF16" s="9">
        <v>0</v>
      </c>
      <c r="FG16" s="9">
        <v>3.2509999999999999</v>
      </c>
      <c r="FH16" s="9">
        <v>1.6859999999999999</v>
      </c>
      <c r="FI16" s="9">
        <v>1.5649999999999999</v>
      </c>
      <c r="FJ16" s="9">
        <v>0.48299999999999998</v>
      </c>
      <c r="FK16" s="9">
        <v>0.48299999999999998</v>
      </c>
      <c r="FL16" s="9">
        <v>0</v>
      </c>
      <c r="FM16" s="9">
        <v>7.202</v>
      </c>
      <c r="FN16" s="9">
        <v>4.4059999999999997</v>
      </c>
      <c r="FO16" s="9">
        <v>2.7970000000000002</v>
      </c>
      <c r="FP16" s="9">
        <v>79.59</v>
      </c>
      <c r="FQ16" s="9">
        <v>48.936</v>
      </c>
      <c r="FR16" s="9">
        <v>30.652999999999999</v>
      </c>
      <c r="FS16" s="9">
        <v>168.16200000000001</v>
      </c>
      <c r="FT16" s="9">
        <v>93.320999999999998</v>
      </c>
      <c r="FU16" s="9">
        <v>74.841999999999999</v>
      </c>
      <c r="FV16" s="9">
        <v>55.491</v>
      </c>
      <c r="FW16" s="9">
        <v>31.62</v>
      </c>
      <c r="FX16" s="9">
        <v>23.870999999999999</v>
      </c>
      <c r="FY16" s="9">
        <v>155.376</v>
      </c>
      <c r="FZ16" s="9">
        <v>76.545000000000002</v>
      </c>
      <c r="GA16" s="9">
        <v>78.831000000000003</v>
      </c>
      <c r="GB16" s="9">
        <v>53.372999999999998</v>
      </c>
      <c r="GC16" s="9">
        <v>30.222999999999999</v>
      </c>
      <c r="GD16" s="9">
        <v>23.15</v>
      </c>
      <c r="GE16" s="9">
        <v>154.434</v>
      </c>
      <c r="GF16" s="9">
        <v>76.34</v>
      </c>
      <c r="GG16" s="9">
        <v>78.094999999999999</v>
      </c>
      <c r="GH16" s="9">
        <v>18.616</v>
      </c>
      <c r="GI16" s="9">
        <v>11.282999999999999</v>
      </c>
      <c r="GJ16" s="9">
        <v>7.3330000000000002</v>
      </c>
      <c r="GK16" s="9">
        <v>45.244999999999997</v>
      </c>
      <c r="GL16" s="9">
        <v>19.952999999999999</v>
      </c>
      <c r="GM16" s="9">
        <v>25.292000000000002</v>
      </c>
      <c r="GN16" s="9">
        <v>22.591000000000001</v>
      </c>
      <c r="GO16" s="9">
        <v>12.198</v>
      </c>
      <c r="GP16" s="9">
        <v>10.393000000000001</v>
      </c>
      <c r="GQ16" s="9">
        <v>73.509</v>
      </c>
      <c r="GR16" s="9">
        <v>37.777000000000001</v>
      </c>
      <c r="GS16" s="9">
        <v>35.731999999999999</v>
      </c>
      <c r="GT16" s="9">
        <v>13.701000000000001</v>
      </c>
      <c r="GU16" s="9">
        <v>8.26</v>
      </c>
      <c r="GV16" s="9">
        <v>5.4409999999999998</v>
      </c>
      <c r="GW16" s="9">
        <v>47.755000000000003</v>
      </c>
      <c r="GX16" s="9">
        <v>24.347000000000001</v>
      </c>
      <c r="GY16" s="9">
        <v>23.408000000000001</v>
      </c>
      <c r="GZ16" s="9">
        <v>8.89</v>
      </c>
      <c r="HA16" s="9">
        <v>3.9380000000000002</v>
      </c>
      <c r="HB16" s="9">
        <v>4.952</v>
      </c>
      <c r="HC16" s="9">
        <v>25.754000000000001</v>
      </c>
      <c r="HD16" s="9">
        <v>13.43</v>
      </c>
      <c r="HE16" s="9">
        <v>12.324</v>
      </c>
      <c r="HF16" s="9">
        <v>12.166</v>
      </c>
      <c r="HG16" s="9">
        <v>6.742</v>
      </c>
      <c r="HH16" s="9">
        <v>5.4249999999999998</v>
      </c>
      <c r="HI16" s="9">
        <v>35.68</v>
      </c>
      <c r="HJ16" s="9">
        <v>18.609000000000002</v>
      </c>
      <c r="HK16" s="9">
        <v>17.071000000000002</v>
      </c>
      <c r="HL16" s="9">
        <v>6.4820000000000002</v>
      </c>
      <c r="HM16" s="9">
        <v>3.62</v>
      </c>
      <c r="HN16" s="9">
        <v>2.8620000000000001</v>
      </c>
      <c r="HO16" s="9">
        <v>23.335999999999999</v>
      </c>
      <c r="HP16" s="9">
        <v>11.339</v>
      </c>
      <c r="HQ16" s="9">
        <v>11.997</v>
      </c>
      <c r="HR16" s="9">
        <v>5.6840000000000002</v>
      </c>
      <c r="HS16" s="9">
        <v>3.121</v>
      </c>
      <c r="HT16" s="9">
        <v>2.5630000000000002</v>
      </c>
      <c r="HU16" s="9">
        <v>12.343999999999999</v>
      </c>
      <c r="HV16" s="9">
        <v>7.27</v>
      </c>
      <c r="HW16" s="9">
        <v>5.0739999999999998</v>
      </c>
      <c r="HX16" s="9">
        <v>2.1179999999999999</v>
      </c>
      <c r="HY16" s="9">
        <v>1.3979999999999999</v>
      </c>
      <c r="HZ16" s="9">
        <v>0.72099999999999997</v>
      </c>
      <c r="IA16" s="9">
        <v>0.94199999999999995</v>
      </c>
      <c r="IB16" s="9">
        <v>0.20499999999999999</v>
      </c>
      <c r="IC16" s="9">
        <v>0.73699999999999999</v>
      </c>
      <c r="ID16" s="9">
        <v>46.29</v>
      </c>
      <c r="IE16" s="9">
        <v>25.48</v>
      </c>
      <c r="IF16" s="9">
        <v>20.81</v>
      </c>
      <c r="IG16" s="9">
        <v>125.675</v>
      </c>
      <c r="IH16" s="9">
        <v>59.655000000000001</v>
      </c>
      <c r="II16" s="9">
        <v>66.021000000000001</v>
      </c>
      <c r="IJ16" s="9">
        <v>20.358000000000001</v>
      </c>
      <c r="IK16" s="9">
        <v>10.063000000000001</v>
      </c>
      <c r="IL16" s="9">
        <v>10.295</v>
      </c>
      <c r="IM16" s="9">
        <v>78.731999999999999</v>
      </c>
      <c r="IN16" s="9">
        <v>39.667000000000002</v>
      </c>
      <c r="IO16" s="9">
        <v>39.066000000000003</v>
      </c>
      <c r="IP16" s="9">
        <v>10.192</v>
      </c>
      <c r="IQ16" s="9">
        <v>4.6689999999999996</v>
      </c>
    </row>
    <row r="17" spans="1:251">
      <c r="A17" s="10">
        <v>44228</v>
      </c>
      <c r="B17" s="9">
        <v>13.661</v>
      </c>
      <c r="C17" s="9">
        <v>18.07</v>
      </c>
      <c r="D17" s="9">
        <v>12.574</v>
      </c>
      <c r="E17" s="9">
        <v>6.6269999999999998</v>
      </c>
      <c r="F17" s="9">
        <v>5.9459999999999997</v>
      </c>
      <c r="G17" s="9">
        <v>37.767000000000003</v>
      </c>
      <c r="H17" s="9">
        <v>18.981000000000002</v>
      </c>
      <c r="I17" s="9">
        <v>18.786000000000001</v>
      </c>
      <c r="J17" s="9">
        <v>3.1829999999999998</v>
      </c>
      <c r="K17" s="9">
        <v>1.1020000000000001</v>
      </c>
      <c r="L17" s="9">
        <v>2.0819999999999999</v>
      </c>
      <c r="M17" s="9">
        <v>5.2880000000000003</v>
      </c>
      <c r="N17" s="9">
        <v>1.8240000000000001</v>
      </c>
      <c r="O17" s="9">
        <v>3.464</v>
      </c>
      <c r="P17" s="9">
        <v>106.292</v>
      </c>
      <c r="Q17" s="9">
        <v>62.381999999999998</v>
      </c>
      <c r="R17" s="9">
        <v>43.91</v>
      </c>
      <c r="S17" s="9">
        <v>52.716000000000001</v>
      </c>
      <c r="T17" s="9">
        <v>29.106000000000002</v>
      </c>
      <c r="U17" s="9">
        <v>23.61</v>
      </c>
      <c r="V17" s="9">
        <v>256.60199999999998</v>
      </c>
      <c r="W17" s="9">
        <v>125.105</v>
      </c>
      <c r="X17" s="9">
        <v>131.49799999999999</v>
      </c>
      <c r="Y17" s="9">
        <v>7.5860000000000003</v>
      </c>
      <c r="Z17" s="9">
        <v>4.7919999999999998</v>
      </c>
      <c r="AA17" s="9">
        <v>2.794</v>
      </c>
      <c r="AB17" s="9">
        <v>195.30099999999999</v>
      </c>
      <c r="AC17" s="9">
        <v>99.596999999999994</v>
      </c>
      <c r="AD17" s="9">
        <v>95.703999999999994</v>
      </c>
      <c r="AE17" s="9">
        <v>2.5329999999999999</v>
      </c>
      <c r="AF17" s="9">
        <v>1.613</v>
      </c>
      <c r="AG17" s="9">
        <v>0.91900000000000004</v>
      </c>
      <c r="AH17" s="9">
        <v>30.225000000000001</v>
      </c>
      <c r="AI17" s="9">
        <v>14.896000000000001</v>
      </c>
      <c r="AJ17" s="9">
        <v>15.329000000000001</v>
      </c>
      <c r="AK17" s="9">
        <v>0.59699999999999998</v>
      </c>
      <c r="AL17" s="9">
        <v>0</v>
      </c>
      <c r="AM17" s="9">
        <v>0.59699999999999998</v>
      </c>
      <c r="AN17" s="9">
        <v>9.4990000000000006</v>
      </c>
      <c r="AO17" s="9">
        <v>4.7729999999999997</v>
      </c>
      <c r="AP17" s="9">
        <v>4.726</v>
      </c>
      <c r="AQ17" s="9">
        <v>30.056999999999999</v>
      </c>
      <c r="AR17" s="9">
        <v>14.292</v>
      </c>
      <c r="AS17" s="9">
        <v>15.763999999999999</v>
      </c>
      <c r="AT17" s="9">
        <v>157.113</v>
      </c>
      <c r="AU17" s="9">
        <v>92.338999999999999</v>
      </c>
      <c r="AV17" s="9">
        <v>64.774000000000001</v>
      </c>
      <c r="AW17" s="9">
        <v>69.403000000000006</v>
      </c>
      <c r="AX17" s="9">
        <v>37.238999999999997</v>
      </c>
      <c r="AY17" s="9">
        <v>32.164000000000001</v>
      </c>
      <c r="AZ17" s="9">
        <v>132.65600000000001</v>
      </c>
      <c r="BA17" s="9">
        <v>77.832999999999998</v>
      </c>
      <c r="BB17" s="9">
        <v>54.823999999999998</v>
      </c>
      <c r="BC17" s="9">
        <v>65.608000000000004</v>
      </c>
      <c r="BD17" s="9">
        <v>32.548999999999999</v>
      </c>
      <c r="BE17" s="9">
        <v>33.058999999999997</v>
      </c>
      <c r="BF17" s="9">
        <v>70.905000000000001</v>
      </c>
      <c r="BG17" s="9">
        <v>42.414000000000001</v>
      </c>
      <c r="BH17" s="9">
        <v>28.491</v>
      </c>
      <c r="BI17" s="9">
        <v>47.856000000000002</v>
      </c>
      <c r="BJ17" s="9">
        <v>25.99</v>
      </c>
      <c r="BK17" s="9">
        <v>21.864999999999998</v>
      </c>
      <c r="BL17" s="9">
        <v>90.914000000000001</v>
      </c>
      <c r="BM17" s="9">
        <v>52.779000000000003</v>
      </c>
      <c r="BN17" s="9">
        <v>38.134999999999998</v>
      </c>
      <c r="BO17" s="9">
        <v>43.872</v>
      </c>
      <c r="BP17" s="9">
        <v>23.047999999999998</v>
      </c>
      <c r="BQ17" s="9">
        <v>20.824000000000002</v>
      </c>
      <c r="BR17" s="9">
        <v>7.9189999999999996</v>
      </c>
      <c r="BS17" s="9">
        <v>6.258</v>
      </c>
      <c r="BT17" s="9">
        <v>1.661</v>
      </c>
      <c r="BU17" s="9">
        <v>17.478999999999999</v>
      </c>
      <c r="BV17" s="9">
        <v>10.356999999999999</v>
      </c>
      <c r="BW17" s="9">
        <v>7.1219999999999999</v>
      </c>
      <c r="BX17" s="9">
        <v>16.012</v>
      </c>
      <c r="BY17" s="9">
        <v>7.21</v>
      </c>
      <c r="BZ17" s="9">
        <v>8.8019999999999996</v>
      </c>
      <c r="CA17" s="9">
        <v>9.0860000000000003</v>
      </c>
      <c r="CB17" s="9">
        <v>6.3869999999999996</v>
      </c>
      <c r="CC17" s="9">
        <v>2.6989999999999998</v>
      </c>
      <c r="CD17" s="9">
        <v>83.356999999999999</v>
      </c>
      <c r="CE17" s="9">
        <v>46.869</v>
      </c>
      <c r="CF17" s="9">
        <v>36.488999999999997</v>
      </c>
      <c r="CG17" s="9">
        <v>26.123999999999999</v>
      </c>
      <c r="CH17" s="9">
        <v>17.206</v>
      </c>
      <c r="CI17" s="9">
        <v>8.9179999999999993</v>
      </c>
      <c r="CJ17" s="9">
        <v>45.688000000000002</v>
      </c>
      <c r="CK17" s="9">
        <v>30.309000000000001</v>
      </c>
      <c r="CL17" s="9">
        <v>15.379</v>
      </c>
      <c r="CM17" s="9">
        <v>19.949000000000002</v>
      </c>
      <c r="CN17" s="9">
        <v>12.523</v>
      </c>
      <c r="CO17" s="9">
        <v>7.4260000000000002</v>
      </c>
      <c r="CP17" s="9">
        <v>148.45500000000001</v>
      </c>
      <c r="CQ17" s="9">
        <v>86.807000000000002</v>
      </c>
      <c r="CR17" s="9">
        <v>61.646999999999998</v>
      </c>
      <c r="CS17" s="9">
        <v>81.683999999999997</v>
      </c>
      <c r="CT17" s="9">
        <v>40.615000000000002</v>
      </c>
      <c r="CU17" s="9">
        <v>41.069000000000003</v>
      </c>
      <c r="CV17" s="9">
        <v>93.352999999999994</v>
      </c>
      <c r="CW17" s="9">
        <v>54.39</v>
      </c>
      <c r="CX17" s="9">
        <v>38.963000000000001</v>
      </c>
      <c r="CY17" s="9">
        <v>26.806000000000001</v>
      </c>
      <c r="CZ17" s="9">
        <v>19.172999999999998</v>
      </c>
      <c r="DA17" s="9">
        <v>7.633</v>
      </c>
      <c r="DB17" s="9">
        <v>34.834000000000003</v>
      </c>
      <c r="DC17" s="9">
        <v>20.675999999999998</v>
      </c>
      <c r="DD17" s="9">
        <v>14.159000000000001</v>
      </c>
      <c r="DE17" s="9">
        <v>17.036999999999999</v>
      </c>
      <c r="DF17" s="9">
        <v>9.8360000000000003</v>
      </c>
      <c r="DG17" s="9">
        <v>7.202</v>
      </c>
      <c r="DH17" s="9">
        <v>3.4119999999999999</v>
      </c>
      <c r="DI17" s="9">
        <v>1.419</v>
      </c>
      <c r="DJ17" s="9">
        <v>1.992</v>
      </c>
      <c r="DK17" s="9">
        <v>398.04500000000002</v>
      </c>
      <c r="DL17" s="9">
        <v>195.38300000000001</v>
      </c>
      <c r="DM17" s="9">
        <v>202.66200000000001</v>
      </c>
      <c r="DN17" s="9">
        <v>90.888000000000005</v>
      </c>
      <c r="DO17" s="9">
        <v>47.201999999999998</v>
      </c>
      <c r="DP17" s="9">
        <v>43.686999999999998</v>
      </c>
      <c r="DQ17" s="9">
        <v>314.548</v>
      </c>
      <c r="DR17" s="9">
        <v>161.113</v>
      </c>
      <c r="DS17" s="9">
        <v>153.435</v>
      </c>
      <c r="DT17" s="9">
        <v>10.449</v>
      </c>
      <c r="DU17" s="9">
        <v>4.8410000000000002</v>
      </c>
      <c r="DV17" s="9">
        <v>5.6079999999999997</v>
      </c>
      <c r="DW17" s="9">
        <v>27.882999999999999</v>
      </c>
      <c r="DX17" s="9">
        <v>13.214</v>
      </c>
      <c r="DY17" s="9">
        <v>14.669</v>
      </c>
      <c r="DZ17" s="9">
        <v>3.327</v>
      </c>
      <c r="EA17" s="9">
        <v>1.1859999999999999</v>
      </c>
      <c r="EB17" s="9">
        <v>2.1419999999999999</v>
      </c>
      <c r="EC17" s="9">
        <v>11.04</v>
      </c>
      <c r="ED17" s="9">
        <v>2.1859999999999999</v>
      </c>
      <c r="EE17" s="9">
        <v>8.8539999999999992</v>
      </c>
      <c r="EF17" s="9">
        <v>18.850000000000001</v>
      </c>
      <c r="EG17" s="9">
        <v>8.2430000000000003</v>
      </c>
      <c r="EH17" s="9">
        <v>10.608000000000001</v>
      </c>
      <c r="EI17" s="9">
        <v>84.247</v>
      </c>
      <c r="EJ17" s="9">
        <v>38.229999999999997</v>
      </c>
      <c r="EK17" s="9">
        <v>46.017000000000003</v>
      </c>
      <c r="EL17" s="9">
        <v>14.7</v>
      </c>
      <c r="EM17" s="9">
        <v>6.7220000000000004</v>
      </c>
      <c r="EN17" s="9">
        <v>7.9779999999999998</v>
      </c>
      <c r="EO17" s="9">
        <v>54.953000000000003</v>
      </c>
      <c r="EP17" s="9">
        <v>20.7</v>
      </c>
      <c r="EQ17" s="9">
        <v>34.253</v>
      </c>
      <c r="ER17" s="9">
        <v>32.401000000000003</v>
      </c>
      <c r="ES17" s="9">
        <v>19.663</v>
      </c>
      <c r="ET17" s="9">
        <v>12.738</v>
      </c>
      <c r="EU17" s="9">
        <v>116.125</v>
      </c>
      <c r="EV17" s="9">
        <v>74.084999999999994</v>
      </c>
      <c r="EW17" s="9">
        <v>42.04</v>
      </c>
      <c r="EX17" s="9">
        <v>8.1839999999999993</v>
      </c>
      <c r="EY17" s="9">
        <v>4.6479999999999997</v>
      </c>
      <c r="EZ17" s="9">
        <v>3.536</v>
      </c>
      <c r="FA17" s="9">
        <v>14.317</v>
      </c>
      <c r="FB17" s="9">
        <v>8.82</v>
      </c>
      <c r="FC17" s="9">
        <v>5.4969999999999999</v>
      </c>
      <c r="FD17" s="9">
        <v>1.3660000000000001</v>
      </c>
      <c r="FE17" s="9">
        <v>0.94899999999999995</v>
      </c>
      <c r="FF17" s="9">
        <v>0.41699999999999998</v>
      </c>
      <c r="FG17" s="9">
        <v>1.0720000000000001</v>
      </c>
      <c r="FH17" s="9">
        <v>0.56200000000000006</v>
      </c>
      <c r="FI17" s="9">
        <v>0.51</v>
      </c>
      <c r="FJ17" s="9">
        <v>1.61</v>
      </c>
      <c r="FK17" s="9">
        <v>0.95</v>
      </c>
      <c r="FL17" s="9">
        <v>0.66</v>
      </c>
      <c r="FM17" s="9">
        <v>4.91</v>
      </c>
      <c r="FN17" s="9">
        <v>3.3149999999999999</v>
      </c>
      <c r="FO17" s="9">
        <v>1.595</v>
      </c>
      <c r="FP17" s="9">
        <v>78.834999999999994</v>
      </c>
      <c r="FQ17" s="9">
        <v>50.692</v>
      </c>
      <c r="FR17" s="9">
        <v>28.143000000000001</v>
      </c>
      <c r="FS17" s="9">
        <v>177.07900000000001</v>
      </c>
      <c r="FT17" s="9">
        <v>83.257999999999996</v>
      </c>
      <c r="FU17" s="9">
        <v>93.820999999999998</v>
      </c>
      <c r="FV17" s="9">
        <v>60.34</v>
      </c>
      <c r="FW17" s="9">
        <v>32.323999999999998</v>
      </c>
      <c r="FX17" s="9">
        <v>28.015999999999998</v>
      </c>
      <c r="FY17" s="9">
        <v>128.482</v>
      </c>
      <c r="FZ17" s="9">
        <v>67.585999999999999</v>
      </c>
      <c r="GA17" s="9">
        <v>60.896000000000001</v>
      </c>
      <c r="GB17" s="9">
        <v>59.595999999999997</v>
      </c>
      <c r="GC17" s="9">
        <v>31.58</v>
      </c>
      <c r="GD17" s="9">
        <v>28.015999999999998</v>
      </c>
      <c r="GE17" s="9">
        <v>127.252</v>
      </c>
      <c r="GF17" s="9">
        <v>66.929000000000002</v>
      </c>
      <c r="GG17" s="9">
        <v>60.323</v>
      </c>
      <c r="GH17" s="9">
        <v>24.122</v>
      </c>
      <c r="GI17" s="9">
        <v>14.102</v>
      </c>
      <c r="GJ17" s="9">
        <v>10.019</v>
      </c>
      <c r="GK17" s="9">
        <v>43.893999999999998</v>
      </c>
      <c r="GL17" s="9">
        <v>22.056999999999999</v>
      </c>
      <c r="GM17" s="9">
        <v>21.837</v>
      </c>
      <c r="GN17" s="9">
        <v>19.16</v>
      </c>
      <c r="GO17" s="9">
        <v>8.952</v>
      </c>
      <c r="GP17" s="9">
        <v>10.208</v>
      </c>
      <c r="GQ17" s="9">
        <v>55.531999999999996</v>
      </c>
      <c r="GR17" s="9">
        <v>29.707999999999998</v>
      </c>
      <c r="GS17" s="9">
        <v>25.824000000000002</v>
      </c>
      <c r="GT17" s="9">
        <v>9.4819999999999993</v>
      </c>
      <c r="GU17" s="9">
        <v>4.827</v>
      </c>
      <c r="GV17" s="9">
        <v>4.6550000000000002</v>
      </c>
      <c r="GW17" s="9">
        <v>35.283999999999999</v>
      </c>
      <c r="GX17" s="9">
        <v>19.718</v>
      </c>
      <c r="GY17" s="9">
        <v>15.566000000000001</v>
      </c>
      <c r="GZ17" s="9">
        <v>9.6780000000000008</v>
      </c>
      <c r="HA17" s="9">
        <v>4.1260000000000003</v>
      </c>
      <c r="HB17" s="9">
        <v>5.5519999999999996</v>
      </c>
      <c r="HC17" s="9">
        <v>20.248999999999999</v>
      </c>
      <c r="HD17" s="9">
        <v>9.9909999999999997</v>
      </c>
      <c r="HE17" s="9">
        <v>10.257999999999999</v>
      </c>
      <c r="HF17" s="9">
        <v>16.314</v>
      </c>
      <c r="HG17" s="9">
        <v>8.5250000000000004</v>
      </c>
      <c r="HH17" s="9">
        <v>7.7889999999999997</v>
      </c>
      <c r="HI17" s="9">
        <v>27.824999999999999</v>
      </c>
      <c r="HJ17" s="9">
        <v>15.163</v>
      </c>
      <c r="HK17" s="9">
        <v>12.662000000000001</v>
      </c>
      <c r="HL17" s="9">
        <v>9.5559999999999992</v>
      </c>
      <c r="HM17" s="9">
        <v>4.117</v>
      </c>
      <c r="HN17" s="9">
        <v>5.4390000000000001</v>
      </c>
      <c r="HO17" s="9">
        <v>19.073</v>
      </c>
      <c r="HP17" s="9">
        <v>9.1150000000000002</v>
      </c>
      <c r="HQ17" s="9">
        <v>9.9589999999999996</v>
      </c>
      <c r="HR17" s="9">
        <v>6.758</v>
      </c>
      <c r="HS17" s="9">
        <v>4.4080000000000004</v>
      </c>
      <c r="HT17" s="9">
        <v>2.35</v>
      </c>
      <c r="HU17" s="9">
        <v>8.7520000000000007</v>
      </c>
      <c r="HV17" s="9">
        <v>6.0490000000000004</v>
      </c>
      <c r="HW17" s="9">
        <v>2.7029999999999998</v>
      </c>
      <c r="HX17" s="9">
        <v>0.74399999999999999</v>
      </c>
      <c r="HY17" s="9">
        <v>0.74399999999999999</v>
      </c>
      <c r="HZ17" s="9">
        <v>0</v>
      </c>
      <c r="IA17" s="9">
        <v>1.23</v>
      </c>
      <c r="IB17" s="9">
        <v>0.65800000000000003</v>
      </c>
      <c r="IC17" s="9">
        <v>0.57199999999999995</v>
      </c>
      <c r="ID17" s="9">
        <v>48.972000000000001</v>
      </c>
      <c r="IE17" s="9">
        <v>24.82</v>
      </c>
      <c r="IF17" s="9">
        <v>24.152000000000001</v>
      </c>
      <c r="IG17" s="9">
        <v>104.587</v>
      </c>
      <c r="IH17" s="9">
        <v>54.22</v>
      </c>
      <c r="II17" s="9">
        <v>50.366999999999997</v>
      </c>
      <c r="IJ17" s="9">
        <v>17.417999999999999</v>
      </c>
      <c r="IK17" s="9">
        <v>8.5009999999999994</v>
      </c>
      <c r="IL17" s="9">
        <v>8.9169999999999998</v>
      </c>
      <c r="IM17" s="9">
        <v>55.954999999999998</v>
      </c>
      <c r="IN17" s="9">
        <v>29.744</v>
      </c>
      <c r="IO17" s="9">
        <v>26.210999999999999</v>
      </c>
      <c r="IP17" s="9">
        <v>9.3049999999999997</v>
      </c>
      <c r="IQ17" s="9">
        <v>3.278</v>
      </c>
    </row>
    <row r="18" spans="1:251">
      <c r="A18" s="10">
        <v>44593</v>
      </c>
      <c r="B18" s="9">
        <v>21.852</v>
      </c>
      <c r="C18" s="9">
        <v>28.117999999999999</v>
      </c>
      <c r="D18" s="9">
        <v>5.9749999999999996</v>
      </c>
      <c r="E18" s="9">
        <v>4.84</v>
      </c>
      <c r="F18" s="9">
        <v>1.135</v>
      </c>
      <c r="G18" s="9">
        <v>47.743000000000002</v>
      </c>
      <c r="H18" s="9">
        <v>23.056999999999999</v>
      </c>
      <c r="I18" s="9">
        <v>24.686</v>
      </c>
      <c r="J18" s="9">
        <v>0.61299999999999999</v>
      </c>
      <c r="K18" s="9">
        <v>0.61299999999999999</v>
      </c>
      <c r="L18" s="9">
        <v>0</v>
      </c>
      <c r="M18" s="9">
        <v>3.6779999999999999</v>
      </c>
      <c r="N18" s="9">
        <v>2.391</v>
      </c>
      <c r="O18" s="9">
        <v>1.2869999999999999</v>
      </c>
      <c r="P18" s="9">
        <v>83.131</v>
      </c>
      <c r="Q18" s="9">
        <v>43.588999999999999</v>
      </c>
      <c r="R18" s="9">
        <v>39.542000000000002</v>
      </c>
      <c r="S18" s="9">
        <v>26.768000000000001</v>
      </c>
      <c r="T18" s="9">
        <v>14.583</v>
      </c>
      <c r="U18" s="9">
        <v>12.186</v>
      </c>
      <c r="V18" s="9">
        <v>304.71100000000001</v>
      </c>
      <c r="W18" s="9">
        <v>147.27699999999999</v>
      </c>
      <c r="X18" s="9">
        <v>157.434</v>
      </c>
      <c r="Y18" s="9">
        <v>7.0609999999999999</v>
      </c>
      <c r="Z18" s="9">
        <v>5.2610000000000001</v>
      </c>
      <c r="AA18" s="9">
        <v>1.7989999999999999</v>
      </c>
      <c r="AB18" s="9">
        <v>236.77600000000001</v>
      </c>
      <c r="AC18" s="9">
        <v>119.858</v>
      </c>
      <c r="AD18" s="9">
        <v>116.919</v>
      </c>
      <c r="AE18" s="9">
        <v>0.96399999999999997</v>
      </c>
      <c r="AF18" s="9">
        <v>0.47499999999999998</v>
      </c>
      <c r="AG18" s="9">
        <v>0.48899999999999999</v>
      </c>
      <c r="AH18" s="9">
        <v>43.085000000000001</v>
      </c>
      <c r="AI18" s="9">
        <v>16.702999999999999</v>
      </c>
      <c r="AJ18" s="9">
        <v>26.382000000000001</v>
      </c>
      <c r="AK18" s="9">
        <v>0.65700000000000003</v>
      </c>
      <c r="AL18" s="9">
        <v>0.65700000000000003</v>
      </c>
      <c r="AM18" s="9">
        <v>0</v>
      </c>
      <c r="AN18" s="9">
        <v>15.868</v>
      </c>
      <c r="AO18" s="9">
        <v>7.1479999999999997</v>
      </c>
      <c r="AP18" s="9">
        <v>8.7210000000000001</v>
      </c>
      <c r="AQ18" s="9">
        <v>24.085000000000001</v>
      </c>
      <c r="AR18" s="9">
        <v>14.474</v>
      </c>
      <c r="AS18" s="9">
        <v>9.6110000000000007</v>
      </c>
      <c r="AT18" s="9">
        <v>105.941</v>
      </c>
      <c r="AU18" s="9">
        <v>58.27</v>
      </c>
      <c r="AV18" s="9">
        <v>47.670999999999999</v>
      </c>
      <c r="AW18" s="9">
        <v>76.108999999999995</v>
      </c>
      <c r="AX18" s="9">
        <v>31.565999999999999</v>
      </c>
      <c r="AY18" s="9">
        <v>44.543999999999997</v>
      </c>
      <c r="AZ18" s="9">
        <v>83.75</v>
      </c>
      <c r="BA18" s="9">
        <v>49.106999999999999</v>
      </c>
      <c r="BB18" s="9">
        <v>34.642000000000003</v>
      </c>
      <c r="BC18" s="9">
        <v>64.662999999999997</v>
      </c>
      <c r="BD18" s="9">
        <v>26.004000000000001</v>
      </c>
      <c r="BE18" s="9">
        <v>38.658999999999999</v>
      </c>
      <c r="BF18" s="9">
        <v>47.448</v>
      </c>
      <c r="BG18" s="9">
        <v>26.581</v>
      </c>
      <c r="BH18" s="9">
        <v>20.867000000000001</v>
      </c>
      <c r="BI18" s="9">
        <v>54.901000000000003</v>
      </c>
      <c r="BJ18" s="9">
        <v>22.651</v>
      </c>
      <c r="BK18" s="9">
        <v>32.25</v>
      </c>
      <c r="BL18" s="9">
        <v>51.305999999999997</v>
      </c>
      <c r="BM18" s="9">
        <v>27.443000000000001</v>
      </c>
      <c r="BN18" s="9">
        <v>23.864000000000001</v>
      </c>
      <c r="BO18" s="9">
        <v>40.9</v>
      </c>
      <c r="BP18" s="9">
        <v>17.175999999999998</v>
      </c>
      <c r="BQ18" s="9">
        <v>23.722999999999999</v>
      </c>
      <c r="BR18" s="9">
        <v>7.1929999999999996</v>
      </c>
      <c r="BS18" s="9">
        <v>5.3959999999999999</v>
      </c>
      <c r="BT18" s="9">
        <v>1.7969999999999999</v>
      </c>
      <c r="BU18" s="9">
        <v>9.9280000000000008</v>
      </c>
      <c r="BV18" s="9">
        <v>2.7109999999999999</v>
      </c>
      <c r="BW18" s="9">
        <v>7.218</v>
      </c>
      <c r="BX18" s="9">
        <v>20.155000000000001</v>
      </c>
      <c r="BY18" s="9">
        <v>14.372999999999999</v>
      </c>
      <c r="BZ18" s="9">
        <v>5.782</v>
      </c>
      <c r="CA18" s="9">
        <v>10.849</v>
      </c>
      <c r="CB18" s="9">
        <v>5.7190000000000003</v>
      </c>
      <c r="CC18" s="9">
        <v>5.13</v>
      </c>
      <c r="CD18" s="9">
        <v>38.667000000000002</v>
      </c>
      <c r="CE18" s="9">
        <v>22.747</v>
      </c>
      <c r="CF18" s="9">
        <v>15.92</v>
      </c>
      <c r="CG18" s="9">
        <v>20.588000000000001</v>
      </c>
      <c r="CH18" s="9">
        <v>8.4469999999999992</v>
      </c>
      <c r="CI18" s="9">
        <v>12.141</v>
      </c>
      <c r="CJ18" s="9">
        <v>29.31</v>
      </c>
      <c r="CK18" s="9">
        <v>19.981999999999999</v>
      </c>
      <c r="CL18" s="9">
        <v>9.3279999999999994</v>
      </c>
      <c r="CM18" s="9">
        <v>15.138</v>
      </c>
      <c r="CN18" s="9">
        <v>8.3979999999999997</v>
      </c>
      <c r="CO18" s="9">
        <v>6.74</v>
      </c>
      <c r="CP18" s="9">
        <v>101.05</v>
      </c>
      <c r="CQ18" s="9">
        <v>55.527000000000001</v>
      </c>
      <c r="CR18" s="9">
        <v>45.523000000000003</v>
      </c>
      <c r="CS18" s="9">
        <v>77.894000000000005</v>
      </c>
      <c r="CT18" s="9">
        <v>33.033999999999999</v>
      </c>
      <c r="CU18" s="9">
        <v>44.86</v>
      </c>
      <c r="CV18" s="9">
        <v>41.091999999999999</v>
      </c>
      <c r="CW18" s="9">
        <v>26.263999999999999</v>
      </c>
      <c r="CX18" s="9">
        <v>14.827999999999999</v>
      </c>
      <c r="CY18" s="9">
        <v>17.609000000000002</v>
      </c>
      <c r="CZ18" s="9">
        <v>8.7409999999999997</v>
      </c>
      <c r="DA18" s="9">
        <v>8.8680000000000003</v>
      </c>
      <c r="DB18" s="9">
        <v>26.58</v>
      </c>
      <c r="DC18" s="9">
        <v>14.504</v>
      </c>
      <c r="DD18" s="9">
        <v>12.077</v>
      </c>
      <c r="DE18" s="9">
        <v>26.259</v>
      </c>
      <c r="DF18" s="9">
        <v>10.481999999999999</v>
      </c>
      <c r="DG18" s="9">
        <v>15.776999999999999</v>
      </c>
      <c r="DH18" s="9">
        <v>2.843</v>
      </c>
      <c r="DI18" s="9">
        <v>0.89900000000000002</v>
      </c>
      <c r="DJ18" s="9">
        <v>1.944</v>
      </c>
      <c r="DK18" s="9">
        <v>498.73099999999999</v>
      </c>
      <c r="DL18" s="9">
        <v>246.99799999999999</v>
      </c>
      <c r="DM18" s="9">
        <v>251.733</v>
      </c>
      <c r="DN18" s="9">
        <v>59.631999999999998</v>
      </c>
      <c r="DO18" s="9">
        <v>27.916</v>
      </c>
      <c r="DP18" s="9">
        <v>31.716000000000001</v>
      </c>
      <c r="DQ18" s="9">
        <v>366.98</v>
      </c>
      <c r="DR18" s="9">
        <v>172.679</v>
      </c>
      <c r="DS18" s="9">
        <v>194.30099999999999</v>
      </c>
      <c r="DT18" s="9">
        <v>1.1339999999999999</v>
      </c>
      <c r="DU18" s="9">
        <v>0.51800000000000002</v>
      </c>
      <c r="DV18" s="9">
        <v>0.61599999999999999</v>
      </c>
      <c r="DW18" s="9">
        <v>30.477</v>
      </c>
      <c r="DX18" s="9">
        <v>13.324</v>
      </c>
      <c r="DY18" s="9">
        <v>17.152999999999999</v>
      </c>
      <c r="DZ18" s="9">
        <v>2.6859999999999999</v>
      </c>
      <c r="EA18" s="9">
        <v>1.5449999999999999</v>
      </c>
      <c r="EB18" s="9">
        <v>1.141</v>
      </c>
      <c r="EC18" s="9">
        <v>18.189</v>
      </c>
      <c r="ED18" s="9">
        <v>4.9489999999999998</v>
      </c>
      <c r="EE18" s="9">
        <v>13.24</v>
      </c>
      <c r="EF18" s="9">
        <v>13.994</v>
      </c>
      <c r="EG18" s="9">
        <v>6.4829999999999997</v>
      </c>
      <c r="EH18" s="9">
        <v>7.5110000000000001</v>
      </c>
      <c r="EI18" s="9">
        <v>109.968</v>
      </c>
      <c r="EJ18" s="9">
        <v>41.109000000000002</v>
      </c>
      <c r="EK18" s="9">
        <v>68.858000000000004</v>
      </c>
      <c r="EL18" s="9">
        <v>13.750999999999999</v>
      </c>
      <c r="EM18" s="9">
        <v>4.74</v>
      </c>
      <c r="EN18" s="9">
        <v>9.0120000000000005</v>
      </c>
      <c r="EO18" s="9">
        <v>52.649000000000001</v>
      </c>
      <c r="EP18" s="9">
        <v>20.861000000000001</v>
      </c>
      <c r="EQ18" s="9">
        <v>31.788</v>
      </c>
      <c r="ER18" s="9">
        <v>21.638000000000002</v>
      </c>
      <c r="ES18" s="9">
        <v>9.86</v>
      </c>
      <c r="ET18" s="9">
        <v>11.778</v>
      </c>
      <c r="EU18" s="9">
        <v>113.78</v>
      </c>
      <c r="EV18" s="9">
        <v>68.606999999999999</v>
      </c>
      <c r="EW18" s="9">
        <v>45.173000000000002</v>
      </c>
      <c r="EX18" s="9">
        <v>3.669</v>
      </c>
      <c r="EY18" s="9">
        <v>2.4870000000000001</v>
      </c>
      <c r="EZ18" s="9">
        <v>1.1819999999999999</v>
      </c>
      <c r="FA18" s="9">
        <v>18.574999999999999</v>
      </c>
      <c r="FB18" s="9">
        <v>10.83</v>
      </c>
      <c r="FC18" s="9">
        <v>7.7450000000000001</v>
      </c>
      <c r="FD18" s="9">
        <v>1.3959999999999999</v>
      </c>
      <c r="FE18" s="9">
        <v>1.3959999999999999</v>
      </c>
      <c r="FF18" s="9">
        <v>0</v>
      </c>
      <c r="FG18" s="9">
        <v>4.9660000000000002</v>
      </c>
      <c r="FH18" s="9">
        <v>2.3050000000000002</v>
      </c>
      <c r="FI18" s="9">
        <v>2.6619999999999999</v>
      </c>
      <c r="FJ18" s="9">
        <v>1.363</v>
      </c>
      <c r="FK18" s="9">
        <v>0.88700000000000001</v>
      </c>
      <c r="FL18" s="9">
        <v>0.47599999999999998</v>
      </c>
      <c r="FM18" s="9">
        <v>18.376999999999999</v>
      </c>
      <c r="FN18" s="9">
        <v>10.694000000000001</v>
      </c>
      <c r="FO18" s="9">
        <v>7.6829999999999998</v>
      </c>
      <c r="FP18" s="9">
        <v>58.948999999999998</v>
      </c>
      <c r="FQ18" s="9">
        <v>36.65</v>
      </c>
      <c r="FR18" s="9">
        <v>22.298999999999999</v>
      </c>
      <c r="FS18" s="9">
        <v>233.46</v>
      </c>
      <c r="FT18" s="9">
        <v>118.306</v>
      </c>
      <c r="FU18" s="9">
        <v>115.155</v>
      </c>
      <c r="FV18" s="9">
        <v>45.097000000000001</v>
      </c>
      <c r="FW18" s="9">
        <v>26.9</v>
      </c>
      <c r="FX18" s="9">
        <v>18.196999999999999</v>
      </c>
      <c r="FY18" s="9">
        <v>184.529</v>
      </c>
      <c r="FZ18" s="9">
        <v>89.028000000000006</v>
      </c>
      <c r="GA18" s="9">
        <v>95.501000000000005</v>
      </c>
      <c r="GB18" s="9">
        <v>43.737000000000002</v>
      </c>
      <c r="GC18" s="9">
        <v>26.9</v>
      </c>
      <c r="GD18" s="9">
        <v>16.837</v>
      </c>
      <c r="GE18" s="9">
        <v>181.60400000000001</v>
      </c>
      <c r="GF18" s="9">
        <v>88.510999999999996</v>
      </c>
      <c r="GG18" s="9">
        <v>93.093000000000004</v>
      </c>
      <c r="GH18" s="9">
        <v>17.388999999999999</v>
      </c>
      <c r="GI18" s="9">
        <v>10.805</v>
      </c>
      <c r="GJ18" s="9">
        <v>6.5839999999999996</v>
      </c>
      <c r="GK18" s="9">
        <v>51.268999999999998</v>
      </c>
      <c r="GL18" s="9">
        <v>25.071999999999999</v>
      </c>
      <c r="GM18" s="9">
        <v>26.196999999999999</v>
      </c>
      <c r="GN18" s="9">
        <v>16.675999999999998</v>
      </c>
      <c r="GO18" s="9">
        <v>9.7750000000000004</v>
      </c>
      <c r="GP18" s="9">
        <v>6.9009999999999998</v>
      </c>
      <c r="GQ18" s="9">
        <v>91.756</v>
      </c>
      <c r="GR18" s="9">
        <v>43.899000000000001</v>
      </c>
      <c r="GS18" s="9">
        <v>47.856999999999999</v>
      </c>
      <c r="GT18" s="9">
        <v>10.090999999999999</v>
      </c>
      <c r="GU18" s="9">
        <v>5.4160000000000004</v>
      </c>
      <c r="GV18" s="9">
        <v>4.6749999999999998</v>
      </c>
      <c r="GW18" s="9">
        <v>54.985999999999997</v>
      </c>
      <c r="GX18" s="9">
        <v>28.738</v>
      </c>
      <c r="GY18" s="9">
        <v>26.248000000000001</v>
      </c>
      <c r="GZ18" s="9">
        <v>6.585</v>
      </c>
      <c r="HA18" s="9">
        <v>4.359</v>
      </c>
      <c r="HB18" s="9">
        <v>2.226</v>
      </c>
      <c r="HC18" s="9">
        <v>36.768999999999998</v>
      </c>
      <c r="HD18" s="9">
        <v>15.161</v>
      </c>
      <c r="HE18" s="9">
        <v>21.608000000000001</v>
      </c>
      <c r="HF18" s="9">
        <v>9.6720000000000006</v>
      </c>
      <c r="HG18" s="9">
        <v>6.32</v>
      </c>
      <c r="HH18" s="9">
        <v>3.3519999999999999</v>
      </c>
      <c r="HI18" s="9">
        <v>38.579000000000001</v>
      </c>
      <c r="HJ18" s="9">
        <v>19.54</v>
      </c>
      <c r="HK18" s="9">
        <v>19.039000000000001</v>
      </c>
      <c r="HL18" s="9">
        <v>4.9169999999999998</v>
      </c>
      <c r="HM18" s="9">
        <v>2.907</v>
      </c>
      <c r="HN18" s="9">
        <v>2.0099999999999998</v>
      </c>
      <c r="HO18" s="9">
        <v>24.111999999999998</v>
      </c>
      <c r="HP18" s="9">
        <v>10.981999999999999</v>
      </c>
      <c r="HQ18" s="9">
        <v>13.13</v>
      </c>
      <c r="HR18" s="9">
        <v>4.7560000000000002</v>
      </c>
      <c r="HS18" s="9">
        <v>3.4129999999999998</v>
      </c>
      <c r="HT18" s="9">
        <v>1.3420000000000001</v>
      </c>
      <c r="HU18" s="9">
        <v>14.467000000000001</v>
      </c>
      <c r="HV18" s="9">
        <v>8.5570000000000004</v>
      </c>
      <c r="HW18" s="9">
        <v>5.91</v>
      </c>
      <c r="HX18" s="9">
        <v>1.36</v>
      </c>
      <c r="HY18" s="9">
        <v>0</v>
      </c>
      <c r="HZ18" s="9">
        <v>1.36</v>
      </c>
      <c r="IA18" s="9">
        <v>2.9249999999999998</v>
      </c>
      <c r="IB18" s="9">
        <v>0.51700000000000002</v>
      </c>
      <c r="IC18" s="9">
        <v>2.4079999999999999</v>
      </c>
      <c r="ID18" s="9">
        <v>38.271999999999998</v>
      </c>
      <c r="IE18" s="9">
        <v>22.314</v>
      </c>
      <c r="IF18" s="9">
        <v>15.958</v>
      </c>
      <c r="IG18" s="9">
        <v>149.333</v>
      </c>
      <c r="IH18" s="9">
        <v>69.542000000000002</v>
      </c>
      <c r="II18" s="9">
        <v>79.790999999999997</v>
      </c>
      <c r="IJ18" s="9">
        <v>12.414</v>
      </c>
      <c r="IK18" s="9">
        <v>5.4039999999999999</v>
      </c>
      <c r="IL18" s="9">
        <v>7.01</v>
      </c>
      <c r="IM18" s="9">
        <v>84.206999999999994</v>
      </c>
      <c r="IN18" s="9">
        <v>39.603000000000002</v>
      </c>
      <c r="IO18" s="9">
        <v>44.603999999999999</v>
      </c>
      <c r="IP18" s="9">
        <v>6.4569999999999999</v>
      </c>
      <c r="IQ18" s="9">
        <v>3.1040000000000001</v>
      </c>
    </row>
    <row r="19" spans="1:251">
      <c r="A19" s="10">
        <v>44958</v>
      </c>
      <c r="B19" s="9">
        <v>21.312000000000001</v>
      </c>
      <c r="C19" s="9">
        <v>20.219000000000001</v>
      </c>
      <c r="D19" s="9">
        <v>10.15</v>
      </c>
      <c r="E19" s="9">
        <v>4.758</v>
      </c>
      <c r="F19" s="9">
        <v>5.3920000000000003</v>
      </c>
      <c r="G19" s="9">
        <v>49.902999999999999</v>
      </c>
      <c r="H19" s="9">
        <v>19.431000000000001</v>
      </c>
      <c r="I19" s="9">
        <v>30.472000000000001</v>
      </c>
      <c r="J19" s="9">
        <v>1.3260000000000001</v>
      </c>
      <c r="K19" s="9">
        <v>0.33200000000000002</v>
      </c>
      <c r="L19" s="9">
        <v>0.99399999999999999</v>
      </c>
      <c r="M19" s="9">
        <v>7.335</v>
      </c>
      <c r="N19" s="9">
        <v>4.0270000000000001</v>
      </c>
      <c r="O19" s="9">
        <v>3.3069999999999999</v>
      </c>
      <c r="P19" s="9">
        <v>63.116</v>
      </c>
      <c r="Q19" s="9">
        <v>30.645</v>
      </c>
      <c r="R19" s="9">
        <v>32.470999999999997</v>
      </c>
      <c r="S19" s="9">
        <v>29.863</v>
      </c>
      <c r="T19" s="9">
        <v>14.994999999999999</v>
      </c>
      <c r="U19" s="9">
        <v>14.868</v>
      </c>
      <c r="V19" s="9">
        <v>286.10000000000002</v>
      </c>
      <c r="W19" s="9">
        <v>136.87700000000001</v>
      </c>
      <c r="X19" s="9">
        <v>149.22300000000001</v>
      </c>
      <c r="Y19" s="9">
        <v>9.391</v>
      </c>
      <c r="Z19" s="9">
        <v>6.234</v>
      </c>
      <c r="AA19" s="9">
        <v>3.157</v>
      </c>
      <c r="AB19" s="9">
        <v>257.88200000000001</v>
      </c>
      <c r="AC19" s="9">
        <v>134.82300000000001</v>
      </c>
      <c r="AD19" s="9">
        <v>123.059</v>
      </c>
      <c r="AE19" s="9">
        <v>2.9740000000000002</v>
      </c>
      <c r="AF19" s="9">
        <v>2.2909999999999999</v>
      </c>
      <c r="AG19" s="9">
        <v>0.68300000000000005</v>
      </c>
      <c r="AH19" s="9">
        <v>38.561999999999998</v>
      </c>
      <c r="AI19" s="9">
        <v>14.401</v>
      </c>
      <c r="AJ19" s="9">
        <v>24.161000000000001</v>
      </c>
      <c r="AK19" s="9">
        <v>0.48599999999999999</v>
      </c>
      <c r="AL19" s="9">
        <v>0.48599999999999999</v>
      </c>
      <c r="AM19" s="9">
        <v>0</v>
      </c>
      <c r="AN19" s="9">
        <v>15.586</v>
      </c>
      <c r="AO19" s="9">
        <v>9.6519999999999992</v>
      </c>
      <c r="AP19" s="9">
        <v>5.9349999999999996</v>
      </c>
      <c r="AQ19" s="9">
        <v>18.88</v>
      </c>
      <c r="AR19" s="9">
        <v>5.0449999999999999</v>
      </c>
      <c r="AS19" s="9">
        <v>13.834</v>
      </c>
      <c r="AT19" s="9">
        <v>93.864000000000004</v>
      </c>
      <c r="AU19" s="9">
        <v>49.103999999999999</v>
      </c>
      <c r="AV19" s="9">
        <v>44.76</v>
      </c>
      <c r="AW19" s="9">
        <v>61.024999999999999</v>
      </c>
      <c r="AX19" s="9">
        <v>26.018999999999998</v>
      </c>
      <c r="AY19" s="9">
        <v>35.006999999999998</v>
      </c>
      <c r="AZ19" s="9">
        <v>69.734999999999999</v>
      </c>
      <c r="BA19" s="9">
        <v>36.139000000000003</v>
      </c>
      <c r="BB19" s="9">
        <v>33.595999999999997</v>
      </c>
      <c r="BC19" s="9">
        <v>51.021000000000001</v>
      </c>
      <c r="BD19" s="9">
        <v>19.806999999999999</v>
      </c>
      <c r="BE19" s="9">
        <v>31.213000000000001</v>
      </c>
      <c r="BF19" s="9">
        <v>46.615000000000002</v>
      </c>
      <c r="BG19" s="9">
        <v>26.542000000000002</v>
      </c>
      <c r="BH19" s="9">
        <v>20.074000000000002</v>
      </c>
      <c r="BI19" s="9">
        <v>51.576999999999998</v>
      </c>
      <c r="BJ19" s="9">
        <v>20.492999999999999</v>
      </c>
      <c r="BK19" s="9">
        <v>31.084</v>
      </c>
      <c r="BL19" s="9">
        <v>42.551000000000002</v>
      </c>
      <c r="BM19" s="9">
        <v>26.149000000000001</v>
      </c>
      <c r="BN19" s="9">
        <v>16.402000000000001</v>
      </c>
      <c r="BO19" s="9">
        <v>39.481000000000002</v>
      </c>
      <c r="BP19" s="9">
        <v>18.454999999999998</v>
      </c>
      <c r="BQ19" s="9">
        <v>21.026</v>
      </c>
      <c r="BR19" s="9">
        <v>8.0690000000000008</v>
      </c>
      <c r="BS19" s="9">
        <v>6.7359999999999998</v>
      </c>
      <c r="BT19" s="9">
        <v>1.333</v>
      </c>
      <c r="BU19" s="9">
        <v>10.039999999999999</v>
      </c>
      <c r="BV19" s="9">
        <v>3.9740000000000002</v>
      </c>
      <c r="BW19" s="9">
        <v>6.0659999999999998</v>
      </c>
      <c r="BX19" s="9">
        <v>11.298</v>
      </c>
      <c r="BY19" s="9">
        <v>7.343</v>
      </c>
      <c r="BZ19" s="9">
        <v>3.9540000000000002</v>
      </c>
      <c r="CA19" s="9">
        <v>11.164</v>
      </c>
      <c r="CB19" s="9">
        <v>3.0390000000000001</v>
      </c>
      <c r="CC19" s="9">
        <v>8.125</v>
      </c>
      <c r="CD19" s="9">
        <v>23.411000000000001</v>
      </c>
      <c r="CE19" s="9">
        <v>12.409000000000001</v>
      </c>
      <c r="CF19" s="9">
        <v>11.002000000000001</v>
      </c>
      <c r="CG19" s="9">
        <v>10.553000000000001</v>
      </c>
      <c r="CH19" s="9">
        <v>3.2189999999999999</v>
      </c>
      <c r="CI19" s="9">
        <v>7.3339999999999996</v>
      </c>
      <c r="CJ19" s="9">
        <v>20.77</v>
      </c>
      <c r="CK19" s="9">
        <v>13.56</v>
      </c>
      <c r="CL19" s="9">
        <v>7.21</v>
      </c>
      <c r="CM19" s="9">
        <v>12.843999999999999</v>
      </c>
      <c r="CN19" s="9">
        <v>3.6819999999999999</v>
      </c>
      <c r="CO19" s="9">
        <v>9.1620000000000008</v>
      </c>
      <c r="CP19" s="9">
        <v>82.731999999999999</v>
      </c>
      <c r="CQ19" s="9">
        <v>43.04</v>
      </c>
      <c r="CR19" s="9">
        <v>39.692</v>
      </c>
      <c r="CS19" s="9">
        <v>71.376999999999995</v>
      </c>
      <c r="CT19" s="9">
        <v>27.01</v>
      </c>
      <c r="CU19" s="9">
        <v>44.366999999999997</v>
      </c>
      <c r="CV19" s="9">
        <v>30.353000000000002</v>
      </c>
      <c r="CW19" s="9">
        <v>16.190000000000001</v>
      </c>
      <c r="CX19" s="9">
        <v>14.163</v>
      </c>
      <c r="CY19" s="9">
        <v>9.3550000000000004</v>
      </c>
      <c r="CZ19" s="9">
        <v>2.7269999999999999</v>
      </c>
      <c r="DA19" s="9">
        <v>6.6280000000000001</v>
      </c>
      <c r="DB19" s="9">
        <v>26.562999999999999</v>
      </c>
      <c r="DC19" s="9">
        <v>16.251000000000001</v>
      </c>
      <c r="DD19" s="9">
        <v>10.311999999999999</v>
      </c>
      <c r="DE19" s="9">
        <v>29.664000000000001</v>
      </c>
      <c r="DF19" s="9">
        <v>13.8</v>
      </c>
      <c r="DG19" s="9">
        <v>15.864000000000001</v>
      </c>
      <c r="DH19" s="9">
        <v>4.3490000000000002</v>
      </c>
      <c r="DI19" s="9">
        <v>1.111</v>
      </c>
      <c r="DJ19" s="9">
        <v>3.238</v>
      </c>
      <c r="DK19" s="9">
        <v>501.61700000000002</v>
      </c>
      <c r="DL19" s="9">
        <v>256.29899999999998</v>
      </c>
      <c r="DM19" s="9">
        <v>245.31800000000001</v>
      </c>
      <c r="DN19" s="9">
        <v>57.398000000000003</v>
      </c>
      <c r="DO19" s="9">
        <v>25.821000000000002</v>
      </c>
      <c r="DP19" s="9">
        <v>31.577000000000002</v>
      </c>
      <c r="DQ19" s="9">
        <v>372.48399999999998</v>
      </c>
      <c r="DR19" s="9">
        <v>175.994</v>
      </c>
      <c r="DS19" s="9">
        <v>196.49</v>
      </c>
      <c r="DT19" s="9">
        <v>3.4809999999999999</v>
      </c>
      <c r="DU19" s="9">
        <v>1.2829999999999999</v>
      </c>
      <c r="DV19" s="9">
        <v>2.198</v>
      </c>
      <c r="DW19" s="9">
        <v>43.189</v>
      </c>
      <c r="DX19" s="9">
        <v>18.864999999999998</v>
      </c>
      <c r="DY19" s="9">
        <v>24.324999999999999</v>
      </c>
      <c r="DZ19" s="9">
        <v>1.486</v>
      </c>
      <c r="EA19" s="9">
        <v>0.91600000000000004</v>
      </c>
      <c r="EB19" s="9">
        <v>0.56999999999999995</v>
      </c>
      <c r="EC19" s="9">
        <v>21.64</v>
      </c>
      <c r="ED19" s="9">
        <v>4.7320000000000002</v>
      </c>
      <c r="EE19" s="9">
        <v>16.908000000000001</v>
      </c>
      <c r="EF19" s="9">
        <v>12.484999999999999</v>
      </c>
      <c r="EG19" s="9">
        <v>5.9960000000000004</v>
      </c>
      <c r="EH19" s="9">
        <v>6.4880000000000004</v>
      </c>
      <c r="EI19" s="9">
        <v>97.138000000000005</v>
      </c>
      <c r="EJ19" s="9">
        <v>37.892000000000003</v>
      </c>
      <c r="EK19" s="9">
        <v>59.246000000000002</v>
      </c>
      <c r="EL19" s="9">
        <v>8.0579999999999998</v>
      </c>
      <c r="EM19" s="9">
        <v>2.0670000000000002</v>
      </c>
      <c r="EN19" s="9">
        <v>5.992</v>
      </c>
      <c r="EO19" s="9">
        <v>56.106999999999999</v>
      </c>
      <c r="EP19" s="9">
        <v>21.398</v>
      </c>
      <c r="EQ19" s="9">
        <v>34.709000000000003</v>
      </c>
      <c r="ER19" s="9">
        <v>23.213000000000001</v>
      </c>
      <c r="ES19" s="9">
        <v>11.34</v>
      </c>
      <c r="ET19" s="9">
        <v>11.872999999999999</v>
      </c>
      <c r="EU19" s="9">
        <v>117.889</v>
      </c>
      <c r="EV19" s="9">
        <v>76.384</v>
      </c>
      <c r="EW19" s="9">
        <v>41.505000000000003</v>
      </c>
      <c r="EX19" s="9">
        <v>4.1070000000000002</v>
      </c>
      <c r="EY19" s="9">
        <v>1.2529999999999999</v>
      </c>
      <c r="EZ19" s="9">
        <v>2.855</v>
      </c>
      <c r="FA19" s="9">
        <v>20.548999999999999</v>
      </c>
      <c r="FB19" s="9">
        <v>9.6720000000000006</v>
      </c>
      <c r="FC19" s="9">
        <v>10.877000000000001</v>
      </c>
      <c r="FD19" s="9">
        <v>1.845</v>
      </c>
      <c r="FE19" s="9">
        <v>0.77200000000000002</v>
      </c>
      <c r="FF19" s="9">
        <v>1.073</v>
      </c>
      <c r="FG19" s="9">
        <v>5.4829999999999997</v>
      </c>
      <c r="FH19" s="9">
        <v>1.4419999999999999</v>
      </c>
      <c r="FI19" s="9">
        <v>4.0410000000000004</v>
      </c>
      <c r="FJ19" s="9">
        <v>2.722</v>
      </c>
      <c r="FK19" s="9">
        <v>2.194</v>
      </c>
      <c r="FL19" s="9">
        <v>0.52800000000000002</v>
      </c>
      <c r="FM19" s="9">
        <v>10.489000000000001</v>
      </c>
      <c r="FN19" s="9">
        <v>5.609</v>
      </c>
      <c r="FO19" s="9">
        <v>4.88</v>
      </c>
      <c r="FP19" s="9">
        <v>48.432000000000002</v>
      </c>
      <c r="FQ19" s="9">
        <v>28.829000000000001</v>
      </c>
      <c r="FR19" s="9">
        <v>19.602</v>
      </c>
      <c r="FS19" s="9">
        <v>225.64599999999999</v>
      </c>
      <c r="FT19" s="9">
        <v>119.758</v>
      </c>
      <c r="FU19" s="9">
        <v>105.88800000000001</v>
      </c>
      <c r="FV19" s="9">
        <v>38.42</v>
      </c>
      <c r="FW19" s="9">
        <v>20.157</v>
      </c>
      <c r="FX19" s="9">
        <v>18.262</v>
      </c>
      <c r="FY19" s="9">
        <v>187.137</v>
      </c>
      <c r="FZ19" s="9">
        <v>95.506</v>
      </c>
      <c r="GA19" s="9">
        <v>91.632000000000005</v>
      </c>
      <c r="GB19" s="9">
        <v>37.546999999999997</v>
      </c>
      <c r="GC19" s="9">
        <v>19.283999999999999</v>
      </c>
      <c r="GD19" s="9">
        <v>18.262</v>
      </c>
      <c r="GE19" s="9">
        <v>184.607</v>
      </c>
      <c r="GF19" s="9">
        <v>94.028000000000006</v>
      </c>
      <c r="GG19" s="9">
        <v>90.578999999999994</v>
      </c>
      <c r="GH19" s="9">
        <v>13.574</v>
      </c>
      <c r="GI19" s="9">
        <v>5.7169999999999996</v>
      </c>
      <c r="GJ19" s="9">
        <v>7.8570000000000002</v>
      </c>
      <c r="GK19" s="9">
        <v>64.346999999999994</v>
      </c>
      <c r="GL19" s="9">
        <v>31.199000000000002</v>
      </c>
      <c r="GM19" s="9">
        <v>33.148000000000003</v>
      </c>
      <c r="GN19" s="9">
        <v>14.03</v>
      </c>
      <c r="GO19" s="9">
        <v>8.0440000000000005</v>
      </c>
      <c r="GP19" s="9">
        <v>5.9850000000000003</v>
      </c>
      <c r="GQ19" s="9">
        <v>84.049000000000007</v>
      </c>
      <c r="GR19" s="9">
        <v>45.05</v>
      </c>
      <c r="GS19" s="9">
        <v>38.999000000000002</v>
      </c>
      <c r="GT19" s="9">
        <v>7.8390000000000004</v>
      </c>
      <c r="GU19" s="9">
        <v>5.1740000000000004</v>
      </c>
      <c r="GV19" s="9">
        <v>2.665</v>
      </c>
      <c r="GW19" s="9">
        <v>50.795999999999999</v>
      </c>
      <c r="GX19" s="9">
        <v>24.704999999999998</v>
      </c>
      <c r="GY19" s="9">
        <v>26.091000000000001</v>
      </c>
      <c r="GZ19" s="9">
        <v>6.19</v>
      </c>
      <c r="HA19" s="9">
        <v>2.871</v>
      </c>
      <c r="HB19" s="9">
        <v>3.32</v>
      </c>
      <c r="HC19" s="9">
        <v>33.253</v>
      </c>
      <c r="HD19" s="9">
        <v>20.346</v>
      </c>
      <c r="HE19" s="9">
        <v>12.907</v>
      </c>
      <c r="HF19" s="9">
        <v>9.9429999999999996</v>
      </c>
      <c r="HG19" s="9">
        <v>5.5229999999999997</v>
      </c>
      <c r="HH19" s="9">
        <v>4.42</v>
      </c>
      <c r="HI19" s="9">
        <v>36.210999999999999</v>
      </c>
      <c r="HJ19" s="9">
        <v>17.777999999999999</v>
      </c>
      <c r="HK19" s="9">
        <v>18.431999999999999</v>
      </c>
      <c r="HL19" s="9">
        <v>5.5869999999999997</v>
      </c>
      <c r="HM19" s="9">
        <v>3.819</v>
      </c>
      <c r="HN19" s="9">
        <v>1.768</v>
      </c>
      <c r="HO19" s="9">
        <v>20.561</v>
      </c>
      <c r="HP19" s="9">
        <v>9.25</v>
      </c>
      <c r="HQ19" s="9">
        <v>11.311999999999999</v>
      </c>
      <c r="HR19" s="9">
        <v>4.3559999999999999</v>
      </c>
      <c r="HS19" s="9">
        <v>1.704</v>
      </c>
      <c r="HT19" s="9">
        <v>2.6520000000000001</v>
      </c>
      <c r="HU19" s="9">
        <v>15.648999999999999</v>
      </c>
      <c r="HV19" s="9">
        <v>8.5289999999999999</v>
      </c>
      <c r="HW19" s="9">
        <v>7.1210000000000004</v>
      </c>
      <c r="HX19" s="9">
        <v>0.873</v>
      </c>
      <c r="HY19" s="9">
        <v>0.873</v>
      </c>
      <c r="HZ19" s="9">
        <v>0</v>
      </c>
      <c r="IA19" s="9">
        <v>2.5299999999999998</v>
      </c>
      <c r="IB19" s="9">
        <v>1.478</v>
      </c>
      <c r="IC19" s="9">
        <v>1.0529999999999999</v>
      </c>
      <c r="ID19" s="9">
        <v>32.276000000000003</v>
      </c>
      <c r="IE19" s="9">
        <v>16.277000000000001</v>
      </c>
      <c r="IF19" s="9">
        <v>15.999000000000001</v>
      </c>
      <c r="IG19" s="9">
        <v>152.86799999999999</v>
      </c>
      <c r="IH19" s="9">
        <v>74.912999999999997</v>
      </c>
      <c r="II19" s="9">
        <v>77.954999999999998</v>
      </c>
      <c r="IJ19" s="9">
        <v>14.53</v>
      </c>
      <c r="IK19" s="9">
        <v>7.3570000000000002</v>
      </c>
      <c r="IL19" s="9">
        <v>7.173</v>
      </c>
      <c r="IM19" s="9">
        <v>83.882000000000005</v>
      </c>
      <c r="IN19" s="9">
        <v>43.212000000000003</v>
      </c>
      <c r="IO19" s="9">
        <v>40.67</v>
      </c>
      <c r="IP19" s="9">
        <v>7.016</v>
      </c>
      <c r="IQ19" s="9">
        <v>3.54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2488</v>
      </c>
      <c r="C1" s="3" t="s">
        <v>2489</v>
      </c>
      <c r="D1" s="3" t="s">
        <v>2490</v>
      </c>
      <c r="E1" s="3" t="s">
        <v>2491</v>
      </c>
      <c r="F1" s="3" t="s">
        <v>2492</v>
      </c>
      <c r="G1" s="3" t="s">
        <v>2493</v>
      </c>
      <c r="H1" s="3" t="s">
        <v>2494</v>
      </c>
      <c r="I1" s="3" t="s">
        <v>2495</v>
      </c>
      <c r="J1" s="3" t="s">
        <v>2496</v>
      </c>
      <c r="K1" s="3" t="s">
        <v>2497</v>
      </c>
      <c r="L1" s="3" t="s">
        <v>2498</v>
      </c>
      <c r="M1" s="3" t="s">
        <v>2499</v>
      </c>
      <c r="N1" s="3" t="s">
        <v>2500</v>
      </c>
      <c r="O1" s="3" t="s">
        <v>2501</v>
      </c>
      <c r="P1" s="3" t="s">
        <v>2502</v>
      </c>
      <c r="Q1" s="3" t="s">
        <v>2503</v>
      </c>
      <c r="R1" s="3" t="s">
        <v>2504</v>
      </c>
      <c r="S1" s="3" t="s">
        <v>2505</v>
      </c>
      <c r="T1" s="3" t="s">
        <v>2506</v>
      </c>
      <c r="U1" s="3" t="s">
        <v>2507</v>
      </c>
      <c r="V1" s="3" t="s">
        <v>2508</v>
      </c>
      <c r="W1" s="3" t="s">
        <v>2509</v>
      </c>
      <c r="X1" s="3" t="s">
        <v>2510</v>
      </c>
      <c r="Y1" s="3" t="s">
        <v>2511</v>
      </c>
      <c r="Z1" s="3" t="s">
        <v>2512</v>
      </c>
      <c r="AA1" s="3" t="s">
        <v>2513</v>
      </c>
      <c r="AB1" s="3" t="s">
        <v>2514</v>
      </c>
      <c r="AC1" s="3" t="s">
        <v>2515</v>
      </c>
      <c r="AD1" s="3" t="s">
        <v>2516</v>
      </c>
      <c r="AE1" s="3" t="s">
        <v>2517</v>
      </c>
      <c r="AF1" s="3" t="s">
        <v>2518</v>
      </c>
      <c r="AG1" s="3" t="s">
        <v>2519</v>
      </c>
      <c r="AH1" s="3" t="s">
        <v>2520</v>
      </c>
      <c r="AI1" s="3" t="s">
        <v>2521</v>
      </c>
      <c r="AJ1" s="3" t="s">
        <v>2522</v>
      </c>
      <c r="AK1" s="3" t="s">
        <v>2523</v>
      </c>
      <c r="AL1" s="3" t="s">
        <v>2524</v>
      </c>
      <c r="AM1" s="3" t="s">
        <v>2525</v>
      </c>
      <c r="AN1" s="3" t="s">
        <v>2526</v>
      </c>
      <c r="AO1" s="3" t="s">
        <v>2527</v>
      </c>
      <c r="AP1" s="3" t="s">
        <v>2528</v>
      </c>
      <c r="AQ1" s="3" t="s">
        <v>2529</v>
      </c>
      <c r="AR1" s="3" t="s">
        <v>2530</v>
      </c>
      <c r="AS1" s="3" t="s">
        <v>2531</v>
      </c>
      <c r="AT1" s="3" t="s">
        <v>2532</v>
      </c>
      <c r="AU1" s="3" t="s">
        <v>2533</v>
      </c>
      <c r="AV1" s="3" t="s">
        <v>2534</v>
      </c>
      <c r="AW1" s="3" t="s">
        <v>2535</v>
      </c>
      <c r="AX1" s="3" t="s">
        <v>2536</v>
      </c>
      <c r="AY1" s="3" t="s">
        <v>2537</v>
      </c>
      <c r="AZ1" s="3" t="s">
        <v>2538</v>
      </c>
      <c r="BA1" s="3" t="s">
        <v>2539</v>
      </c>
      <c r="BB1" s="3" t="s">
        <v>2540</v>
      </c>
      <c r="BC1" s="3" t="s">
        <v>2541</v>
      </c>
      <c r="BD1" s="3" t="s">
        <v>2542</v>
      </c>
      <c r="BE1" s="3" t="s">
        <v>2543</v>
      </c>
      <c r="BF1" s="3" t="s">
        <v>2544</v>
      </c>
      <c r="BG1" s="3" t="s">
        <v>2545</v>
      </c>
      <c r="BH1" s="3" t="s">
        <v>2546</v>
      </c>
      <c r="BI1" s="3" t="s">
        <v>2547</v>
      </c>
      <c r="BJ1" s="3" t="s">
        <v>2548</v>
      </c>
      <c r="BK1" s="3" t="s">
        <v>2549</v>
      </c>
      <c r="BL1" s="3" t="s">
        <v>2550</v>
      </c>
      <c r="BM1" s="3" t="s">
        <v>2551</v>
      </c>
      <c r="BN1" s="3" t="s">
        <v>2552</v>
      </c>
      <c r="BO1" s="3" t="s">
        <v>2553</v>
      </c>
      <c r="BP1" s="3" t="s">
        <v>2554</v>
      </c>
      <c r="BQ1" s="3" t="s">
        <v>2555</v>
      </c>
      <c r="BR1" s="3" t="s">
        <v>2556</v>
      </c>
      <c r="BS1" s="3" t="s">
        <v>2557</v>
      </c>
      <c r="BT1" s="3" t="s">
        <v>2558</v>
      </c>
      <c r="BU1" s="3" t="s">
        <v>2559</v>
      </c>
      <c r="BV1" s="3" t="s">
        <v>2560</v>
      </c>
      <c r="BW1" s="3" t="s">
        <v>2561</v>
      </c>
      <c r="BX1" s="3" t="s">
        <v>2562</v>
      </c>
      <c r="BY1" s="3" t="s">
        <v>2563</v>
      </c>
      <c r="BZ1" s="3" t="s">
        <v>2564</v>
      </c>
      <c r="CA1" s="3" t="s">
        <v>2565</v>
      </c>
      <c r="CB1" s="3" t="s">
        <v>2566</v>
      </c>
      <c r="CC1" s="3" t="s">
        <v>2567</v>
      </c>
      <c r="CD1" s="3" t="s">
        <v>2568</v>
      </c>
      <c r="CE1" s="3" t="s">
        <v>2569</v>
      </c>
      <c r="CF1" s="3" t="s">
        <v>2570</v>
      </c>
      <c r="CG1" s="3" t="s">
        <v>2571</v>
      </c>
      <c r="CH1" s="3" t="s">
        <v>2572</v>
      </c>
      <c r="CI1" s="3" t="s">
        <v>2573</v>
      </c>
      <c r="CJ1" s="3" t="s">
        <v>2574</v>
      </c>
      <c r="CK1" s="3" t="s">
        <v>2575</v>
      </c>
      <c r="CL1" s="3" t="s">
        <v>2576</v>
      </c>
      <c r="CM1" s="3" t="s">
        <v>2577</v>
      </c>
      <c r="CN1" s="3" t="s">
        <v>2578</v>
      </c>
      <c r="CO1" s="3" t="s">
        <v>2579</v>
      </c>
      <c r="CP1" s="3" t="s">
        <v>2580</v>
      </c>
      <c r="CQ1" s="3" t="s">
        <v>2581</v>
      </c>
      <c r="CR1" s="3" t="s">
        <v>2582</v>
      </c>
      <c r="CS1" s="3" t="s">
        <v>2583</v>
      </c>
      <c r="CT1" s="3" t="s">
        <v>2584</v>
      </c>
      <c r="CU1" s="3" t="s">
        <v>2585</v>
      </c>
      <c r="CV1" s="3" t="s">
        <v>2586</v>
      </c>
      <c r="CW1" s="3" t="s">
        <v>2587</v>
      </c>
      <c r="CX1" s="3" t="s">
        <v>2588</v>
      </c>
      <c r="CY1" s="3" t="s">
        <v>2589</v>
      </c>
      <c r="CZ1" s="3" t="s">
        <v>2590</v>
      </c>
      <c r="DA1" s="3" t="s">
        <v>2591</v>
      </c>
      <c r="DB1" s="3" t="s">
        <v>2592</v>
      </c>
      <c r="DC1" s="3" t="s">
        <v>2593</v>
      </c>
      <c r="DD1" s="3" t="s">
        <v>2594</v>
      </c>
      <c r="DE1" s="3" t="s">
        <v>2595</v>
      </c>
      <c r="DF1" s="3" t="s">
        <v>2596</v>
      </c>
      <c r="DG1" s="3" t="s">
        <v>2597</v>
      </c>
      <c r="DH1" s="3" t="s">
        <v>2598</v>
      </c>
      <c r="DI1" s="3" t="s">
        <v>2599</v>
      </c>
      <c r="DJ1" s="3" t="s">
        <v>2600</v>
      </c>
      <c r="DK1" s="3" t="s">
        <v>2601</v>
      </c>
      <c r="DL1" s="3" t="s">
        <v>2602</v>
      </c>
      <c r="DM1" s="3" t="s">
        <v>2603</v>
      </c>
      <c r="DN1" s="3" t="s">
        <v>2604</v>
      </c>
      <c r="DO1" s="3" t="s">
        <v>2605</v>
      </c>
      <c r="DP1" s="3" t="s">
        <v>2606</v>
      </c>
      <c r="DQ1" s="3" t="s">
        <v>2607</v>
      </c>
      <c r="DR1" s="3" t="s">
        <v>2608</v>
      </c>
      <c r="DS1" s="3" t="s">
        <v>2609</v>
      </c>
      <c r="DT1" s="3" t="s">
        <v>2610</v>
      </c>
      <c r="DU1" s="3" t="s">
        <v>2611</v>
      </c>
      <c r="DV1" s="3" t="s">
        <v>5378</v>
      </c>
      <c r="DW1" s="3" t="s">
        <v>5379</v>
      </c>
      <c r="DX1" s="3" t="s">
        <v>5380</v>
      </c>
      <c r="DY1" s="3" t="s">
        <v>5381</v>
      </c>
      <c r="DZ1" s="3" t="s">
        <v>5382</v>
      </c>
      <c r="EA1" s="3" t="s">
        <v>5383</v>
      </c>
      <c r="EB1" s="3" t="s">
        <v>2612</v>
      </c>
      <c r="EC1" s="3" t="s">
        <v>2613</v>
      </c>
      <c r="ED1" s="3" t="s">
        <v>2614</v>
      </c>
      <c r="EE1" s="3" t="s">
        <v>2615</v>
      </c>
      <c r="EF1" s="3" t="s">
        <v>2616</v>
      </c>
      <c r="EG1" s="3" t="s">
        <v>2617</v>
      </c>
      <c r="EH1" s="3" t="s">
        <v>2618</v>
      </c>
      <c r="EI1" s="3" t="s">
        <v>2619</v>
      </c>
      <c r="EJ1" s="3" t="s">
        <v>2620</v>
      </c>
      <c r="EK1" s="3" t="s">
        <v>2621</v>
      </c>
      <c r="EL1" s="3" t="s">
        <v>2622</v>
      </c>
      <c r="EM1" s="3" t="s">
        <v>2623</v>
      </c>
      <c r="EN1" s="3" t="s">
        <v>2624</v>
      </c>
      <c r="EO1" s="3" t="s">
        <v>2625</v>
      </c>
      <c r="EP1" s="3" t="s">
        <v>2626</v>
      </c>
      <c r="EQ1" s="3" t="s">
        <v>2627</v>
      </c>
      <c r="ER1" s="3" t="s">
        <v>2628</v>
      </c>
      <c r="ES1" s="3" t="s">
        <v>2629</v>
      </c>
      <c r="ET1" s="3" t="s">
        <v>2630</v>
      </c>
      <c r="EU1" s="3" t="s">
        <v>2631</v>
      </c>
      <c r="EV1" s="3" t="s">
        <v>2632</v>
      </c>
      <c r="EW1" s="3" t="s">
        <v>2633</v>
      </c>
      <c r="EX1" s="3" t="s">
        <v>2634</v>
      </c>
      <c r="EY1" s="3" t="s">
        <v>2635</v>
      </c>
      <c r="EZ1" s="3" t="s">
        <v>2636</v>
      </c>
      <c r="FA1" s="3" t="s">
        <v>2637</v>
      </c>
      <c r="FB1" s="3" t="s">
        <v>2638</v>
      </c>
      <c r="FC1" s="3" t="s">
        <v>2639</v>
      </c>
      <c r="FD1" s="3" t="s">
        <v>2640</v>
      </c>
      <c r="FE1" s="3" t="s">
        <v>2641</v>
      </c>
      <c r="FF1" s="3" t="s">
        <v>2642</v>
      </c>
      <c r="FG1" s="3" t="s">
        <v>2643</v>
      </c>
      <c r="FH1" s="3" t="s">
        <v>2644</v>
      </c>
      <c r="FI1" s="3" t="s">
        <v>2645</v>
      </c>
      <c r="FJ1" s="3" t="s">
        <v>2646</v>
      </c>
      <c r="FK1" s="3" t="s">
        <v>2647</v>
      </c>
      <c r="FL1" s="3" t="s">
        <v>2648</v>
      </c>
      <c r="FM1" s="3" t="s">
        <v>2649</v>
      </c>
      <c r="FN1" s="3" t="s">
        <v>2650</v>
      </c>
      <c r="FO1" s="3" t="s">
        <v>2651</v>
      </c>
      <c r="FP1" s="3" t="s">
        <v>2652</v>
      </c>
      <c r="FQ1" s="3" t="s">
        <v>2653</v>
      </c>
      <c r="FR1" s="3" t="s">
        <v>2654</v>
      </c>
      <c r="FS1" s="3" t="s">
        <v>2655</v>
      </c>
      <c r="FT1" s="3" t="s">
        <v>2656</v>
      </c>
      <c r="FU1" s="3" t="s">
        <v>2657</v>
      </c>
      <c r="FV1" s="3" t="s">
        <v>2658</v>
      </c>
      <c r="FW1" s="3" t="s">
        <v>2659</v>
      </c>
      <c r="FX1" s="3" t="s">
        <v>2660</v>
      </c>
      <c r="FY1" s="3" t="s">
        <v>2661</v>
      </c>
      <c r="FZ1" s="3" t="s">
        <v>2662</v>
      </c>
      <c r="GA1" s="3" t="s">
        <v>2663</v>
      </c>
      <c r="GB1" s="3" t="s">
        <v>2664</v>
      </c>
      <c r="GC1" s="3" t="s">
        <v>2665</v>
      </c>
      <c r="GD1" s="3" t="s">
        <v>2666</v>
      </c>
      <c r="GE1" s="3" t="s">
        <v>2667</v>
      </c>
      <c r="GF1" s="3" t="s">
        <v>2668</v>
      </c>
      <c r="GG1" s="3" t="s">
        <v>2669</v>
      </c>
      <c r="GH1" s="3" t="s">
        <v>2670</v>
      </c>
      <c r="GI1" s="3" t="s">
        <v>2671</v>
      </c>
      <c r="GJ1" s="3" t="s">
        <v>2672</v>
      </c>
      <c r="GK1" s="3" t="s">
        <v>2673</v>
      </c>
      <c r="GL1" s="3" t="s">
        <v>2674</v>
      </c>
      <c r="GM1" s="3" t="s">
        <v>2675</v>
      </c>
      <c r="GN1" s="3" t="s">
        <v>2676</v>
      </c>
      <c r="GO1" s="3" t="s">
        <v>2677</v>
      </c>
      <c r="GP1" s="3" t="s">
        <v>2678</v>
      </c>
      <c r="GQ1" s="3" t="s">
        <v>2679</v>
      </c>
      <c r="GR1" s="3" t="s">
        <v>2680</v>
      </c>
      <c r="GS1" s="3" t="s">
        <v>2681</v>
      </c>
      <c r="GT1" s="3" t="s">
        <v>2682</v>
      </c>
      <c r="GU1" s="3" t="s">
        <v>2683</v>
      </c>
      <c r="GV1" s="3" t="s">
        <v>2684</v>
      </c>
      <c r="GW1" s="3" t="s">
        <v>2685</v>
      </c>
      <c r="GX1" s="3" t="s">
        <v>2686</v>
      </c>
      <c r="GY1" s="3" t="s">
        <v>2687</v>
      </c>
      <c r="GZ1" s="3" t="s">
        <v>2688</v>
      </c>
      <c r="HA1" s="3" t="s">
        <v>2689</v>
      </c>
      <c r="HB1" s="3" t="s">
        <v>2690</v>
      </c>
      <c r="HC1" s="3" t="s">
        <v>2691</v>
      </c>
      <c r="HD1" s="3" t="s">
        <v>2692</v>
      </c>
      <c r="HE1" s="3" t="s">
        <v>2693</v>
      </c>
      <c r="HF1" s="3" t="s">
        <v>2694</v>
      </c>
      <c r="HG1" s="3" t="s">
        <v>2695</v>
      </c>
      <c r="HH1" s="3" t="s">
        <v>2696</v>
      </c>
      <c r="HI1" s="3" t="s">
        <v>2697</v>
      </c>
      <c r="HJ1" s="3" t="s">
        <v>2698</v>
      </c>
      <c r="HK1" s="3" t="s">
        <v>2699</v>
      </c>
      <c r="HL1" s="3" t="s">
        <v>2700</v>
      </c>
      <c r="HM1" s="3" t="s">
        <v>2701</v>
      </c>
      <c r="HN1" s="3" t="s">
        <v>2702</v>
      </c>
      <c r="HO1" s="3" t="s">
        <v>2703</v>
      </c>
      <c r="HP1" s="3" t="s">
        <v>2704</v>
      </c>
      <c r="HQ1" s="3" t="s">
        <v>2705</v>
      </c>
      <c r="HR1" s="3" t="s">
        <v>2706</v>
      </c>
      <c r="HS1" s="3" t="s">
        <v>2707</v>
      </c>
      <c r="HT1" s="3" t="s">
        <v>2708</v>
      </c>
      <c r="HU1" s="3" t="s">
        <v>2709</v>
      </c>
      <c r="HV1" s="3" t="s">
        <v>2710</v>
      </c>
      <c r="HW1" s="3" t="s">
        <v>2711</v>
      </c>
      <c r="HX1" s="3" t="s">
        <v>2712</v>
      </c>
      <c r="HY1" s="3" t="s">
        <v>2713</v>
      </c>
      <c r="HZ1" s="3" t="s">
        <v>2714</v>
      </c>
      <c r="IA1" s="3" t="s">
        <v>2715</v>
      </c>
      <c r="IB1" s="3" t="s">
        <v>2716</v>
      </c>
      <c r="IC1" s="3" t="s">
        <v>2717</v>
      </c>
      <c r="ID1" s="3" t="s">
        <v>2718</v>
      </c>
      <c r="IE1" s="3" t="s">
        <v>2719</v>
      </c>
      <c r="IF1" s="3" t="s">
        <v>2720</v>
      </c>
      <c r="IG1" s="3" t="s">
        <v>2721</v>
      </c>
      <c r="IH1" s="3" t="s">
        <v>2722</v>
      </c>
      <c r="II1" s="3" t="s">
        <v>2723</v>
      </c>
      <c r="IJ1" s="3" t="s">
        <v>2724</v>
      </c>
      <c r="IK1" s="3" t="s">
        <v>2725</v>
      </c>
      <c r="IL1" s="3" t="s">
        <v>2726</v>
      </c>
      <c r="IM1" s="3" t="s">
        <v>2727</v>
      </c>
      <c r="IN1" s="3" t="s">
        <v>2728</v>
      </c>
      <c r="IO1" s="3" t="s">
        <v>2729</v>
      </c>
      <c r="IP1" s="3" t="s">
        <v>2730</v>
      </c>
      <c r="IQ1" s="3" t="s">
        <v>2731</v>
      </c>
    </row>
    <row r="2" spans="1:251">
      <c r="A2" s="4" t="s">
        <v>244</v>
      </c>
      <c r="B2" s="7" t="s">
        <v>253</v>
      </c>
      <c r="C2" s="7" t="s">
        <v>253</v>
      </c>
      <c r="D2" s="7" t="s">
        <v>253</v>
      </c>
      <c r="E2" s="7" t="s">
        <v>253</v>
      </c>
      <c r="F2" s="7" t="s">
        <v>253</v>
      </c>
      <c r="G2" s="7" t="s">
        <v>253</v>
      </c>
      <c r="H2" s="7" t="s">
        <v>253</v>
      </c>
      <c r="I2" s="7" t="s">
        <v>253</v>
      </c>
      <c r="J2" s="7" t="s">
        <v>253</v>
      </c>
      <c r="K2" s="7" t="s">
        <v>253</v>
      </c>
      <c r="L2" s="7" t="s">
        <v>253</v>
      </c>
      <c r="M2" s="7" t="s">
        <v>253</v>
      </c>
      <c r="N2" s="7" t="s">
        <v>253</v>
      </c>
      <c r="O2" s="7" t="s">
        <v>253</v>
      </c>
      <c r="P2" s="7" t="s">
        <v>253</v>
      </c>
      <c r="Q2" s="7" t="s">
        <v>253</v>
      </c>
      <c r="R2" s="7" t="s">
        <v>253</v>
      </c>
      <c r="S2" s="7" t="s">
        <v>253</v>
      </c>
      <c r="T2" s="7" t="s">
        <v>253</v>
      </c>
      <c r="U2" s="7" t="s">
        <v>253</v>
      </c>
      <c r="V2" s="7" t="s">
        <v>253</v>
      </c>
      <c r="W2" s="7" t="s">
        <v>253</v>
      </c>
      <c r="X2" s="7" t="s">
        <v>253</v>
      </c>
      <c r="Y2" s="7" t="s">
        <v>253</v>
      </c>
      <c r="Z2" s="7" t="s">
        <v>253</v>
      </c>
      <c r="AA2" s="7" t="s">
        <v>253</v>
      </c>
      <c r="AB2" s="7" t="s">
        <v>253</v>
      </c>
      <c r="AC2" s="7" t="s">
        <v>253</v>
      </c>
      <c r="AD2" s="7" t="s">
        <v>253</v>
      </c>
      <c r="AE2" s="7" t="s">
        <v>253</v>
      </c>
      <c r="AF2" s="7" t="s">
        <v>253</v>
      </c>
      <c r="AG2" s="7" t="s">
        <v>253</v>
      </c>
      <c r="AH2" s="7" t="s">
        <v>253</v>
      </c>
      <c r="AI2" s="7" t="s">
        <v>253</v>
      </c>
      <c r="AJ2" s="7" t="s">
        <v>253</v>
      </c>
      <c r="AK2" s="7" t="s">
        <v>253</v>
      </c>
      <c r="AL2" s="7" t="s">
        <v>253</v>
      </c>
      <c r="AM2" s="7" t="s">
        <v>253</v>
      </c>
      <c r="AN2" s="7" t="s">
        <v>253</v>
      </c>
      <c r="AO2" s="7" t="s">
        <v>253</v>
      </c>
      <c r="AP2" s="7" t="s">
        <v>253</v>
      </c>
      <c r="AQ2" s="7" t="s">
        <v>253</v>
      </c>
      <c r="AR2" s="7" t="s">
        <v>253</v>
      </c>
      <c r="AS2" s="7" t="s">
        <v>253</v>
      </c>
      <c r="AT2" s="7" t="s">
        <v>253</v>
      </c>
      <c r="AU2" s="7" t="s">
        <v>253</v>
      </c>
      <c r="AV2" s="7" t="s">
        <v>253</v>
      </c>
      <c r="AW2" s="7" t="s">
        <v>253</v>
      </c>
      <c r="AX2" s="7" t="s">
        <v>253</v>
      </c>
      <c r="AY2" s="7" t="s">
        <v>253</v>
      </c>
      <c r="AZ2" s="7" t="s">
        <v>253</v>
      </c>
      <c r="BA2" s="7" t="s">
        <v>253</v>
      </c>
      <c r="BB2" s="7" t="s">
        <v>253</v>
      </c>
      <c r="BC2" s="7" t="s">
        <v>253</v>
      </c>
      <c r="BD2" s="7" t="s">
        <v>253</v>
      </c>
      <c r="BE2" s="7" t="s">
        <v>253</v>
      </c>
      <c r="BF2" s="7" t="s">
        <v>253</v>
      </c>
      <c r="BG2" s="7" t="s">
        <v>253</v>
      </c>
      <c r="BH2" s="7" t="s">
        <v>253</v>
      </c>
      <c r="BI2" s="7" t="s">
        <v>253</v>
      </c>
      <c r="BJ2" s="7" t="s">
        <v>253</v>
      </c>
      <c r="BK2" s="7" t="s">
        <v>253</v>
      </c>
      <c r="BL2" s="7" t="s">
        <v>253</v>
      </c>
      <c r="BM2" s="7" t="s">
        <v>253</v>
      </c>
      <c r="BN2" s="7" t="s">
        <v>253</v>
      </c>
      <c r="BO2" s="7" t="s">
        <v>253</v>
      </c>
      <c r="BP2" s="7" t="s">
        <v>253</v>
      </c>
      <c r="BQ2" s="7" t="s">
        <v>253</v>
      </c>
      <c r="BR2" s="7" t="s">
        <v>253</v>
      </c>
      <c r="BS2" s="7" t="s">
        <v>253</v>
      </c>
      <c r="BT2" s="7" t="s">
        <v>253</v>
      </c>
      <c r="BU2" s="7" t="s">
        <v>253</v>
      </c>
      <c r="BV2" s="7" t="s">
        <v>253</v>
      </c>
      <c r="BW2" s="7" t="s">
        <v>253</v>
      </c>
      <c r="BX2" s="7" t="s">
        <v>253</v>
      </c>
      <c r="BY2" s="7" t="s">
        <v>253</v>
      </c>
      <c r="BZ2" s="7" t="s">
        <v>253</v>
      </c>
      <c r="CA2" s="7" t="s">
        <v>253</v>
      </c>
      <c r="CB2" s="7" t="s">
        <v>253</v>
      </c>
      <c r="CC2" s="7" t="s">
        <v>253</v>
      </c>
      <c r="CD2" s="7" t="s">
        <v>253</v>
      </c>
      <c r="CE2" s="7" t="s">
        <v>253</v>
      </c>
      <c r="CF2" s="7" t="s">
        <v>253</v>
      </c>
      <c r="CG2" s="7" t="s">
        <v>253</v>
      </c>
      <c r="CH2" s="7" t="s">
        <v>253</v>
      </c>
      <c r="CI2" s="7" t="s">
        <v>253</v>
      </c>
      <c r="CJ2" s="7" t="s">
        <v>253</v>
      </c>
      <c r="CK2" s="7" t="s">
        <v>253</v>
      </c>
      <c r="CL2" s="7" t="s">
        <v>253</v>
      </c>
      <c r="CM2" s="7" t="s">
        <v>253</v>
      </c>
      <c r="CN2" s="7" t="s">
        <v>253</v>
      </c>
      <c r="CO2" s="7" t="s">
        <v>253</v>
      </c>
      <c r="CP2" s="7" t="s">
        <v>253</v>
      </c>
      <c r="CQ2" s="7" t="s">
        <v>253</v>
      </c>
      <c r="CR2" s="7" t="s">
        <v>253</v>
      </c>
      <c r="CS2" s="7" t="s">
        <v>253</v>
      </c>
      <c r="CT2" s="7" t="s">
        <v>253</v>
      </c>
      <c r="CU2" s="7" t="s">
        <v>253</v>
      </c>
      <c r="CV2" s="7" t="s">
        <v>253</v>
      </c>
      <c r="CW2" s="7" t="s">
        <v>253</v>
      </c>
      <c r="CX2" s="7" t="s">
        <v>253</v>
      </c>
      <c r="CY2" s="7" t="s">
        <v>253</v>
      </c>
      <c r="CZ2" s="7" t="s">
        <v>253</v>
      </c>
      <c r="DA2" s="7" t="s">
        <v>253</v>
      </c>
      <c r="DB2" s="7" t="s">
        <v>253</v>
      </c>
      <c r="DC2" s="7" t="s">
        <v>253</v>
      </c>
      <c r="DD2" s="7" t="s">
        <v>253</v>
      </c>
      <c r="DE2" s="7" t="s">
        <v>253</v>
      </c>
      <c r="DF2" s="7" t="s">
        <v>253</v>
      </c>
      <c r="DG2" s="7" t="s">
        <v>253</v>
      </c>
      <c r="DH2" s="7" t="s">
        <v>253</v>
      </c>
      <c r="DI2" s="7" t="s">
        <v>253</v>
      </c>
      <c r="DJ2" s="7" t="s">
        <v>253</v>
      </c>
      <c r="DK2" s="7" t="s">
        <v>253</v>
      </c>
      <c r="DL2" s="7" t="s">
        <v>253</v>
      </c>
      <c r="DM2" s="7" t="s">
        <v>253</v>
      </c>
      <c r="DN2" s="7" t="s">
        <v>253</v>
      </c>
      <c r="DO2" s="7" t="s">
        <v>253</v>
      </c>
      <c r="DP2" s="7" t="s">
        <v>253</v>
      </c>
      <c r="DQ2" s="7" t="s">
        <v>253</v>
      </c>
      <c r="DR2" s="7" t="s">
        <v>253</v>
      </c>
      <c r="DS2" s="7" t="s">
        <v>253</v>
      </c>
      <c r="DT2" s="7" t="s">
        <v>253</v>
      </c>
      <c r="DU2" s="7" t="s">
        <v>253</v>
      </c>
      <c r="DV2" s="7" t="s">
        <v>253</v>
      </c>
      <c r="DW2" s="7" t="s">
        <v>253</v>
      </c>
      <c r="DX2" s="7" t="s">
        <v>253</v>
      </c>
      <c r="DY2" s="7" t="s">
        <v>253</v>
      </c>
      <c r="DZ2" s="7" t="s">
        <v>253</v>
      </c>
      <c r="EA2" s="7" t="s">
        <v>253</v>
      </c>
      <c r="EB2" s="7" t="s">
        <v>253</v>
      </c>
      <c r="EC2" s="7" t="s">
        <v>253</v>
      </c>
      <c r="ED2" s="7" t="s">
        <v>253</v>
      </c>
      <c r="EE2" s="7" t="s">
        <v>253</v>
      </c>
      <c r="EF2" s="7" t="s">
        <v>253</v>
      </c>
      <c r="EG2" s="7" t="s">
        <v>253</v>
      </c>
      <c r="EH2" s="7" t="s">
        <v>253</v>
      </c>
      <c r="EI2" s="7" t="s">
        <v>253</v>
      </c>
      <c r="EJ2" s="7" t="s">
        <v>253</v>
      </c>
      <c r="EK2" s="7" t="s">
        <v>253</v>
      </c>
      <c r="EL2" s="7" t="s">
        <v>253</v>
      </c>
      <c r="EM2" s="7" t="s">
        <v>253</v>
      </c>
      <c r="EN2" s="7" t="s">
        <v>253</v>
      </c>
      <c r="EO2" s="7" t="s">
        <v>253</v>
      </c>
      <c r="EP2" s="7" t="s">
        <v>253</v>
      </c>
      <c r="EQ2" s="7" t="s">
        <v>253</v>
      </c>
      <c r="ER2" s="7" t="s">
        <v>253</v>
      </c>
      <c r="ES2" s="7" t="s">
        <v>253</v>
      </c>
      <c r="ET2" s="7" t="s">
        <v>253</v>
      </c>
      <c r="EU2" s="7" t="s">
        <v>253</v>
      </c>
      <c r="EV2" s="7" t="s">
        <v>253</v>
      </c>
      <c r="EW2" s="7" t="s">
        <v>253</v>
      </c>
      <c r="EX2" s="7" t="s">
        <v>253</v>
      </c>
      <c r="EY2" s="7" t="s">
        <v>253</v>
      </c>
      <c r="EZ2" s="7" t="s">
        <v>253</v>
      </c>
      <c r="FA2" s="7" t="s">
        <v>253</v>
      </c>
      <c r="FB2" s="7" t="s">
        <v>253</v>
      </c>
      <c r="FC2" s="7" t="s">
        <v>253</v>
      </c>
      <c r="FD2" s="7" t="s">
        <v>253</v>
      </c>
      <c r="FE2" s="7" t="s">
        <v>253</v>
      </c>
      <c r="FF2" s="7" t="s">
        <v>253</v>
      </c>
      <c r="FG2" s="7" t="s">
        <v>253</v>
      </c>
      <c r="FH2" s="7" t="s">
        <v>253</v>
      </c>
      <c r="FI2" s="7" t="s">
        <v>253</v>
      </c>
      <c r="FJ2" s="7" t="s">
        <v>253</v>
      </c>
      <c r="FK2" s="7" t="s">
        <v>253</v>
      </c>
      <c r="FL2" s="7" t="s">
        <v>253</v>
      </c>
      <c r="FM2" s="7" t="s">
        <v>253</v>
      </c>
      <c r="FN2" s="7" t="s">
        <v>253</v>
      </c>
      <c r="FO2" s="7" t="s">
        <v>253</v>
      </c>
      <c r="FP2" s="7" t="s">
        <v>253</v>
      </c>
      <c r="FQ2" s="7" t="s">
        <v>253</v>
      </c>
      <c r="FR2" s="7" t="s">
        <v>253</v>
      </c>
      <c r="FS2" s="7" t="s">
        <v>253</v>
      </c>
      <c r="FT2" s="7" t="s">
        <v>253</v>
      </c>
      <c r="FU2" s="7" t="s">
        <v>253</v>
      </c>
      <c r="FV2" s="7" t="s">
        <v>253</v>
      </c>
      <c r="FW2" s="7" t="s">
        <v>253</v>
      </c>
      <c r="FX2" s="7" t="s">
        <v>253</v>
      </c>
      <c r="FY2" s="7" t="s">
        <v>253</v>
      </c>
      <c r="FZ2" s="7" t="s">
        <v>253</v>
      </c>
      <c r="GA2" s="7" t="s">
        <v>253</v>
      </c>
      <c r="GB2" s="7" t="s">
        <v>253</v>
      </c>
      <c r="GC2" s="7" t="s">
        <v>253</v>
      </c>
      <c r="GD2" s="7" t="s">
        <v>253</v>
      </c>
      <c r="GE2" s="7" t="s">
        <v>253</v>
      </c>
      <c r="GF2" s="7" t="s">
        <v>253</v>
      </c>
      <c r="GG2" s="7" t="s">
        <v>253</v>
      </c>
      <c r="GH2" s="7" t="s">
        <v>253</v>
      </c>
      <c r="GI2" s="7" t="s">
        <v>253</v>
      </c>
      <c r="GJ2" s="7" t="s">
        <v>253</v>
      </c>
      <c r="GK2" s="7" t="s">
        <v>253</v>
      </c>
      <c r="GL2" s="7" t="s">
        <v>253</v>
      </c>
      <c r="GM2" s="7" t="s">
        <v>253</v>
      </c>
      <c r="GN2" s="7" t="s">
        <v>253</v>
      </c>
      <c r="GO2" s="7" t="s">
        <v>253</v>
      </c>
      <c r="GP2" s="7" t="s">
        <v>253</v>
      </c>
      <c r="GQ2" s="7" t="s">
        <v>253</v>
      </c>
      <c r="GR2" s="7" t="s">
        <v>253</v>
      </c>
      <c r="GS2" s="7" t="s">
        <v>253</v>
      </c>
      <c r="GT2" s="7" t="s">
        <v>253</v>
      </c>
      <c r="GU2" s="7" t="s">
        <v>253</v>
      </c>
      <c r="GV2" s="7" t="s">
        <v>253</v>
      </c>
      <c r="GW2" s="7" t="s">
        <v>253</v>
      </c>
      <c r="GX2" s="7" t="s">
        <v>253</v>
      </c>
      <c r="GY2" s="7" t="s">
        <v>253</v>
      </c>
      <c r="GZ2" s="7" t="s">
        <v>253</v>
      </c>
      <c r="HA2" s="7" t="s">
        <v>253</v>
      </c>
      <c r="HB2" s="7" t="s">
        <v>253</v>
      </c>
      <c r="HC2" s="7" t="s">
        <v>253</v>
      </c>
      <c r="HD2" s="7" t="s">
        <v>253</v>
      </c>
      <c r="HE2" s="7" t="s">
        <v>253</v>
      </c>
      <c r="HF2" s="7" t="s">
        <v>253</v>
      </c>
      <c r="HG2" s="7" t="s">
        <v>253</v>
      </c>
      <c r="HH2" s="7" t="s">
        <v>253</v>
      </c>
      <c r="HI2" s="7" t="s">
        <v>253</v>
      </c>
      <c r="HJ2" s="7" t="s">
        <v>253</v>
      </c>
      <c r="HK2" s="7" t="s">
        <v>253</v>
      </c>
      <c r="HL2" s="7" t="s">
        <v>253</v>
      </c>
      <c r="HM2" s="7" t="s">
        <v>253</v>
      </c>
      <c r="HN2" s="7" t="s">
        <v>253</v>
      </c>
      <c r="HO2" s="7" t="s">
        <v>253</v>
      </c>
      <c r="HP2" s="7" t="s">
        <v>253</v>
      </c>
      <c r="HQ2" s="7" t="s">
        <v>253</v>
      </c>
      <c r="HR2" s="7" t="s">
        <v>253</v>
      </c>
      <c r="HS2" s="7" t="s">
        <v>253</v>
      </c>
      <c r="HT2" s="7" t="s">
        <v>253</v>
      </c>
      <c r="HU2" s="7" t="s">
        <v>253</v>
      </c>
      <c r="HV2" s="7" t="s">
        <v>253</v>
      </c>
      <c r="HW2" s="7" t="s">
        <v>253</v>
      </c>
      <c r="HX2" s="7" t="s">
        <v>253</v>
      </c>
      <c r="HY2" s="7" t="s">
        <v>253</v>
      </c>
      <c r="HZ2" s="7" t="s">
        <v>253</v>
      </c>
      <c r="IA2" s="7" t="s">
        <v>253</v>
      </c>
      <c r="IB2" s="7" t="s">
        <v>253</v>
      </c>
      <c r="IC2" s="7" t="s">
        <v>253</v>
      </c>
      <c r="ID2" s="7" t="s">
        <v>253</v>
      </c>
      <c r="IE2" s="7" t="s">
        <v>253</v>
      </c>
      <c r="IF2" s="7" t="s">
        <v>253</v>
      </c>
      <c r="IG2" s="7" t="s">
        <v>253</v>
      </c>
      <c r="IH2" s="7" t="s">
        <v>253</v>
      </c>
      <c r="II2" s="7" t="s">
        <v>253</v>
      </c>
      <c r="IJ2" s="7" t="s">
        <v>253</v>
      </c>
      <c r="IK2" s="7" t="s">
        <v>253</v>
      </c>
      <c r="IL2" s="7" t="s">
        <v>253</v>
      </c>
      <c r="IM2" s="7" t="s">
        <v>253</v>
      </c>
      <c r="IN2" s="7" t="s">
        <v>253</v>
      </c>
      <c r="IO2" s="7" t="s">
        <v>253</v>
      </c>
      <c r="IP2" s="7" t="s">
        <v>253</v>
      </c>
      <c r="IQ2" s="7" t="s">
        <v>253</v>
      </c>
    </row>
    <row r="3" spans="1:251">
      <c r="A3" s="4" t="s">
        <v>245</v>
      </c>
      <c r="B3" s="8" t="s">
        <v>254</v>
      </c>
      <c r="C3" s="8" t="s">
        <v>254</v>
      </c>
      <c r="D3" s="8" t="s">
        <v>254</v>
      </c>
      <c r="E3" s="8" t="s">
        <v>254</v>
      </c>
      <c r="F3" s="8" t="s">
        <v>254</v>
      </c>
      <c r="G3" s="8" t="s">
        <v>254</v>
      </c>
      <c r="H3" s="8" t="s">
        <v>254</v>
      </c>
      <c r="I3" s="8" t="s">
        <v>254</v>
      </c>
      <c r="J3" s="8" t="s">
        <v>254</v>
      </c>
      <c r="K3" s="8" t="s">
        <v>254</v>
      </c>
      <c r="L3" s="8" t="s">
        <v>254</v>
      </c>
      <c r="M3" s="8" t="s">
        <v>254</v>
      </c>
      <c r="N3" s="8" t="s">
        <v>254</v>
      </c>
      <c r="O3" s="8" t="s">
        <v>254</v>
      </c>
      <c r="P3" s="8" t="s">
        <v>254</v>
      </c>
      <c r="Q3" s="8" t="s">
        <v>254</v>
      </c>
      <c r="R3" s="8" t="s">
        <v>254</v>
      </c>
      <c r="S3" s="8" t="s">
        <v>254</v>
      </c>
      <c r="T3" s="8" t="s">
        <v>254</v>
      </c>
      <c r="U3" s="8" t="s">
        <v>254</v>
      </c>
      <c r="V3" s="8" t="s">
        <v>254</v>
      </c>
      <c r="W3" s="8" t="s">
        <v>254</v>
      </c>
      <c r="X3" s="8" t="s">
        <v>254</v>
      </c>
      <c r="Y3" s="8" t="s">
        <v>254</v>
      </c>
      <c r="Z3" s="8" t="s">
        <v>254</v>
      </c>
      <c r="AA3" s="8" t="s">
        <v>254</v>
      </c>
      <c r="AB3" s="8" t="s">
        <v>254</v>
      </c>
      <c r="AC3" s="8" t="s">
        <v>254</v>
      </c>
      <c r="AD3" s="8" t="s">
        <v>254</v>
      </c>
      <c r="AE3" s="8" t="s">
        <v>254</v>
      </c>
      <c r="AF3" s="8" t="s">
        <v>254</v>
      </c>
      <c r="AG3" s="8" t="s">
        <v>254</v>
      </c>
      <c r="AH3" s="8" t="s">
        <v>254</v>
      </c>
      <c r="AI3" s="8" t="s">
        <v>254</v>
      </c>
      <c r="AJ3" s="8" t="s">
        <v>254</v>
      </c>
      <c r="AK3" s="8" t="s">
        <v>254</v>
      </c>
      <c r="AL3" s="8" t="s">
        <v>254</v>
      </c>
      <c r="AM3" s="8" t="s">
        <v>254</v>
      </c>
      <c r="AN3" s="8" t="s">
        <v>254</v>
      </c>
      <c r="AO3" s="8" t="s">
        <v>254</v>
      </c>
      <c r="AP3" s="8" t="s">
        <v>254</v>
      </c>
      <c r="AQ3" s="8" t="s">
        <v>254</v>
      </c>
      <c r="AR3" s="8" t="s">
        <v>254</v>
      </c>
      <c r="AS3" s="8" t="s">
        <v>254</v>
      </c>
      <c r="AT3" s="8" t="s">
        <v>254</v>
      </c>
      <c r="AU3" s="8" t="s">
        <v>254</v>
      </c>
      <c r="AV3" s="8" t="s">
        <v>254</v>
      </c>
      <c r="AW3" s="8" t="s">
        <v>254</v>
      </c>
      <c r="AX3" s="8" t="s">
        <v>254</v>
      </c>
      <c r="AY3" s="8" t="s">
        <v>254</v>
      </c>
      <c r="AZ3" s="8" t="s">
        <v>254</v>
      </c>
      <c r="BA3" s="8" t="s">
        <v>254</v>
      </c>
      <c r="BB3" s="8" t="s">
        <v>254</v>
      </c>
      <c r="BC3" s="8" t="s">
        <v>254</v>
      </c>
      <c r="BD3" s="8" t="s">
        <v>254</v>
      </c>
      <c r="BE3" s="8" t="s">
        <v>254</v>
      </c>
      <c r="BF3" s="8" t="s">
        <v>254</v>
      </c>
      <c r="BG3" s="8" t="s">
        <v>254</v>
      </c>
      <c r="BH3" s="8" t="s">
        <v>254</v>
      </c>
      <c r="BI3" s="8" t="s">
        <v>254</v>
      </c>
      <c r="BJ3" s="8" t="s">
        <v>254</v>
      </c>
      <c r="BK3" s="8" t="s">
        <v>254</v>
      </c>
      <c r="BL3" s="8" t="s">
        <v>254</v>
      </c>
      <c r="BM3" s="8" t="s">
        <v>254</v>
      </c>
      <c r="BN3" s="8" t="s">
        <v>254</v>
      </c>
      <c r="BO3" s="8" t="s">
        <v>254</v>
      </c>
      <c r="BP3" s="8" t="s">
        <v>254</v>
      </c>
      <c r="BQ3" s="8" t="s">
        <v>254</v>
      </c>
      <c r="BR3" s="8" t="s">
        <v>254</v>
      </c>
      <c r="BS3" s="8" t="s">
        <v>254</v>
      </c>
      <c r="BT3" s="8" t="s">
        <v>254</v>
      </c>
      <c r="BU3" s="8" t="s">
        <v>254</v>
      </c>
      <c r="BV3" s="8" t="s">
        <v>254</v>
      </c>
      <c r="BW3" s="8" t="s">
        <v>254</v>
      </c>
      <c r="BX3" s="8" t="s">
        <v>254</v>
      </c>
      <c r="BY3" s="8" t="s">
        <v>254</v>
      </c>
      <c r="BZ3" s="8" t="s">
        <v>254</v>
      </c>
      <c r="CA3" s="8" t="s">
        <v>254</v>
      </c>
      <c r="CB3" s="8" t="s">
        <v>254</v>
      </c>
      <c r="CC3" s="8" t="s">
        <v>254</v>
      </c>
      <c r="CD3" s="8" t="s">
        <v>254</v>
      </c>
      <c r="CE3" s="8" t="s">
        <v>254</v>
      </c>
      <c r="CF3" s="8" t="s">
        <v>254</v>
      </c>
      <c r="CG3" s="8" t="s">
        <v>254</v>
      </c>
      <c r="CH3" s="8" t="s">
        <v>254</v>
      </c>
      <c r="CI3" s="8" t="s">
        <v>254</v>
      </c>
      <c r="CJ3" s="8" t="s">
        <v>254</v>
      </c>
      <c r="CK3" s="8" t="s">
        <v>254</v>
      </c>
      <c r="CL3" s="8" t="s">
        <v>254</v>
      </c>
      <c r="CM3" s="8" t="s">
        <v>254</v>
      </c>
      <c r="CN3" s="8" t="s">
        <v>254</v>
      </c>
      <c r="CO3" s="8" t="s">
        <v>254</v>
      </c>
      <c r="CP3" s="8" t="s">
        <v>254</v>
      </c>
      <c r="CQ3" s="8" t="s">
        <v>254</v>
      </c>
      <c r="CR3" s="8" t="s">
        <v>254</v>
      </c>
      <c r="CS3" s="8" t="s">
        <v>254</v>
      </c>
      <c r="CT3" s="8" t="s">
        <v>254</v>
      </c>
      <c r="CU3" s="8" t="s">
        <v>254</v>
      </c>
      <c r="CV3" s="8" t="s">
        <v>254</v>
      </c>
      <c r="CW3" s="8" t="s">
        <v>254</v>
      </c>
      <c r="CX3" s="8" t="s">
        <v>254</v>
      </c>
      <c r="CY3" s="8" t="s">
        <v>254</v>
      </c>
      <c r="CZ3" s="8" t="s">
        <v>254</v>
      </c>
      <c r="DA3" s="8" t="s">
        <v>254</v>
      </c>
      <c r="DB3" s="8" t="s">
        <v>254</v>
      </c>
      <c r="DC3" s="8" t="s">
        <v>254</v>
      </c>
      <c r="DD3" s="8" t="s">
        <v>254</v>
      </c>
      <c r="DE3" s="8" t="s">
        <v>254</v>
      </c>
      <c r="DF3" s="8" t="s">
        <v>254</v>
      </c>
      <c r="DG3" s="8" t="s">
        <v>254</v>
      </c>
      <c r="DH3" s="8" t="s">
        <v>254</v>
      </c>
      <c r="DI3" s="8" t="s">
        <v>254</v>
      </c>
      <c r="DJ3" s="8" t="s">
        <v>254</v>
      </c>
      <c r="DK3" s="8" t="s">
        <v>254</v>
      </c>
      <c r="DL3" s="8" t="s">
        <v>254</v>
      </c>
      <c r="DM3" s="8" t="s">
        <v>254</v>
      </c>
      <c r="DN3" s="8" t="s">
        <v>254</v>
      </c>
      <c r="DO3" s="8" t="s">
        <v>254</v>
      </c>
      <c r="DP3" s="8" t="s">
        <v>254</v>
      </c>
      <c r="DQ3" s="8" t="s">
        <v>254</v>
      </c>
      <c r="DR3" s="8" t="s">
        <v>254</v>
      </c>
      <c r="DS3" s="8" t="s">
        <v>254</v>
      </c>
      <c r="DT3" s="8" t="s">
        <v>254</v>
      </c>
      <c r="DU3" s="8" t="s">
        <v>254</v>
      </c>
      <c r="DV3" s="8" t="s">
        <v>254</v>
      </c>
      <c r="DW3" s="8" t="s">
        <v>254</v>
      </c>
      <c r="DX3" s="8" t="s">
        <v>254</v>
      </c>
      <c r="DY3" s="8" t="s">
        <v>254</v>
      </c>
      <c r="DZ3" s="8" t="s">
        <v>254</v>
      </c>
      <c r="EA3" s="8" t="s">
        <v>254</v>
      </c>
      <c r="EB3" s="8" t="s">
        <v>254</v>
      </c>
      <c r="EC3" s="8" t="s">
        <v>254</v>
      </c>
      <c r="ED3" s="8" t="s">
        <v>254</v>
      </c>
      <c r="EE3" s="8" t="s">
        <v>254</v>
      </c>
      <c r="EF3" s="8" t="s">
        <v>254</v>
      </c>
      <c r="EG3" s="8" t="s">
        <v>254</v>
      </c>
      <c r="EH3" s="8" t="s">
        <v>254</v>
      </c>
      <c r="EI3" s="8" t="s">
        <v>254</v>
      </c>
      <c r="EJ3" s="8" t="s">
        <v>254</v>
      </c>
      <c r="EK3" s="8" t="s">
        <v>254</v>
      </c>
      <c r="EL3" s="8" t="s">
        <v>254</v>
      </c>
      <c r="EM3" s="8" t="s">
        <v>254</v>
      </c>
      <c r="EN3" s="8" t="s">
        <v>254</v>
      </c>
      <c r="EO3" s="8" t="s">
        <v>254</v>
      </c>
      <c r="EP3" s="8" t="s">
        <v>254</v>
      </c>
      <c r="EQ3" s="8" t="s">
        <v>254</v>
      </c>
      <c r="ER3" s="8" t="s">
        <v>254</v>
      </c>
      <c r="ES3" s="8" t="s">
        <v>254</v>
      </c>
      <c r="ET3" s="8" t="s">
        <v>254</v>
      </c>
      <c r="EU3" s="8" t="s">
        <v>254</v>
      </c>
      <c r="EV3" s="8" t="s">
        <v>254</v>
      </c>
      <c r="EW3" s="8" t="s">
        <v>254</v>
      </c>
      <c r="EX3" s="8" t="s">
        <v>254</v>
      </c>
      <c r="EY3" s="8" t="s">
        <v>254</v>
      </c>
      <c r="EZ3" s="8" t="s">
        <v>254</v>
      </c>
      <c r="FA3" s="8" t="s">
        <v>254</v>
      </c>
      <c r="FB3" s="8" t="s">
        <v>254</v>
      </c>
      <c r="FC3" s="8" t="s">
        <v>254</v>
      </c>
      <c r="FD3" s="8" t="s">
        <v>254</v>
      </c>
      <c r="FE3" s="8" t="s">
        <v>254</v>
      </c>
      <c r="FF3" s="8" t="s">
        <v>254</v>
      </c>
      <c r="FG3" s="8" t="s">
        <v>254</v>
      </c>
      <c r="FH3" s="8" t="s">
        <v>254</v>
      </c>
      <c r="FI3" s="8" t="s">
        <v>254</v>
      </c>
      <c r="FJ3" s="8" t="s">
        <v>254</v>
      </c>
      <c r="FK3" s="8" t="s">
        <v>254</v>
      </c>
      <c r="FL3" s="8" t="s">
        <v>254</v>
      </c>
      <c r="FM3" s="8" t="s">
        <v>254</v>
      </c>
      <c r="FN3" s="8" t="s">
        <v>254</v>
      </c>
      <c r="FO3" s="8" t="s">
        <v>254</v>
      </c>
      <c r="FP3" s="8" t="s">
        <v>254</v>
      </c>
      <c r="FQ3" s="8" t="s">
        <v>254</v>
      </c>
      <c r="FR3" s="8" t="s">
        <v>254</v>
      </c>
      <c r="FS3" s="8" t="s">
        <v>254</v>
      </c>
      <c r="FT3" s="8" t="s">
        <v>254</v>
      </c>
      <c r="FU3" s="8" t="s">
        <v>254</v>
      </c>
      <c r="FV3" s="8" t="s">
        <v>254</v>
      </c>
      <c r="FW3" s="8" t="s">
        <v>254</v>
      </c>
      <c r="FX3" s="8" t="s">
        <v>254</v>
      </c>
      <c r="FY3" s="8" t="s">
        <v>254</v>
      </c>
      <c r="FZ3" s="8" t="s">
        <v>254</v>
      </c>
      <c r="GA3" s="8" t="s">
        <v>254</v>
      </c>
      <c r="GB3" s="8" t="s">
        <v>254</v>
      </c>
      <c r="GC3" s="8" t="s">
        <v>254</v>
      </c>
      <c r="GD3" s="8" t="s">
        <v>254</v>
      </c>
      <c r="GE3" s="8" t="s">
        <v>254</v>
      </c>
      <c r="GF3" s="8" t="s">
        <v>254</v>
      </c>
      <c r="GG3" s="8" t="s">
        <v>254</v>
      </c>
      <c r="GH3" s="8" t="s">
        <v>254</v>
      </c>
      <c r="GI3" s="8" t="s">
        <v>254</v>
      </c>
      <c r="GJ3" s="8" t="s">
        <v>254</v>
      </c>
      <c r="GK3" s="8" t="s">
        <v>254</v>
      </c>
      <c r="GL3" s="8" t="s">
        <v>254</v>
      </c>
      <c r="GM3" s="8" t="s">
        <v>254</v>
      </c>
      <c r="GN3" s="8" t="s">
        <v>254</v>
      </c>
      <c r="GO3" s="8" t="s">
        <v>254</v>
      </c>
      <c r="GP3" s="8" t="s">
        <v>254</v>
      </c>
      <c r="GQ3" s="8" t="s">
        <v>254</v>
      </c>
      <c r="GR3" s="8" t="s">
        <v>254</v>
      </c>
      <c r="GS3" s="8" t="s">
        <v>254</v>
      </c>
      <c r="GT3" s="8" t="s">
        <v>254</v>
      </c>
      <c r="GU3" s="8" t="s">
        <v>254</v>
      </c>
      <c r="GV3" s="8" t="s">
        <v>254</v>
      </c>
      <c r="GW3" s="8" t="s">
        <v>254</v>
      </c>
      <c r="GX3" s="8" t="s">
        <v>254</v>
      </c>
      <c r="GY3" s="8" t="s">
        <v>254</v>
      </c>
      <c r="GZ3" s="8" t="s">
        <v>254</v>
      </c>
      <c r="HA3" s="8" t="s">
        <v>254</v>
      </c>
      <c r="HB3" s="8" t="s">
        <v>254</v>
      </c>
      <c r="HC3" s="8" t="s">
        <v>254</v>
      </c>
      <c r="HD3" s="8" t="s">
        <v>254</v>
      </c>
      <c r="HE3" s="8" t="s">
        <v>254</v>
      </c>
      <c r="HF3" s="8" t="s">
        <v>254</v>
      </c>
      <c r="HG3" s="8" t="s">
        <v>254</v>
      </c>
      <c r="HH3" s="8" t="s">
        <v>254</v>
      </c>
      <c r="HI3" s="8" t="s">
        <v>254</v>
      </c>
      <c r="HJ3" s="8" t="s">
        <v>254</v>
      </c>
      <c r="HK3" s="8" t="s">
        <v>254</v>
      </c>
      <c r="HL3" s="8" t="s">
        <v>254</v>
      </c>
      <c r="HM3" s="8" t="s">
        <v>254</v>
      </c>
      <c r="HN3" s="8" t="s">
        <v>254</v>
      </c>
      <c r="HO3" s="8" t="s">
        <v>254</v>
      </c>
      <c r="HP3" s="8" t="s">
        <v>254</v>
      </c>
      <c r="HQ3" s="8" t="s">
        <v>254</v>
      </c>
      <c r="HR3" s="8" t="s">
        <v>254</v>
      </c>
      <c r="HS3" s="8" t="s">
        <v>254</v>
      </c>
      <c r="HT3" s="8" t="s">
        <v>254</v>
      </c>
      <c r="HU3" s="8" t="s">
        <v>254</v>
      </c>
      <c r="HV3" s="8" t="s">
        <v>254</v>
      </c>
      <c r="HW3" s="8" t="s">
        <v>254</v>
      </c>
      <c r="HX3" s="8" t="s">
        <v>254</v>
      </c>
      <c r="HY3" s="8" t="s">
        <v>254</v>
      </c>
      <c r="HZ3" s="8" t="s">
        <v>254</v>
      </c>
      <c r="IA3" s="8" t="s">
        <v>254</v>
      </c>
      <c r="IB3" s="8" t="s">
        <v>254</v>
      </c>
      <c r="IC3" s="8" t="s">
        <v>254</v>
      </c>
      <c r="ID3" s="8" t="s">
        <v>254</v>
      </c>
      <c r="IE3" s="8" t="s">
        <v>254</v>
      </c>
      <c r="IF3" s="8" t="s">
        <v>254</v>
      </c>
      <c r="IG3" s="8" t="s">
        <v>254</v>
      </c>
      <c r="IH3" s="8" t="s">
        <v>254</v>
      </c>
      <c r="II3" s="8" t="s">
        <v>254</v>
      </c>
      <c r="IJ3" s="8" t="s">
        <v>254</v>
      </c>
      <c r="IK3" s="8" t="s">
        <v>254</v>
      </c>
      <c r="IL3" s="8" t="s">
        <v>254</v>
      </c>
      <c r="IM3" s="8" t="s">
        <v>254</v>
      </c>
      <c r="IN3" s="8" t="s">
        <v>254</v>
      </c>
      <c r="IO3" s="8" t="s">
        <v>254</v>
      </c>
      <c r="IP3" s="8" t="s">
        <v>254</v>
      </c>
      <c r="IQ3" s="8" t="s">
        <v>254</v>
      </c>
    </row>
    <row r="4" spans="1:251">
      <c r="A4" s="4" t="s">
        <v>246</v>
      </c>
      <c r="B4" s="8" t="s">
        <v>255</v>
      </c>
      <c r="C4" s="8" t="s">
        <v>255</v>
      </c>
      <c r="D4" s="8" t="s">
        <v>255</v>
      </c>
      <c r="E4" s="8" t="s">
        <v>255</v>
      </c>
      <c r="F4" s="8" t="s">
        <v>255</v>
      </c>
      <c r="G4" s="8" t="s">
        <v>255</v>
      </c>
      <c r="H4" s="8" t="s">
        <v>255</v>
      </c>
      <c r="I4" s="8" t="s">
        <v>255</v>
      </c>
      <c r="J4" s="8" t="s">
        <v>255</v>
      </c>
      <c r="K4" s="8" t="s">
        <v>255</v>
      </c>
      <c r="L4" s="8" t="s">
        <v>255</v>
      </c>
      <c r="M4" s="8" t="s">
        <v>255</v>
      </c>
      <c r="N4" s="8" t="s">
        <v>255</v>
      </c>
      <c r="O4" s="8" t="s">
        <v>255</v>
      </c>
      <c r="P4" s="8" t="s">
        <v>255</v>
      </c>
      <c r="Q4" s="8" t="s">
        <v>255</v>
      </c>
      <c r="R4" s="8" t="s">
        <v>255</v>
      </c>
      <c r="S4" s="8" t="s">
        <v>255</v>
      </c>
      <c r="T4" s="8" t="s">
        <v>255</v>
      </c>
      <c r="U4" s="8" t="s">
        <v>255</v>
      </c>
      <c r="V4" s="8" t="s">
        <v>255</v>
      </c>
      <c r="W4" s="8" t="s">
        <v>255</v>
      </c>
      <c r="X4" s="8" t="s">
        <v>255</v>
      </c>
      <c r="Y4" s="8" t="s">
        <v>255</v>
      </c>
      <c r="Z4" s="8" t="s">
        <v>255</v>
      </c>
      <c r="AA4" s="8" t="s">
        <v>255</v>
      </c>
      <c r="AB4" s="8" t="s">
        <v>255</v>
      </c>
      <c r="AC4" s="8" t="s">
        <v>255</v>
      </c>
      <c r="AD4" s="8" t="s">
        <v>255</v>
      </c>
      <c r="AE4" s="8" t="s">
        <v>255</v>
      </c>
      <c r="AF4" s="8" t="s">
        <v>255</v>
      </c>
      <c r="AG4" s="8" t="s">
        <v>255</v>
      </c>
      <c r="AH4" s="8" t="s">
        <v>255</v>
      </c>
      <c r="AI4" s="8" t="s">
        <v>255</v>
      </c>
      <c r="AJ4" s="8" t="s">
        <v>255</v>
      </c>
      <c r="AK4" s="8" t="s">
        <v>255</v>
      </c>
      <c r="AL4" s="8" t="s">
        <v>255</v>
      </c>
      <c r="AM4" s="8" t="s">
        <v>255</v>
      </c>
      <c r="AN4" s="8" t="s">
        <v>255</v>
      </c>
      <c r="AO4" s="8" t="s">
        <v>255</v>
      </c>
      <c r="AP4" s="8" t="s">
        <v>255</v>
      </c>
      <c r="AQ4" s="8" t="s">
        <v>255</v>
      </c>
      <c r="AR4" s="8" t="s">
        <v>255</v>
      </c>
      <c r="AS4" s="8" t="s">
        <v>255</v>
      </c>
      <c r="AT4" s="8" t="s">
        <v>255</v>
      </c>
      <c r="AU4" s="8" t="s">
        <v>255</v>
      </c>
      <c r="AV4" s="8" t="s">
        <v>255</v>
      </c>
      <c r="AW4" s="8" t="s">
        <v>255</v>
      </c>
      <c r="AX4" s="8" t="s">
        <v>255</v>
      </c>
      <c r="AY4" s="8" t="s">
        <v>255</v>
      </c>
      <c r="AZ4" s="8" t="s">
        <v>255</v>
      </c>
      <c r="BA4" s="8" t="s">
        <v>255</v>
      </c>
      <c r="BB4" s="8" t="s">
        <v>255</v>
      </c>
      <c r="BC4" s="8" t="s">
        <v>255</v>
      </c>
      <c r="BD4" s="8" t="s">
        <v>255</v>
      </c>
      <c r="BE4" s="8" t="s">
        <v>255</v>
      </c>
      <c r="BF4" s="8" t="s">
        <v>255</v>
      </c>
      <c r="BG4" s="8" t="s">
        <v>255</v>
      </c>
      <c r="BH4" s="8" t="s">
        <v>255</v>
      </c>
      <c r="BI4" s="8" t="s">
        <v>255</v>
      </c>
      <c r="BJ4" s="8" t="s">
        <v>255</v>
      </c>
      <c r="BK4" s="8" t="s">
        <v>255</v>
      </c>
      <c r="BL4" s="8" t="s">
        <v>255</v>
      </c>
      <c r="BM4" s="8" t="s">
        <v>255</v>
      </c>
      <c r="BN4" s="8" t="s">
        <v>255</v>
      </c>
      <c r="BO4" s="8" t="s">
        <v>255</v>
      </c>
      <c r="BP4" s="8" t="s">
        <v>255</v>
      </c>
      <c r="BQ4" s="8" t="s">
        <v>255</v>
      </c>
      <c r="BR4" s="8" t="s">
        <v>255</v>
      </c>
      <c r="BS4" s="8" t="s">
        <v>255</v>
      </c>
      <c r="BT4" s="8" t="s">
        <v>255</v>
      </c>
      <c r="BU4" s="8" t="s">
        <v>255</v>
      </c>
      <c r="BV4" s="8" t="s">
        <v>255</v>
      </c>
      <c r="BW4" s="8" t="s">
        <v>255</v>
      </c>
      <c r="BX4" s="8" t="s">
        <v>255</v>
      </c>
      <c r="BY4" s="8" t="s">
        <v>255</v>
      </c>
      <c r="BZ4" s="8" t="s">
        <v>255</v>
      </c>
      <c r="CA4" s="8" t="s">
        <v>255</v>
      </c>
      <c r="CB4" s="8" t="s">
        <v>255</v>
      </c>
      <c r="CC4" s="8" t="s">
        <v>255</v>
      </c>
      <c r="CD4" s="8" t="s">
        <v>255</v>
      </c>
      <c r="CE4" s="8" t="s">
        <v>255</v>
      </c>
      <c r="CF4" s="8" t="s">
        <v>255</v>
      </c>
      <c r="CG4" s="8" t="s">
        <v>255</v>
      </c>
      <c r="CH4" s="8" t="s">
        <v>255</v>
      </c>
      <c r="CI4" s="8" t="s">
        <v>255</v>
      </c>
      <c r="CJ4" s="8" t="s">
        <v>255</v>
      </c>
      <c r="CK4" s="8" t="s">
        <v>255</v>
      </c>
      <c r="CL4" s="8" t="s">
        <v>255</v>
      </c>
      <c r="CM4" s="8" t="s">
        <v>255</v>
      </c>
      <c r="CN4" s="8" t="s">
        <v>255</v>
      </c>
      <c r="CO4" s="8" t="s">
        <v>255</v>
      </c>
      <c r="CP4" s="8" t="s">
        <v>255</v>
      </c>
      <c r="CQ4" s="8" t="s">
        <v>255</v>
      </c>
      <c r="CR4" s="8" t="s">
        <v>255</v>
      </c>
      <c r="CS4" s="8" t="s">
        <v>255</v>
      </c>
      <c r="CT4" s="8" t="s">
        <v>255</v>
      </c>
      <c r="CU4" s="8" t="s">
        <v>255</v>
      </c>
      <c r="CV4" s="8" t="s">
        <v>255</v>
      </c>
      <c r="CW4" s="8" t="s">
        <v>255</v>
      </c>
      <c r="CX4" s="8" t="s">
        <v>255</v>
      </c>
      <c r="CY4" s="8" t="s">
        <v>255</v>
      </c>
      <c r="CZ4" s="8" t="s">
        <v>255</v>
      </c>
      <c r="DA4" s="8" t="s">
        <v>255</v>
      </c>
      <c r="DB4" s="8" t="s">
        <v>255</v>
      </c>
      <c r="DC4" s="8" t="s">
        <v>255</v>
      </c>
      <c r="DD4" s="8" t="s">
        <v>255</v>
      </c>
      <c r="DE4" s="8" t="s">
        <v>255</v>
      </c>
      <c r="DF4" s="8" t="s">
        <v>255</v>
      </c>
      <c r="DG4" s="8" t="s">
        <v>255</v>
      </c>
      <c r="DH4" s="8" t="s">
        <v>255</v>
      </c>
      <c r="DI4" s="8" t="s">
        <v>255</v>
      </c>
      <c r="DJ4" s="8" t="s">
        <v>255</v>
      </c>
      <c r="DK4" s="8" t="s">
        <v>255</v>
      </c>
      <c r="DL4" s="8" t="s">
        <v>255</v>
      </c>
      <c r="DM4" s="8" t="s">
        <v>255</v>
      </c>
      <c r="DN4" s="8" t="s">
        <v>255</v>
      </c>
      <c r="DO4" s="8" t="s">
        <v>255</v>
      </c>
      <c r="DP4" s="8" t="s">
        <v>255</v>
      </c>
      <c r="DQ4" s="8" t="s">
        <v>255</v>
      </c>
      <c r="DR4" s="8" t="s">
        <v>255</v>
      </c>
      <c r="DS4" s="8" t="s">
        <v>255</v>
      </c>
      <c r="DT4" s="8" t="s">
        <v>255</v>
      </c>
      <c r="DU4" s="8" t="s">
        <v>255</v>
      </c>
      <c r="DV4" s="8" t="s">
        <v>255</v>
      </c>
      <c r="DW4" s="8" t="s">
        <v>255</v>
      </c>
      <c r="DX4" s="8" t="s">
        <v>255</v>
      </c>
      <c r="DY4" s="8" t="s">
        <v>255</v>
      </c>
      <c r="DZ4" s="8" t="s">
        <v>255</v>
      </c>
      <c r="EA4" s="8" t="s">
        <v>255</v>
      </c>
      <c r="EB4" s="8" t="s">
        <v>255</v>
      </c>
      <c r="EC4" s="8" t="s">
        <v>255</v>
      </c>
      <c r="ED4" s="8" t="s">
        <v>255</v>
      </c>
      <c r="EE4" s="8" t="s">
        <v>255</v>
      </c>
      <c r="EF4" s="8" t="s">
        <v>255</v>
      </c>
      <c r="EG4" s="8" t="s">
        <v>255</v>
      </c>
      <c r="EH4" s="8" t="s">
        <v>255</v>
      </c>
      <c r="EI4" s="8" t="s">
        <v>255</v>
      </c>
      <c r="EJ4" s="8" t="s">
        <v>255</v>
      </c>
      <c r="EK4" s="8" t="s">
        <v>255</v>
      </c>
      <c r="EL4" s="8" t="s">
        <v>255</v>
      </c>
      <c r="EM4" s="8" t="s">
        <v>255</v>
      </c>
      <c r="EN4" s="8" t="s">
        <v>255</v>
      </c>
      <c r="EO4" s="8" t="s">
        <v>255</v>
      </c>
      <c r="EP4" s="8" t="s">
        <v>255</v>
      </c>
      <c r="EQ4" s="8" t="s">
        <v>255</v>
      </c>
      <c r="ER4" s="8" t="s">
        <v>255</v>
      </c>
      <c r="ES4" s="8" t="s">
        <v>255</v>
      </c>
      <c r="ET4" s="8" t="s">
        <v>255</v>
      </c>
      <c r="EU4" s="8" t="s">
        <v>255</v>
      </c>
      <c r="EV4" s="8" t="s">
        <v>255</v>
      </c>
      <c r="EW4" s="8" t="s">
        <v>255</v>
      </c>
      <c r="EX4" s="8" t="s">
        <v>255</v>
      </c>
      <c r="EY4" s="8" t="s">
        <v>255</v>
      </c>
      <c r="EZ4" s="8" t="s">
        <v>255</v>
      </c>
      <c r="FA4" s="8" t="s">
        <v>255</v>
      </c>
      <c r="FB4" s="8" t="s">
        <v>255</v>
      </c>
      <c r="FC4" s="8" t="s">
        <v>255</v>
      </c>
      <c r="FD4" s="8" t="s">
        <v>255</v>
      </c>
      <c r="FE4" s="8" t="s">
        <v>255</v>
      </c>
      <c r="FF4" s="8" t="s">
        <v>255</v>
      </c>
      <c r="FG4" s="8" t="s">
        <v>255</v>
      </c>
      <c r="FH4" s="8" t="s">
        <v>255</v>
      </c>
      <c r="FI4" s="8" t="s">
        <v>255</v>
      </c>
      <c r="FJ4" s="8" t="s">
        <v>255</v>
      </c>
      <c r="FK4" s="8" t="s">
        <v>255</v>
      </c>
      <c r="FL4" s="8" t="s">
        <v>255</v>
      </c>
      <c r="FM4" s="8" t="s">
        <v>255</v>
      </c>
      <c r="FN4" s="8" t="s">
        <v>255</v>
      </c>
      <c r="FO4" s="8" t="s">
        <v>255</v>
      </c>
      <c r="FP4" s="8" t="s">
        <v>255</v>
      </c>
      <c r="FQ4" s="8" t="s">
        <v>255</v>
      </c>
      <c r="FR4" s="8" t="s">
        <v>255</v>
      </c>
      <c r="FS4" s="8" t="s">
        <v>255</v>
      </c>
      <c r="FT4" s="8" t="s">
        <v>255</v>
      </c>
      <c r="FU4" s="8" t="s">
        <v>255</v>
      </c>
      <c r="FV4" s="8" t="s">
        <v>255</v>
      </c>
      <c r="FW4" s="8" t="s">
        <v>255</v>
      </c>
      <c r="FX4" s="8" t="s">
        <v>255</v>
      </c>
      <c r="FY4" s="8" t="s">
        <v>255</v>
      </c>
      <c r="FZ4" s="8" t="s">
        <v>255</v>
      </c>
      <c r="GA4" s="8" t="s">
        <v>255</v>
      </c>
      <c r="GB4" s="8" t="s">
        <v>255</v>
      </c>
      <c r="GC4" s="8" t="s">
        <v>255</v>
      </c>
      <c r="GD4" s="8" t="s">
        <v>255</v>
      </c>
      <c r="GE4" s="8" t="s">
        <v>255</v>
      </c>
      <c r="GF4" s="8" t="s">
        <v>255</v>
      </c>
      <c r="GG4" s="8" t="s">
        <v>255</v>
      </c>
      <c r="GH4" s="8" t="s">
        <v>255</v>
      </c>
      <c r="GI4" s="8" t="s">
        <v>255</v>
      </c>
      <c r="GJ4" s="8" t="s">
        <v>255</v>
      </c>
      <c r="GK4" s="8" t="s">
        <v>255</v>
      </c>
      <c r="GL4" s="8" t="s">
        <v>255</v>
      </c>
      <c r="GM4" s="8" t="s">
        <v>255</v>
      </c>
      <c r="GN4" s="8" t="s">
        <v>255</v>
      </c>
      <c r="GO4" s="8" t="s">
        <v>255</v>
      </c>
      <c r="GP4" s="8" t="s">
        <v>255</v>
      </c>
      <c r="GQ4" s="8" t="s">
        <v>255</v>
      </c>
      <c r="GR4" s="8" t="s">
        <v>255</v>
      </c>
      <c r="GS4" s="8" t="s">
        <v>255</v>
      </c>
      <c r="GT4" s="8" t="s">
        <v>255</v>
      </c>
      <c r="GU4" s="8" t="s">
        <v>255</v>
      </c>
      <c r="GV4" s="8" t="s">
        <v>255</v>
      </c>
      <c r="GW4" s="8" t="s">
        <v>255</v>
      </c>
      <c r="GX4" s="8" t="s">
        <v>255</v>
      </c>
      <c r="GY4" s="8" t="s">
        <v>255</v>
      </c>
      <c r="GZ4" s="8" t="s">
        <v>255</v>
      </c>
      <c r="HA4" s="8" t="s">
        <v>255</v>
      </c>
      <c r="HB4" s="8" t="s">
        <v>255</v>
      </c>
      <c r="HC4" s="8" t="s">
        <v>255</v>
      </c>
      <c r="HD4" s="8" t="s">
        <v>255</v>
      </c>
      <c r="HE4" s="8" t="s">
        <v>255</v>
      </c>
      <c r="HF4" s="8" t="s">
        <v>255</v>
      </c>
      <c r="HG4" s="8" t="s">
        <v>255</v>
      </c>
      <c r="HH4" s="8" t="s">
        <v>255</v>
      </c>
      <c r="HI4" s="8" t="s">
        <v>255</v>
      </c>
      <c r="HJ4" s="8" t="s">
        <v>255</v>
      </c>
      <c r="HK4" s="8" t="s">
        <v>255</v>
      </c>
      <c r="HL4" s="8" t="s">
        <v>255</v>
      </c>
      <c r="HM4" s="8" t="s">
        <v>255</v>
      </c>
      <c r="HN4" s="8" t="s">
        <v>255</v>
      </c>
      <c r="HO4" s="8" t="s">
        <v>255</v>
      </c>
      <c r="HP4" s="8" t="s">
        <v>255</v>
      </c>
      <c r="HQ4" s="8" t="s">
        <v>255</v>
      </c>
      <c r="HR4" s="8" t="s">
        <v>255</v>
      </c>
      <c r="HS4" s="8" t="s">
        <v>255</v>
      </c>
      <c r="HT4" s="8" t="s">
        <v>255</v>
      </c>
      <c r="HU4" s="8" t="s">
        <v>255</v>
      </c>
      <c r="HV4" s="8" t="s">
        <v>255</v>
      </c>
      <c r="HW4" s="8" t="s">
        <v>255</v>
      </c>
      <c r="HX4" s="8" t="s">
        <v>255</v>
      </c>
      <c r="HY4" s="8" t="s">
        <v>255</v>
      </c>
      <c r="HZ4" s="8" t="s">
        <v>255</v>
      </c>
      <c r="IA4" s="8" t="s">
        <v>255</v>
      </c>
      <c r="IB4" s="8" t="s">
        <v>255</v>
      </c>
      <c r="IC4" s="8" t="s">
        <v>255</v>
      </c>
      <c r="ID4" s="8" t="s">
        <v>255</v>
      </c>
      <c r="IE4" s="8" t="s">
        <v>255</v>
      </c>
      <c r="IF4" s="8" t="s">
        <v>255</v>
      </c>
      <c r="IG4" s="8" t="s">
        <v>255</v>
      </c>
      <c r="IH4" s="8" t="s">
        <v>255</v>
      </c>
      <c r="II4" s="8" t="s">
        <v>255</v>
      </c>
      <c r="IJ4" s="8" t="s">
        <v>255</v>
      </c>
      <c r="IK4" s="8" t="s">
        <v>255</v>
      </c>
      <c r="IL4" s="8" t="s">
        <v>255</v>
      </c>
      <c r="IM4" s="8" t="s">
        <v>255</v>
      </c>
      <c r="IN4" s="8" t="s">
        <v>255</v>
      </c>
      <c r="IO4" s="8" t="s">
        <v>255</v>
      </c>
      <c r="IP4" s="8" t="s">
        <v>255</v>
      </c>
      <c r="IQ4" s="8" t="s">
        <v>255</v>
      </c>
    </row>
    <row r="5" spans="1:251">
      <c r="A5" s="4" t="s">
        <v>247</v>
      </c>
      <c r="B5" s="8" t="s">
        <v>5259</v>
      </c>
      <c r="C5" s="8" t="s">
        <v>5259</v>
      </c>
      <c r="D5" s="8" t="s">
        <v>5259</v>
      </c>
      <c r="E5" s="8" t="s">
        <v>5259</v>
      </c>
      <c r="F5" s="8" t="s">
        <v>5259</v>
      </c>
      <c r="G5" s="8" t="s">
        <v>5259</v>
      </c>
      <c r="H5" s="8" t="s">
        <v>5259</v>
      </c>
      <c r="I5" s="8" t="s">
        <v>5259</v>
      </c>
      <c r="J5" s="8" t="s">
        <v>5259</v>
      </c>
      <c r="K5" s="8" t="s">
        <v>5259</v>
      </c>
      <c r="L5" s="8" t="s">
        <v>5259</v>
      </c>
      <c r="M5" s="8" t="s">
        <v>5259</v>
      </c>
      <c r="N5" s="8" t="s">
        <v>5259</v>
      </c>
      <c r="O5" s="8" t="s">
        <v>5259</v>
      </c>
      <c r="P5" s="8" t="s">
        <v>5259</v>
      </c>
      <c r="Q5" s="8" t="s">
        <v>5259</v>
      </c>
      <c r="R5" s="8" t="s">
        <v>5259</v>
      </c>
      <c r="S5" s="8" t="s">
        <v>5259</v>
      </c>
      <c r="T5" s="8" t="s">
        <v>5259</v>
      </c>
      <c r="U5" s="8" t="s">
        <v>5259</v>
      </c>
      <c r="V5" s="8" t="s">
        <v>5259</v>
      </c>
      <c r="W5" s="8" t="s">
        <v>5259</v>
      </c>
      <c r="X5" s="8" t="s">
        <v>5259</v>
      </c>
      <c r="Y5" s="8" t="s">
        <v>5259</v>
      </c>
      <c r="Z5" s="8" t="s">
        <v>5259</v>
      </c>
      <c r="AA5" s="8" t="s">
        <v>5259</v>
      </c>
      <c r="AB5" s="8" t="s">
        <v>5259</v>
      </c>
      <c r="AC5" s="8" t="s">
        <v>5259</v>
      </c>
      <c r="AD5" s="8" t="s">
        <v>5259</v>
      </c>
      <c r="AE5" s="8" t="s">
        <v>5259</v>
      </c>
      <c r="AF5" s="8" t="s">
        <v>5259</v>
      </c>
      <c r="AG5" s="8" t="s">
        <v>5259</v>
      </c>
      <c r="AH5" s="8" t="s">
        <v>5259</v>
      </c>
      <c r="AI5" s="8" t="s">
        <v>5259</v>
      </c>
      <c r="AJ5" s="8" t="s">
        <v>5259</v>
      </c>
      <c r="AK5" s="8" t="s">
        <v>5259</v>
      </c>
      <c r="AL5" s="8" t="s">
        <v>5259</v>
      </c>
      <c r="AM5" s="8" t="s">
        <v>5259</v>
      </c>
      <c r="AN5" s="8" t="s">
        <v>5259</v>
      </c>
      <c r="AO5" s="8" t="s">
        <v>5259</v>
      </c>
      <c r="AP5" s="8" t="s">
        <v>5259</v>
      </c>
      <c r="AQ5" s="8" t="s">
        <v>5259</v>
      </c>
      <c r="AR5" s="8" t="s">
        <v>5259</v>
      </c>
      <c r="AS5" s="8" t="s">
        <v>5259</v>
      </c>
      <c r="AT5" s="8" t="s">
        <v>5259</v>
      </c>
      <c r="AU5" s="8" t="s">
        <v>5259</v>
      </c>
      <c r="AV5" s="8" t="s">
        <v>5259</v>
      </c>
      <c r="AW5" s="8" t="s">
        <v>5259</v>
      </c>
      <c r="AX5" s="8" t="s">
        <v>5259</v>
      </c>
      <c r="AY5" s="8" t="s">
        <v>5259</v>
      </c>
      <c r="AZ5" s="8" t="s">
        <v>5259</v>
      </c>
      <c r="BA5" s="8" t="s">
        <v>5259</v>
      </c>
      <c r="BB5" s="8" t="s">
        <v>5259</v>
      </c>
      <c r="BC5" s="8" t="s">
        <v>5259</v>
      </c>
      <c r="BD5" s="8" t="s">
        <v>5259</v>
      </c>
      <c r="BE5" s="8" t="s">
        <v>5259</v>
      </c>
      <c r="BF5" s="8" t="s">
        <v>5259</v>
      </c>
      <c r="BG5" s="8" t="s">
        <v>5259</v>
      </c>
      <c r="BH5" s="8" t="s">
        <v>5259</v>
      </c>
      <c r="BI5" s="8" t="s">
        <v>5259</v>
      </c>
      <c r="BJ5" s="8" t="s">
        <v>5259</v>
      </c>
      <c r="BK5" s="8" t="s">
        <v>5259</v>
      </c>
      <c r="BL5" s="8" t="s">
        <v>5259</v>
      </c>
      <c r="BM5" s="8" t="s">
        <v>5259</v>
      </c>
      <c r="BN5" s="8" t="s">
        <v>5259</v>
      </c>
      <c r="BO5" s="8" t="s">
        <v>5259</v>
      </c>
      <c r="BP5" s="8" t="s">
        <v>5259</v>
      </c>
      <c r="BQ5" s="8" t="s">
        <v>5259</v>
      </c>
      <c r="BR5" s="8" t="s">
        <v>5259</v>
      </c>
      <c r="BS5" s="8" t="s">
        <v>5259</v>
      </c>
      <c r="BT5" s="8" t="s">
        <v>5259</v>
      </c>
      <c r="BU5" s="8" t="s">
        <v>5259</v>
      </c>
      <c r="BV5" s="8" t="s">
        <v>5259</v>
      </c>
      <c r="BW5" s="8" t="s">
        <v>5259</v>
      </c>
      <c r="BX5" s="8" t="s">
        <v>5259</v>
      </c>
      <c r="BY5" s="8" t="s">
        <v>5259</v>
      </c>
      <c r="BZ5" s="8" t="s">
        <v>5259</v>
      </c>
      <c r="CA5" s="8" t="s">
        <v>5259</v>
      </c>
      <c r="CB5" s="8" t="s">
        <v>5259</v>
      </c>
      <c r="CC5" s="8" t="s">
        <v>5259</v>
      </c>
      <c r="CD5" s="8" t="s">
        <v>5259</v>
      </c>
      <c r="CE5" s="8" t="s">
        <v>5259</v>
      </c>
      <c r="CF5" s="8" t="s">
        <v>5259</v>
      </c>
      <c r="CG5" s="8" t="s">
        <v>5259</v>
      </c>
      <c r="CH5" s="8" t="s">
        <v>5259</v>
      </c>
      <c r="CI5" s="8" t="s">
        <v>5259</v>
      </c>
      <c r="CJ5" s="8" t="s">
        <v>5259</v>
      </c>
      <c r="CK5" s="8" t="s">
        <v>5259</v>
      </c>
      <c r="CL5" s="8" t="s">
        <v>5259</v>
      </c>
      <c r="CM5" s="8" t="s">
        <v>5259</v>
      </c>
      <c r="CN5" s="8" t="s">
        <v>5259</v>
      </c>
      <c r="CO5" s="8" t="s">
        <v>5259</v>
      </c>
      <c r="CP5" s="8" t="s">
        <v>5259</v>
      </c>
      <c r="CQ5" s="8" t="s">
        <v>5259</v>
      </c>
      <c r="CR5" s="8" t="s">
        <v>5259</v>
      </c>
      <c r="CS5" s="8" t="s">
        <v>5259</v>
      </c>
      <c r="CT5" s="8" t="s">
        <v>5259</v>
      </c>
      <c r="CU5" s="8" t="s">
        <v>5259</v>
      </c>
      <c r="CV5" s="8" t="s">
        <v>5259</v>
      </c>
      <c r="CW5" s="8" t="s">
        <v>5259</v>
      </c>
      <c r="CX5" s="8" t="s">
        <v>5259</v>
      </c>
      <c r="CY5" s="8" t="s">
        <v>5259</v>
      </c>
      <c r="CZ5" s="8" t="s">
        <v>5259</v>
      </c>
      <c r="DA5" s="8" t="s">
        <v>5259</v>
      </c>
      <c r="DB5" s="8" t="s">
        <v>5259</v>
      </c>
      <c r="DC5" s="8" t="s">
        <v>5259</v>
      </c>
      <c r="DD5" s="8" t="s">
        <v>5259</v>
      </c>
      <c r="DE5" s="8" t="s">
        <v>5259</v>
      </c>
      <c r="DF5" s="8" t="s">
        <v>5259</v>
      </c>
      <c r="DG5" s="8" t="s">
        <v>5259</v>
      </c>
      <c r="DH5" s="8" t="s">
        <v>5259</v>
      </c>
      <c r="DI5" s="8" t="s">
        <v>5259</v>
      </c>
      <c r="DJ5" s="8" t="s">
        <v>5259</v>
      </c>
      <c r="DK5" s="8" t="s">
        <v>5259</v>
      </c>
      <c r="DL5" s="8" t="s">
        <v>5259</v>
      </c>
      <c r="DM5" s="8" t="s">
        <v>5259</v>
      </c>
      <c r="DN5" s="8" t="s">
        <v>5259</v>
      </c>
      <c r="DO5" s="8" t="s">
        <v>5259</v>
      </c>
      <c r="DP5" s="8" t="s">
        <v>5259</v>
      </c>
      <c r="DQ5" s="8" t="s">
        <v>5259</v>
      </c>
      <c r="DR5" s="8" t="s">
        <v>5259</v>
      </c>
      <c r="DS5" s="8" t="s">
        <v>5259</v>
      </c>
      <c r="DT5" s="8" t="s">
        <v>5259</v>
      </c>
      <c r="DU5" s="8" t="s">
        <v>5259</v>
      </c>
      <c r="DV5" s="8" t="s">
        <v>5259</v>
      </c>
      <c r="DW5" s="8" t="s">
        <v>5259</v>
      </c>
      <c r="DX5" s="8" t="s">
        <v>5259</v>
      </c>
      <c r="DY5" s="8" t="s">
        <v>5259</v>
      </c>
      <c r="DZ5" s="8" t="s">
        <v>5259</v>
      </c>
      <c r="EA5" s="8" t="s">
        <v>5259</v>
      </c>
      <c r="EB5" s="8" t="s">
        <v>5259</v>
      </c>
      <c r="EC5" s="8" t="s">
        <v>5259</v>
      </c>
      <c r="ED5" s="8" t="s">
        <v>5259</v>
      </c>
      <c r="EE5" s="8" t="s">
        <v>5259</v>
      </c>
      <c r="EF5" s="8" t="s">
        <v>5259</v>
      </c>
      <c r="EG5" s="8" t="s">
        <v>5259</v>
      </c>
      <c r="EH5" s="8" t="s">
        <v>5259</v>
      </c>
      <c r="EI5" s="8" t="s">
        <v>5259</v>
      </c>
      <c r="EJ5" s="8" t="s">
        <v>5259</v>
      </c>
      <c r="EK5" s="8" t="s">
        <v>5259</v>
      </c>
      <c r="EL5" s="8" t="s">
        <v>5259</v>
      </c>
      <c r="EM5" s="8" t="s">
        <v>5259</v>
      </c>
      <c r="EN5" s="8" t="s">
        <v>5259</v>
      </c>
      <c r="EO5" s="8" t="s">
        <v>5259</v>
      </c>
      <c r="EP5" s="8" t="s">
        <v>5259</v>
      </c>
      <c r="EQ5" s="8" t="s">
        <v>5259</v>
      </c>
      <c r="ER5" s="8" t="s">
        <v>5259</v>
      </c>
      <c r="ES5" s="8" t="s">
        <v>5259</v>
      </c>
      <c r="ET5" s="8" t="s">
        <v>5259</v>
      </c>
      <c r="EU5" s="8" t="s">
        <v>5259</v>
      </c>
      <c r="EV5" s="8" t="s">
        <v>5259</v>
      </c>
      <c r="EW5" s="8" t="s">
        <v>5259</v>
      </c>
      <c r="EX5" s="8" t="s">
        <v>5259</v>
      </c>
      <c r="EY5" s="8" t="s">
        <v>5259</v>
      </c>
      <c r="EZ5" s="8" t="s">
        <v>5259</v>
      </c>
      <c r="FA5" s="8" t="s">
        <v>5259</v>
      </c>
      <c r="FB5" s="8" t="s">
        <v>5259</v>
      </c>
      <c r="FC5" s="8" t="s">
        <v>5259</v>
      </c>
      <c r="FD5" s="8" t="s">
        <v>5259</v>
      </c>
      <c r="FE5" s="8" t="s">
        <v>5259</v>
      </c>
      <c r="FF5" s="8" t="s">
        <v>5259</v>
      </c>
      <c r="FG5" s="8" t="s">
        <v>5259</v>
      </c>
      <c r="FH5" s="8" t="s">
        <v>5259</v>
      </c>
      <c r="FI5" s="8" t="s">
        <v>5259</v>
      </c>
      <c r="FJ5" s="8" t="s">
        <v>5259</v>
      </c>
      <c r="FK5" s="8" t="s">
        <v>5259</v>
      </c>
      <c r="FL5" s="8" t="s">
        <v>5259</v>
      </c>
      <c r="FM5" s="8" t="s">
        <v>5259</v>
      </c>
      <c r="FN5" s="8" t="s">
        <v>5259</v>
      </c>
      <c r="FO5" s="8" t="s">
        <v>5259</v>
      </c>
      <c r="FP5" s="8" t="s">
        <v>5259</v>
      </c>
      <c r="FQ5" s="8" t="s">
        <v>5259</v>
      </c>
      <c r="FR5" s="8" t="s">
        <v>5259</v>
      </c>
      <c r="FS5" s="8" t="s">
        <v>5259</v>
      </c>
      <c r="FT5" s="8" t="s">
        <v>5259</v>
      </c>
      <c r="FU5" s="8" t="s">
        <v>5259</v>
      </c>
      <c r="FV5" s="8" t="s">
        <v>5259</v>
      </c>
      <c r="FW5" s="8" t="s">
        <v>5259</v>
      </c>
      <c r="FX5" s="8" t="s">
        <v>5259</v>
      </c>
      <c r="FY5" s="8" t="s">
        <v>5259</v>
      </c>
      <c r="FZ5" s="8" t="s">
        <v>5259</v>
      </c>
      <c r="GA5" s="8" t="s">
        <v>5259</v>
      </c>
      <c r="GB5" s="8" t="s">
        <v>5259</v>
      </c>
      <c r="GC5" s="8" t="s">
        <v>5259</v>
      </c>
      <c r="GD5" s="8" t="s">
        <v>5259</v>
      </c>
      <c r="GE5" s="8" t="s">
        <v>5259</v>
      </c>
      <c r="GF5" s="8" t="s">
        <v>5259</v>
      </c>
      <c r="GG5" s="8" t="s">
        <v>5259</v>
      </c>
      <c r="GH5" s="8" t="s">
        <v>5259</v>
      </c>
      <c r="GI5" s="8" t="s">
        <v>5259</v>
      </c>
      <c r="GJ5" s="8" t="s">
        <v>5259</v>
      </c>
      <c r="GK5" s="8" t="s">
        <v>5259</v>
      </c>
      <c r="GL5" s="8" t="s">
        <v>5259</v>
      </c>
      <c r="GM5" s="8" t="s">
        <v>5259</v>
      </c>
      <c r="GN5" s="8" t="s">
        <v>5259</v>
      </c>
      <c r="GO5" s="8" t="s">
        <v>5259</v>
      </c>
      <c r="GP5" s="8" t="s">
        <v>5259</v>
      </c>
      <c r="GQ5" s="8" t="s">
        <v>5259</v>
      </c>
      <c r="GR5" s="8" t="s">
        <v>5259</v>
      </c>
      <c r="GS5" s="8" t="s">
        <v>5259</v>
      </c>
      <c r="GT5" s="8" t="s">
        <v>5259</v>
      </c>
      <c r="GU5" s="8" t="s">
        <v>5259</v>
      </c>
      <c r="GV5" s="8" t="s">
        <v>5259</v>
      </c>
      <c r="GW5" s="8" t="s">
        <v>5259</v>
      </c>
      <c r="GX5" s="8" t="s">
        <v>5259</v>
      </c>
      <c r="GY5" s="8" t="s">
        <v>5259</v>
      </c>
      <c r="GZ5" s="8" t="s">
        <v>5259</v>
      </c>
      <c r="HA5" s="8" t="s">
        <v>5259</v>
      </c>
      <c r="HB5" s="8" t="s">
        <v>5259</v>
      </c>
      <c r="HC5" s="8" t="s">
        <v>5259</v>
      </c>
      <c r="HD5" s="8" t="s">
        <v>5259</v>
      </c>
      <c r="HE5" s="8" t="s">
        <v>5259</v>
      </c>
      <c r="HF5" s="8" t="s">
        <v>5259</v>
      </c>
      <c r="HG5" s="8" t="s">
        <v>5259</v>
      </c>
      <c r="HH5" s="8" t="s">
        <v>5259</v>
      </c>
      <c r="HI5" s="8" t="s">
        <v>5259</v>
      </c>
      <c r="HJ5" s="8" t="s">
        <v>5259</v>
      </c>
      <c r="HK5" s="8" t="s">
        <v>5259</v>
      </c>
      <c r="HL5" s="8" t="s">
        <v>5259</v>
      </c>
      <c r="HM5" s="8" t="s">
        <v>5259</v>
      </c>
      <c r="HN5" s="8" t="s">
        <v>5259</v>
      </c>
      <c r="HO5" s="8" t="s">
        <v>5259</v>
      </c>
      <c r="HP5" s="8" t="s">
        <v>5259</v>
      </c>
      <c r="HQ5" s="8" t="s">
        <v>5259</v>
      </c>
      <c r="HR5" s="8" t="s">
        <v>5259</v>
      </c>
      <c r="HS5" s="8" t="s">
        <v>5259</v>
      </c>
      <c r="HT5" s="8" t="s">
        <v>5259</v>
      </c>
      <c r="HU5" s="8" t="s">
        <v>5259</v>
      </c>
      <c r="HV5" s="8" t="s">
        <v>5259</v>
      </c>
      <c r="HW5" s="8" t="s">
        <v>5259</v>
      </c>
      <c r="HX5" s="8" t="s">
        <v>5259</v>
      </c>
      <c r="HY5" s="8" t="s">
        <v>5259</v>
      </c>
      <c r="HZ5" s="8" t="s">
        <v>5259</v>
      </c>
      <c r="IA5" s="8" t="s">
        <v>5259</v>
      </c>
      <c r="IB5" s="8" t="s">
        <v>5259</v>
      </c>
      <c r="IC5" s="8" t="s">
        <v>5259</v>
      </c>
      <c r="ID5" s="8" t="s">
        <v>5259</v>
      </c>
      <c r="IE5" s="8" t="s">
        <v>5259</v>
      </c>
      <c r="IF5" s="8" t="s">
        <v>5259</v>
      </c>
      <c r="IG5" s="8" t="s">
        <v>5259</v>
      </c>
      <c r="IH5" s="8" t="s">
        <v>5259</v>
      </c>
      <c r="II5" s="8" t="s">
        <v>5259</v>
      </c>
      <c r="IJ5" s="8" t="s">
        <v>5259</v>
      </c>
      <c r="IK5" s="8" t="s">
        <v>5259</v>
      </c>
      <c r="IL5" s="8" t="s">
        <v>5259</v>
      </c>
      <c r="IM5" s="8" t="s">
        <v>5259</v>
      </c>
      <c r="IN5" s="8" t="s">
        <v>5259</v>
      </c>
      <c r="IO5" s="8" t="s">
        <v>5259</v>
      </c>
      <c r="IP5" s="8" t="s">
        <v>5259</v>
      </c>
      <c r="IQ5" s="8" t="s">
        <v>5259</v>
      </c>
    </row>
    <row r="6" spans="1:251">
      <c r="A6" s="4" t="s">
        <v>248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249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250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251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252</v>
      </c>
      <c r="B10" s="8" t="s">
        <v>2732</v>
      </c>
      <c r="C10" s="8" t="s">
        <v>2733</v>
      </c>
      <c r="D10" s="8" t="s">
        <v>2734</v>
      </c>
      <c r="E10" s="8" t="s">
        <v>2735</v>
      </c>
      <c r="F10" s="8" t="s">
        <v>2736</v>
      </c>
      <c r="G10" s="8" t="s">
        <v>2737</v>
      </c>
      <c r="H10" s="8" t="s">
        <v>2738</v>
      </c>
      <c r="I10" s="8" t="s">
        <v>2739</v>
      </c>
      <c r="J10" s="8" t="s">
        <v>2740</v>
      </c>
      <c r="K10" s="8" t="s">
        <v>2741</v>
      </c>
      <c r="L10" s="8" t="s">
        <v>2742</v>
      </c>
      <c r="M10" s="8" t="s">
        <v>2743</v>
      </c>
      <c r="N10" s="8" t="s">
        <v>2744</v>
      </c>
      <c r="O10" s="8" t="s">
        <v>2745</v>
      </c>
      <c r="P10" s="8" t="s">
        <v>2746</v>
      </c>
      <c r="Q10" s="8" t="s">
        <v>2747</v>
      </c>
      <c r="R10" s="8" t="s">
        <v>2748</v>
      </c>
      <c r="S10" s="8" t="s">
        <v>2749</v>
      </c>
      <c r="T10" s="8" t="s">
        <v>2750</v>
      </c>
      <c r="U10" s="8" t="s">
        <v>2751</v>
      </c>
      <c r="V10" s="8" t="s">
        <v>2752</v>
      </c>
      <c r="W10" s="8" t="s">
        <v>2753</v>
      </c>
      <c r="X10" s="8" t="s">
        <v>2754</v>
      </c>
      <c r="Y10" s="8" t="s">
        <v>2755</v>
      </c>
      <c r="Z10" s="8" t="s">
        <v>2756</v>
      </c>
      <c r="AA10" s="8" t="s">
        <v>2757</v>
      </c>
      <c r="AB10" s="8" t="s">
        <v>2758</v>
      </c>
      <c r="AC10" s="8" t="s">
        <v>2759</v>
      </c>
      <c r="AD10" s="8" t="s">
        <v>2760</v>
      </c>
      <c r="AE10" s="8" t="s">
        <v>2761</v>
      </c>
      <c r="AF10" s="8" t="s">
        <v>2762</v>
      </c>
      <c r="AG10" s="8" t="s">
        <v>2763</v>
      </c>
      <c r="AH10" s="8" t="s">
        <v>2764</v>
      </c>
      <c r="AI10" s="8" t="s">
        <v>2765</v>
      </c>
      <c r="AJ10" s="8" t="s">
        <v>2766</v>
      </c>
      <c r="AK10" s="8" t="s">
        <v>2767</v>
      </c>
      <c r="AL10" s="8" t="s">
        <v>2768</v>
      </c>
      <c r="AM10" s="8" t="s">
        <v>2769</v>
      </c>
      <c r="AN10" s="8" t="s">
        <v>2770</v>
      </c>
      <c r="AO10" s="8" t="s">
        <v>2771</v>
      </c>
      <c r="AP10" s="8" t="s">
        <v>2772</v>
      </c>
      <c r="AQ10" s="8" t="s">
        <v>2773</v>
      </c>
      <c r="AR10" s="8" t="s">
        <v>2774</v>
      </c>
      <c r="AS10" s="8" t="s">
        <v>2775</v>
      </c>
      <c r="AT10" s="8" t="s">
        <v>2776</v>
      </c>
      <c r="AU10" s="8" t="s">
        <v>2777</v>
      </c>
      <c r="AV10" s="8" t="s">
        <v>2778</v>
      </c>
      <c r="AW10" s="8" t="s">
        <v>2779</v>
      </c>
      <c r="AX10" s="8" t="s">
        <v>2780</v>
      </c>
      <c r="AY10" s="8" t="s">
        <v>2781</v>
      </c>
      <c r="AZ10" s="8" t="s">
        <v>2782</v>
      </c>
      <c r="BA10" s="8" t="s">
        <v>2783</v>
      </c>
      <c r="BB10" s="8" t="s">
        <v>2784</v>
      </c>
      <c r="BC10" s="8" t="s">
        <v>2785</v>
      </c>
      <c r="BD10" s="8" t="s">
        <v>2786</v>
      </c>
      <c r="BE10" s="8" t="s">
        <v>2787</v>
      </c>
      <c r="BF10" s="8" t="s">
        <v>2788</v>
      </c>
      <c r="BG10" s="8" t="s">
        <v>2789</v>
      </c>
      <c r="BH10" s="8" t="s">
        <v>2790</v>
      </c>
      <c r="BI10" s="8" t="s">
        <v>2791</v>
      </c>
      <c r="BJ10" s="8" t="s">
        <v>2792</v>
      </c>
      <c r="BK10" s="8" t="s">
        <v>2793</v>
      </c>
      <c r="BL10" s="8" t="s">
        <v>2794</v>
      </c>
      <c r="BM10" s="8" t="s">
        <v>2795</v>
      </c>
      <c r="BN10" s="8" t="s">
        <v>2796</v>
      </c>
      <c r="BO10" s="8" t="s">
        <v>2797</v>
      </c>
      <c r="BP10" s="8" t="s">
        <v>2798</v>
      </c>
      <c r="BQ10" s="8" t="s">
        <v>2799</v>
      </c>
      <c r="BR10" s="8" t="s">
        <v>2800</v>
      </c>
      <c r="BS10" s="8" t="s">
        <v>2801</v>
      </c>
      <c r="BT10" s="8" t="s">
        <v>2802</v>
      </c>
      <c r="BU10" s="8" t="s">
        <v>2803</v>
      </c>
      <c r="BV10" s="8" t="s">
        <v>2804</v>
      </c>
      <c r="BW10" s="8" t="s">
        <v>2805</v>
      </c>
      <c r="BX10" s="8" t="s">
        <v>2806</v>
      </c>
      <c r="BY10" s="8" t="s">
        <v>2807</v>
      </c>
      <c r="BZ10" s="8" t="s">
        <v>2808</v>
      </c>
      <c r="CA10" s="8" t="s">
        <v>2809</v>
      </c>
      <c r="CB10" s="8" t="s">
        <v>2810</v>
      </c>
      <c r="CC10" s="8" t="s">
        <v>2811</v>
      </c>
      <c r="CD10" s="8" t="s">
        <v>2812</v>
      </c>
      <c r="CE10" s="8" t="s">
        <v>2813</v>
      </c>
      <c r="CF10" s="8" t="s">
        <v>2814</v>
      </c>
      <c r="CG10" s="8" t="s">
        <v>2815</v>
      </c>
      <c r="CH10" s="8" t="s">
        <v>2816</v>
      </c>
      <c r="CI10" s="8" t="s">
        <v>2817</v>
      </c>
      <c r="CJ10" s="8" t="s">
        <v>2818</v>
      </c>
      <c r="CK10" s="8" t="s">
        <v>2819</v>
      </c>
      <c r="CL10" s="8" t="s">
        <v>2820</v>
      </c>
      <c r="CM10" s="8" t="s">
        <v>2821</v>
      </c>
      <c r="CN10" s="8" t="s">
        <v>2822</v>
      </c>
      <c r="CO10" s="8" t="s">
        <v>2823</v>
      </c>
      <c r="CP10" s="8" t="s">
        <v>2824</v>
      </c>
      <c r="CQ10" s="8" t="s">
        <v>2825</v>
      </c>
      <c r="CR10" s="8" t="s">
        <v>2826</v>
      </c>
      <c r="CS10" s="8" t="s">
        <v>2827</v>
      </c>
      <c r="CT10" s="8" t="s">
        <v>2828</v>
      </c>
      <c r="CU10" s="8" t="s">
        <v>2829</v>
      </c>
      <c r="CV10" s="8" t="s">
        <v>2830</v>
      </c>
      <c r="CW10" s="8" t="s">
        <v>2831</v>
      </c>
      <c r="CX10" s="8" t="s">
        <v>2832</v>
      </c>
      <c r="CY10" s="8" t="s">
        <v>2833</v>
      </c>
      <c r="CZ10" s="8" t="s">
        <v>2834</v>
      </c>
      <c r="DA10" s="8" t="s">
        <v>2835</v>
      </c>
      <c r="DB10" s="8" t="s">
        <v>2836</v>
      </c>
      <c r="DC10" s="8" t="s">
        <v>2837</v>
      </c>
      <c r="DD10" s="8" t="s">
        <v>2838</v>
      </c>
      <c r="DE10" s="8" t="s">
        <v>2839</v>
      </c>
      <c r="DF10" s="8" t="s">
        <v>2840</v>
      </c>
      <c r="DG10" s="8" t="s">
        <v>2841</v>
      </c>
      <c r="DH10" s="8" t="s">
        <v>2842</v>
      </c>
      <c r="DI10" s="8" t="s">
        <v>2843</v>
      </c>
      <c r="DJ10" s="8" t="s">
        <v>2844</v>
      </c>
      <c r="DK10" s="8" t="s">
        <v>2845</v>
      </c>
      <c r="DL10" s="8" t="s">
        <v>2846</v>
      </c>
      <c r="DM10" s="8" t="s">
        <v>2847</v>
      </c>
      <c r="DN10" s="8" t="s">
        <v>2848</v>
      </c>
      <c r="DO10" s="8" t="s">
        <v>2849</v>
      </c>
      <c r="DP10" s="8" t="s">
        <v>2850</v>
      </c>
      <c r="DQ10" s="8" t="s">
        <v>2851</v>
      </c>
      <c r="DR10" s="8" t="s">
        <v>2852</v>
      </c>
      <c r="DS10" s="8" t="s">
        <v>2853</v>
      </c>
      <c r="DT10" s="8" t="s">
        <v>2854</v>
      </c>
      <c r="DU10" s="8" t="s">
        <v>2855</v>
      </c>
      <c r="DV10" s="8" t="s">
        <v>2856</v>
      </c>
      <c r="DW10" s="8" t="s">
        <v>2857</v>
      </c>
      <c r="DX10" s="8" t="s">
        <v>2858</v>
      </c>
      <c r="DY10" s="8" t="s">
        <v>2859</v>
      </c>
      <c r="DZ10" s="8" t="s">
        <v>2860</v>
      </c>
      <c r="EA10" s="8" t="s">
        <v>2861</v>
      </c>
      <c r="EB10" s="8" t="s">
        <v>2862</v>
      </c>
      <c r="EC10" s="8" t="s">
        <v>2863</v>
      </c>
      <c r="ED10" s="8" t="s">
        <v>2864</v>
      </c>
      <c r="EE10" s="8" t="s">
        <v>2865</v>
      </c>
      <c r="EF10" s="8" t="s">
        <v>2866</v>
      </c>
      <c r="EG10" s="8" t="s">
        <v>2867</v>
      </c>
      <c r="EH10" s="8" t="s">
        <v>2868</v>
      </c>
      <c r="EI10" s="8" t="s">
        <v>2869</v>
      </c>
      <c r="EJ10" s="8" t="s">
        <v>2870</v>
      </c>
      <c r="EK10" s="8" t="s">
        <v>2871</v>
      </c>
      <c r="EL10" s="8" t="s">
        <v>2872</v>
      </c>
      <c r="EM10" s="8" t="s">
        <v>2873</v>
      </c>
      <c r="EN10" s="8" t="s">
        <v>2874</v>
      </c>
      <c r="EO10" s="8" t="s">
        <v>2875</v>
      </c>
      <c r="EP10" s="8" t="s">
        <v>2876</v>
      </c>
      <c r="EQ10" s="8" t="s">
        <v>2877</v>
      </c>
      <c r="ER10" s="8" t="s">
        <v>2878</v>
      </c>
      <c r="ES10" s="8" t="s">
        <v>2879</v>
      </c>
      <c r="ET10" s="8" t="s">
        <v>2880</v>
      </c>
      <c r="EU10" s="8" t="s">
        <v>2881</v>
      </c>
      <c r="EV10" s="8" t="s">
        <v>2882</v>
      </c>
      <c r="EW10" s="8" t="s">
        <v>2883</v>
      </c>
      <c r="EX10" s="8" t="s">
        <v>2884</v>
      </c>
      <c r="EY10" s="8" t="s">
        <v>2885</v>
      </c>
      <c r="EZ10" s="8" t="s">
        <v>2886</v>
      </c>
      <c r="FA10" s="8" t="s">
        <v>2887</v>
      </c>
      <c r="FB10" s="8" t="s">
        <v>2888</v>
      </c>
      <c r="FC10" s="8" t="s">
        <v>2889</v>
      </c>
      <c r="FD10" s="8" t="s">
        <v>2890</v>
      </c>
      <c r="FE10" s="8" t="s">
        <v>2891</v>
      </c>
      <c r="FF10" s="8" t="s">
        <v>2892</v>
      </c>
      <c r="FG10" s="8" t="s">
        <v>2893</v>
      </c>
      <c r="FH10" s="8" t="s">
        <v>2894</v>
      </c>
      <c r="FI10" s="8" t="s">
        <v>2895</v>
      </c>
      <c r="FJ10" s="8" t="s">
        <v>2896</v>
      </c>
      <c r="FK10" s="8" t="s">
        <v>2897</v>
      </c>
      <c r="FL10" s="8" t="s">
        <v>2898</v>
      </c>
      <c r="FM10" s="8" t="s">
        <v>2899</v>
      </c>
      <c r="FN10" s="8" t="s">
        <v>2900</v>
      </c>
      <c r="FO10" s="8" t="s">
        <v>2901</v>
      </c>
      <c r="FP10" s="8" t="s">
        <v>2902</v>
      </c>
      <c r="FQ10" s="8" t="s">
        <v>2903</v>
      </c>
      <c r="FR10" s="8" t="s">
        <v>2904</v>
      </c>
      <c r="FS10" s="8" t="s">
        <v>2905</v>
      </c>
      <c r="FT10" s="8" t="s">
        <v>2906</v>
      </c>
      <c r="FU10" s="8" t="s">
        <v>2907</v>
      </c>
      <c r="FV10" s="8" t="s">
        <v>2908</v>
      </c>
      <c r="FW10" s="8" t="s">
        <v>2909</v>
      </c>
      <c r="FX10" s="8" t="s">
        <v>2910</v>
      </c>
      <c r="FY10" s="8" t="s">
        <v>2911</v>
      </c>
      <c r="FZ10" s="8" t="s">
        <v>2912</v>
      </c>
      <c r="GA10" s="8" t="s">
        <v>2913</v>
      </c>
      <c r="GB10" s="8" t="s">
        <v>2914</v>
      </c>
      <c r="GC10" s="8" t="s">
        <v>2915</v>
      </c>
      <c r="GD10" s="8" t="s">
        <v>2916</v>
      </c>
      <c r="GE10" s="8" t="s">
        <v>2917</v>
      </c>
      <c r="GF10" s="8" t="s">
        <v>2918</v>
      </c>
      <c r="GG10" s="8" t="s">
        <v>2919</v>
      </c>
      <c r="GH10" s="8" t="s">
        <v>2920</v>
      </c>
      <c r="GI10" s="8" t="s">
        <v>2921</v>
      </c>
      <c r="GJ10" s="8" t="s">
        <v>2922</v>
      </c>
      <c r="GK10" s="8" t="s">
        <v>2923</v>
      </c>
      <c r="GL10" s="8" t="s">
        <v>2924</v>
      </c>
      <c r="GM10" s="8" t="s">
        <v>2925</v>
      </c>
      <c r="GN10" s="8" t="s">
        <v>2926</v>
      </c>
      <c r="GO10" s="8" t="s">
        <v>2927</v>
      </c>
      <c r="GP10" s="8" t="s">
        <v>2928</v>
      </c>
      <c r="GQ10" s="8" t="s">
        <v>2929</v>
      </c>
      <c r="GR10" s="8" t="s">
        <v>2930</v>
      </c>
      <c r="GS10" s="8" t="s">
        <v>2931</v>
      </c>
      <c r="GT10" s="8" t="s">
        <v>2932</v>
      </c>
      <c r="GU10" s="8" t="s">
        <v>2933</v>
      </c>
      <c r="GV10" s="8" t="s">
        <v>2934</v>
      </c>
      <c r="GW10" s="8" t="s">
        <v>2935</v>
      </c>
      <c r="GX10" s="8" t="s">
        <v>2936</v>
      </c>
      <c r="GY10" s="8" t="s">
        <v>2937</v>
      </c>
      <c r="GZ10" s="8" t="s">
        <v>2938</v>
      </c>
      <c r="HA10" s="8" t="s">
        <v>2939</v>
      </c>
      <c r="HB10" s="8" t="s">
        <v>2940</v>
      </c>
      <c r="HC10" s="8" t="s">
        <v>2941</v>
      </c>
      <c r="HD10" s="8" t="s">
        <v>2942</v>
      </c>
      <c r="HE10" s="8" t="s">
        <v>2943</v>
      </c>
      <c r="HF10" s="8" t="s">
        <v>2944</v>
      </c>
      <c r="HG10" s="8" t="s">
        <v>2945</v>
      </c>
      <c r="HH10" s="8" t="s">
        <v>2946</v>
      </c>
      <c r="HI10" s="8" t="s">
        <v>2947</v>
      </c>
      <c r="HJ10" s="8" t="s">
        <v>2948</v>
      </c>
      <c r="HK10" s="8" t="s">
        <v>2949</v>
      </c>
      <c r="HL10" s="8" t="s">
        <v>2950</v>
      </c>
      <c r="HM10" s="8" t="s">
        <v>2951</v>
      </c>
      <c r="HN10" s="8" t="s">
        <v>2952</v>
      </c>
      <c r="HO10" s="8" t="s">
        <v>2953</v>
      </c>
      <c r="HP10" s="8" t="s">
        <v>2954</v>
      </c>
      <c r="HQ10" s="8" t="s">
        <v>2955</v>
      </c>
      <c r="HR10" s="8" t="s">
        <v>2956</v>
      </c>
      <c r="HS10" s="8" t="s">
        <v>2957</v>
      </c>
      <c r="HT10" s="8" t="s">
        <v>2958</v>
      </c>
      <c r="HU10" s="8" t="s">
        <v>2959</v>
      </c>
      <c r="HV10" s="8" t="s">
        <v>2960</v>
      </c>
      <c r="HW10" s="8" t="s">
        <v>2961</v>
      </c>
      <c r="HX10" s="8" t="s">
        <v>2962</v>
      </c>
      <c r="HY10" s="8" t="s">
        <v>2963</v>
      </c>
      <c r="HZ10" s="8" t="s">
        <v>2964</v>
      </c>
      <c r="IA10" s="8" t="s">
        <v>2965</v>
      </c>
      <c r="IB10" s="8" t="s">
        <v>2966</v>
      </c>
      <c r="IC10" s="8" t="s">
        <v>2967</v>
      </c>
      <c r="ID10" s="8" t="s">
        <v>2968</v>
      </c>
      <c r="IE10" s="8" t="s">
        <v>2969</v>
      </c>
      <c r="IF10" s="8" t="s">
        <v>2970</v>
      </c>
      <c r="IG10" s="8" t="s">
        <v>2971</v>
      </c>
      <c r="IH10" s="8" t="s">
        <v>2972</v>
      </c>
      <c r="II10" s="8" t="s">
        <v>2973</v>
      </c>
      <c r="IJ10" s="8" t="s">
        <v>2974</v>
      </c>
      <c r="IK10" s="8" t="s">
        <v>2975</v>
      </c>
      <c r="IL10" s="8" t="s">
        <v>2976</v>
      </c>
      <c r="IM10" s="8" t="s">
        <v>2977</v>
      </c>
      <c r="IN10" s="8" t="s">
        <v>2978</v>
      </c>
      <c r="IO10" s="8" t="s">
        <v>2979</v>
      </c>
      <c r="IP10" s="8" t="s">
        <v>2980</v>
      </c>
      <c r="IQ10" s="8" t="s">
        <v>2981</v>
      </c>
    </row>
    <row r="11" spans="1:251">
      <c r="A11" s="10">
        <v>42036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>
        <v>33.734999999999999</v>
      </c>
      <c r="BI11" s="9">
        <v>16.93</v>
      </c>
      <c r="BJ11" s="9">
        <v>16.805</v>
      </c>
      <c r="BK11" s="9">
        <v>18.707999999999998</v>
      </c>
      <c r="BL11" s="9">
        <v>10.132999999999999</v>
      </c>
      <c r="BM11" s="9">
        <v>8.5749999999999993</v>
      </c>
      <c r="BN11" s="9">
        <v>63.29</v>
      </c>
      <c r="BO11" s="9">
        <v>33.386000000000003</v>
      </c>
      <c r="BP11" s="9">
        <v>29.904</v>
      </c>
      <c r="BQ11" s="9">
        <v>4.6829999999999998</v>
      </c>
      <c r="BR11" s="9">
        <v>3.1709999999999998</v>
      </c>
      <c r="BS11" s="9">
        <v>1.512</v>
      </c>
      <c r="BT11" s="9">
        <v>53.045000000000002</v>
      </c>
      <c r="BU11" s="9">
        <v>30.353999999999999</v>
      </c>
      <c r="BV11" s="9">
        <v>22.690999999999999</v>
      </c>
      <c r="BW11" s="9">
        <v>0.98299999999999998</v>
      </c>
      <c r="BX11" s="9">
        <v>0.72899999999999998</v>
      </c>
      <c r="BY11" s="9">
        <v>0.254</v>
      </c>
      <c r="BZ11" s="9">
        <v>9.798</v>
      </c>
      <c r="CA11" s="9">
        <v>4.6100000000000003</v>
      </c>
      <c r="CB11" s="9">
        <v>5.1879999999999997</v>
      </c>
      <c r="CC11" s="9">
        <v>0.78600000000000003</v>
      </c>
      <c r="CD11" s="9">
        <v>0.27100000000000002</v>
      </c>
      <c r="CE11" s="9">
        <v>0.51500000000000001</v>
      </c>
      <c r="CF11" s="9">
        <v>3.1309999999999998</v>
      </c>
      <c r="CG11" s="9">
        <v>1.835</v>
      </c>
      <c r="CH11" s="9">
        <v>1.2969999999999999</v>
      </c>
      <c r="CI11" s="9">
        <v>7.7329999999999997</v>
      </c>
      <c r="CJ11" s="9">
        <v>2.5129999999999999</v>
      </c>
      <c r="CK11" s="9">
        <v>5.22</v>
      </c>
      <c r="CL11" s="9">
        <v>54.981999999999999</v>
      </c>
      <c r="CM11" s="9">
        <v>29.745000000000001</v>
      </c>
      <c r="CN11" s="9">
        <v>25.236999999999998</v>
      </c>
      <c r="CO11" s="9">
        <v>18.414999999999999</v>
      </c>
      <c r="CP11" s="9">
        <v>8.4930000000000003</v>
      </c>
      <c r="CQ11" s="9">
        <v>9.9220000000000006</v>
      </c>
      <c r="CR11" s="9">
        <v>44.249000000000002</v>
      </c>
      <c r="CS11" s="9">
        <v>23.138999999999999</v>
      </c>
      <c r="CT11" s="9">
        <v>21.111000000000001</v>
      </c>
      <c r="CU11" s="9">
        <v>15.022</v>
      </c>
      <c r="CV11" s="9">
        <v>6.7389999999999999</v>
      </c>
      <c r="CW11" s="9">
        <v>8.2840000000000007</v>
      </c>
      <c r="CX11" s="9">
        <v>20.908000000000001</v>
      </c>
      <c r="CY11" s="9">
        <v>11.548</v>
      </c>
      <c r="CZ11" s="9">
        <v>9.36</v>
      </c>
      <c r="DA11" s="9">
        <v>12.632</v>
      </c>
      <c r="DB11" s="9">
        <v>4.4269999999999996</v>
      </c>
      <c r="DC11" s="9">
        <v>8.2040000000000006</v>
      </c>
      <c r="DD11" s="9">
        <v>30.984999999999999</v>
      </c>
      <c r="DE11" s="9">
        <v>17.488</v>
      </c>
      <c r="DF11" s="9">
        <v>13.497</v>
      </c>
      <c r="DG11" s="9">
        <v>9.4819999999999993</v>
      </c>
      <c r="DH11" s="9">
        <v>4.7699999999999996</v>
      </c>
      <c r="DI11" s="9">
        <v>4.7119999999999997</v>
      </c>
      <c r="DJ11" s="9">
        <v>1.736</v>
      </c>
      <c r="DK11" s="9">
        <v>0.92400000000000004</v>
      </c>
      <c r="DL11" s="9">
        <v>0.81100000000000005</v>
      </c>
      <c r="DM11" s="9">
        <v>2.2959999999999998</v>
      </c>
      <c r="DN11" s="9">
        <v>1.62</v>
      </c>
      <c r="DO11" s="9">
        <v>0.67600000000000005</v>
      </c>
      <c r="DP11" s="9">
        <v>3.6110000000000002</v>
      </c>
      <c r="DQ11" s="9">
        <v>1.054</v>
      </c>
      <c r="DR11" s="9">
        <v>2.5579999999999998</v>
      </c>
      <c r="DS11" s="9">
        <v>2.5139999999999998</v>
      </c>
      <c r="DT11" s="9">
        <v>1.1519999999999999</v>
      </c>
      <c r="DU11" s="9">
        <v>1.3620000000000001</v>
      </c>
      <c r="DV11" s="9">
        <v>25.783999999999999</v>
      </c>
      <c r="DW11" s="9">
        <v>15.926</v>
      </c>
      <c r="DX11" s="9">
        <v>9.8569999999999993</v>
      </c>
      <c r="DY11" s="9">
        <v>6.7119999999999997</v>
      </c>
      <c r="DZ11" s="9">
        <v>3.927</v>
      </c>
      <c r="EA11" s="9">
        <v>2.7850000000000001</v>
      </c>
      <c r="EB11" s="9">
        <v>14.188000000000001</v>
      </c>
      <c r="EC11" s="9">
        <v>7.5309999999999997</v>
      </c>
      <c r="ED11" s="9">
        <v>6.657</v>
      </c>
      <c r="EE11" s="9">
        <v>5.6849999999999996</v>
      </c>
      <c r="EF11" s="9">
        <v>2.706</v>
      </c>
      <c r="EG11" s="9">
        <v>2.9790000000000001</v>
      </c>
      <c r="EH11" s="9">
        <v>54.356999999999999</v>
      </c>
      <c r="EI11" s="9">
        <v>29.161000000000001</v>
      </c>
      <c r="EJ11" s="9">
        <v>25.196000000000002</v>
      </c>
      <c r="EK11" s="9">
        <v>21.326000000000001</v>
      </c>
      <c r="EL11" s="9">
        <v>9.625</v>
      </c>
      <c r="EM11" s="9">
        <v>11.701000000000001</v>
      </c>
      <c r="EN11" s="9">
        <v>26.797999999999998</v>
      </c>
      <c r="EO11" s="9">
        <v>15.977</v>
      </c>
      <c r="EP11" s="9">
        <v>10.82</v>
      </c>
      <c r="EQ11" s="9">
        <v>6.399</v>
      </c>
      <c r="ER11" s="9">
        <v>3.649</v>
      </c>
      <c r="ES11" s="9">
        <v>2.7490000000000001</v>
      </c>
      <c r="ET11" s="9">
        <v>9.0050000000000008</v>
      </c>
      <c r="EU11" s="9">
        <v>4.9379999999999997</v>
      </c>
      <c r="EV11" s="9">
        <v>4.0670000000000002</v>
      </c>
      <c r="EW11" s="9">
        <v>7.22</v>
      </c>
      <c r="EX11" s="9">
        <v>4.2640000000000002</v>
      </c>
      <c r="EY11" s="9">
        <v>2.9550000000000001</v>
      </c>
      <c r="EZ11" s="9">
        <v>0.61899999999999999</v>
      </c>
      <c r="FA11" s="9">
        <v>0.246</v>
      </c>
      <c r="FB11" s="9">
        <v>0.373</v>
      </c>
      <c r="FC11" s="9">
        <v>105.128</v>
      </c>
      <c r="FD11" s="9">
        <v>58.905000000000001</v>
      </c>
      <c r="FE11" s="9">
        <v>46.222999999999999</v>
      </c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>
        <v>78.465000000000003</v>
      </c>
      <c r="HO11" s="9">
        <v>43.368000000000002</v>
      </c>
      <c r="HP11" s="9">
        <v>35.095999999999997</v>
      </c>
      <c r="HQ11" s="9">
        <v>264.00700000000001</v>
      </c>
      <c r="HR11" s="9">
        <v>144.86799999999999</v>
      </c>
      <c r="HS11" s="9">
        <v>119.14</v>
      </c>
      <c r="HT11" s="9">
        <v>77.013999999999996</v>
      </c>
      <c r="HU11" s="9">
        <v>42.170999999999999</v>
      </c>
      <c r="HV11" s="9">
        <v>34.843000000000004</v>
      </c>
      <c r="HW11" s="9">
        <v>261.99400000000003</v>
      </c>
      <c r="HX11" s="9">
        <v>143.30199999999999</v>
      </c>
      <c r="HY11" s="9">
        <v>118.69199999999999</v>
      </c>
      <c r="HZ11" s="9">
        <v>26.096</v>
      </c>
      <c r="IA11" s="9">
        <v>14.257</v>
      </c>
      <c r="IB11" s="9">
        <v>11.839</v>
      </c>
      <c r="IC11" s="9">
        <v>85.200999999999993</v>
      </c>
      <c r="ID11" s="9">
        <v>43.881</v>
      </c>
      <c r="IE11" s="9">
        <v>41.32</v>
      </c>
      <c r="IF11" s="9">
        <v>31.210999999999999</v>
      </c>
      <c r="IG11" s="9">
        <v>16.643999999999998</v>
      </c>
      <c r="IH11" s="9">
        <v>14.567</v>
      </c>
      <c r="II11" s="9">
        <v>127.26</v>
      </c>
      <c r="IJ11" s="9">
        <v>71.111000000000004</v>
      </c>
      <c r="IK11" s="9">
        <v>56.149000000000001</v>
      </c>
      <c r="IL11" s="9">
        <v>13.159000000000001</v>
      </c>
      <c r="IM11" s="9">
        <v>6.7</v>
      </c>
      <c r="IN11" s="9">
        <v>6.4589999999999996</v>
      </c>
      <c r="IO11" s="9">
        <v>81.356999999999999</v>
      </c>
      <c r="IP11" s="9">
        <v>46.612000000000002</v>
      </c>
      <c r="IQ11" s="9">
        <v>34.744999999999997</v>
      </c>
    </row>
    <row r="12" spans="1:251">
      <c r="A12" s="10">
        <v>42401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>
        <v>35.249000000000002</v>
      </c>
      <c r="BI12" s="9">
        <v>18.370999999999999</v>
      </c>
      <c r="BJ12" s="9">
        <v>16.878</v>
      </c>
      <c r="BK12" s="9">
        <v>18.184999999999999</v>
      </c>
      <c r="BL12" s="9">
        <v>10.781000000000001</v>
      </c>
      <c r="BM12" s="9">
        <v>7.4029999999999996</v>
      </c>
      <c r="BN12" s="9">
        <v>69.486999999999995</v>
      </c>
      <c r="BO12" s="9">
        <v>35.680999999999997</v>
      </c>
      <c r="BP12" s="9">
        <v>33.805</v>
      </c>
      <c r="BQ12" s="9">
        <v>5.0339999999999998</v>
      </c>
      <c r="BR12" s="9">
        <v>2.5529999999999999</v>
      </c>
      <c r="BS12" s="9">
        <v>2.4809999999999999</v>
      </c>
      <c r="BT12" s="9">
        <v>54.720999999999997</v>
      </c>
      <c r="BU12" s="9">
        <v>26.888999999999999</v>
      </c>
      <c r="BV12" s="9">
        <v>27.832000000000001</v>
      </c>
      <c r="BW12" s="9">
        <v>0.53300000000000003</v>
      </c>
      <c r="BX12" s="9">
        <v>0.23799999999999999</v>
      </c>
      <c r="BY12" s="9">
        <v>0.29499999999999998</v>
      </c>
      <c r="BZ12" s="9">
        <v>11.468</v>
      </c>
      <c r="CA12" s="9">
        <v>7.4169999999999998</v>
      </c>
      <c r="CB12" s="9">
        <v>4.0510000000000002</v>
      </c>
      <c r="CC12" s="9">
        <v>1.2689999999999999</v>
      </c>
      <c r="CD12" s="9">
        <v>0.74299999999999999</v>
      </c>
      <c r="CE12" s="9">
        <v>0.52600000000000002</v>
      </c>
      <c r="CF12" s="9">
        <v>4.1660000000000004</v>
      </c>
      <c r="CG12" s="9">
        <v>2.492</v>
      </c>
      <c r="CH12" s="9">
        <v>1.6739999999999999</v>
      </c>
      <c r="CI12" s="9">
        <v>10.321</v>
      </c>
      <c r="CJ12" s="9">
        <v>4.8419999999999996</v>
      </c>
      <c r="CK12" s="9">
        <v>5.4790000000000001</v>
      </c>
      <c r="CL12" s="9">
        <v>55.604999999999997</v>
      </c>
      <c r="CM12" s="9">
        <v>29.806999999999999</v>
      </c>
      <c r="CN12" s="9">
        <v>25.797999999999998</v>
      </c>
      <c r="CO12" s="9">
        <v>23.997</v>
      </c>
      <c r="CP12" s="9">
        <v>12.829000000000001</v>
      </c>
      <c r="CQ12" s="9">
        <v>11.167999999999999</v>
      </c>
      <c r="CR12" s="9">
        <v>43.026000000000003</v>
      </c>
      <c r="CS12" s="9">
        <v>24.071000000000002</v>
      </c>
      <c r="CT12" s="9">
        <v>18.956</v>
      </c>
      <c r="CU12" s="9">
        <v>20.048999999999999</v>
      </c>
      <c r="CV12" s="9">
        <v>10.388999999999999</v>
      </c>
      <c r="CW12" s="9">
        <v>9.6590000000000007</v>
      </c>
      <c r="CX12" s="9">
        <v>23.274000000000001</v>
      </c>
      <c r="CY12" s="9">
        <v>11.077</v>
      </c>
      <c r="CZ12" s="9">
        <v>12.198</v>
      </c>
      <c r="DA12" s="9">
        <v>11.611000000000001</v>
      </c>
      <c r="DB12" s="9">
        <v>7.0670000000000002</v>
      </c>
      <c r="DC12" s="9">
        <v>4.5439999999999996</v>
      </c>
      <c r="DD12" s="9">
        <v>31.888999999999999</v>
      </c>
      <c r="DE12" s="9">
        <v>17.891999999999999</v>
      </c>
      <c r="DF12" s="9">
        <v>13.997</v>
      </c>
      <c r="DG12" s="9">
        <v>13.295999999999999</v>
      </c>
      <c r="DH12" s="9">
        <v>7.8120000000000003</v>
      </c>
      <c r="DI12" s="9">
        <v>5.484</v>
      </c>
      <c r="DJ12" s="9">
        <v>5.032</v>
      </c>
      <c r="DK12" s="9">
        <v>2.8290000000000002</v>
      </c>
      <c r="DL12" s="9">
        <v>2.2040000000000002</v>
      </c>
      <c r="DM12" s="9">
        <v>3.58</v>
      </c>
      <c r="DN12" s="9">
        <v>1.9870000000000001</v>
      </c>
      <c r="DO12" s="9">
        <v>1.5920000000000001</v>
      </c>
      <c r="DP12" s="9">
        <v>4.0529999999999999</v>
      </c>
      <c r="DQ12" s="9">
        <v>1.0860000000000001</v>
      </c>
      <c r="DR12" s="9">
        <v>2.968</v>
      </c>
      <c r="DS12" s="9">
        <v>1.627</v>
      </c>
      <c r="DT12" s="9">
        <v>0.92600000000000005</v>
      </c>
      <c r="DU12" s="9">
        <v>0.70099999999999996</v>
      </c>
      <c r="DV12" s="9">
        <v>29.97</v>
      </c>
      <c r="DW12" s="9">
        <v>18.204000000000001</v>
      </c>
      <c r="DX12" s="9">
        <v>11.765000000000001</v>
      </c>
      <c r="DY12" s="9">
        <v>7.0449999999999999</v>
      </c>
      <c r="DZ12" s="9">
        <v>3.2530000000000001</v>
      </c>
      <c r="EA12" s="9">
        <v>3.7930000000000001</v>
      </c>
      <c r="EB12" s="9">
        <v>14.923</v>
      </c>
      <c r="EC12" s="9">
        <v>7.8920000000000003</v>
      </c>
      <c r="ED12" s="9">
        <v>7.032</v>
      </c>
      <c r="EE12" s="9">
        <v>6.0149999999999997</v>
      </c>
      <c r="EF12" s="9">
        <v>3.93</v>
      </c>
      <c r="EG12" s="9">
        <v>2.0859999999999999</v>
      </c>
      <c r="EH12" s="9">
        <v>52.509</v>
      </c>
      <c r="EI12" s="9">
        <v>28.308</v>
      </c>
      <c r="EJ12" s="9">
        <v>24.201000000000001</v>
      </c>
      <c r="EK12" s="9">
        <v>27.753</v>
      </c>
      <c r="EL12" s="9">
        <v>14.726000000000001</v>
      </c>
      <c r="EM12" s="9">
        <v>13.026</v>
      </c>
      <c r="EN12" s="9">
        <v>30.413</v>
      </c>
      <c r="EO12" s="9">
        <v>19.114000000000001</v>
      </c>
      <c r="EP12" s="9">
        <v>11.298999999999999</v>
      </c>
      <c r="EQ12" s="9">
        <v>5.7649999999999997</v>
      </c>
      <c r="ER12" s="9">
        <v>2.8149999999999999</v>
      </c>
      <c r="ES12" s="9">
        <v>2.95</v>
      </c>
      <c r="ET12" s="9">
        <v>13.672000000000001</v>
      </c>
      <c r="EU12" s="9">
        <v>6.5339999999999998</v>
      </c>
      <c r="EV12" s="9">
        <v>7.1379999999999999</v>
      </c>
      <c r="EW12" s="9">
        <v>8.9420000000000002</v>
      </c>
      <c r="EX12" s="9">
        <v>4.5270000000000001</v>
      </c>
      <c r="EY12" s="9">
        <v>4.4160000000000004</v>
      </c>
      <c r="EZ12" s="9">
        <v>0.64</v>
      </c>
      <c r="FA12" s="9">
        <v>0.23</v>
      </c>
      <c r="FB12" s="9">
        <v>0.41099999999999998</v>
      </c>
      <c r="FC12" s="9">
        <v>108.434</v>
      </c>
      <c r="FD12" s="9">
        <v>55.472999999999999</v>
      </c>
      <c r="FE12" s="9">
        <v>52.960999999999999</v>
      </c>
      <c r="FF12" s="9">
        <v>32.023000000000003</v>
      </c>
      <c r="FG12" s="9">
        <v>16.61</v>
      </c>
      <c r="FH12" s="9">
        <v>15.414</v>
      </c>
      <c r="FI12" s="9">
        <v>84.683000000000007</v>
      </c>
      <c r="FJ12" s="9">
        <v>39.444000000000003</v>
      </c>
      <c r="FK12" s="9">
        <v>45.238999999999997</v>
      </c>
      <c r="FL12" s="9">
        <v>1.522</v>
      </c>
      <c r="FM12" s="9">
        <v>0.66800000000000004</v>
      </c>
      <c r="FN12" s="9">
        <v>0.85399999999999998</v>
      </c>
      <c r="FO12" s="9">
        <v>8.7669999999999995</v>
      </c>
      <c r="FP12" s="9">
        <v>3.544</v>
      </c>
      <c r="FQ12" s="9">
        <v>5.2229999999999999</v>
      </c>
      <c r="FR12" s="9">
        <v>0.95199999999999996</v>
      </c>
      <c r="FS12" s="9">
        <v>0.749</v>
      </c>
      <c r="FT12" s="9">
        <v>0.20300000000000001</v>
      </c>
      <c r="FU12" s="9">
        <v>4.1260000000000003</v>
      </c>
      <c r="FV12" s="9">
        <v>1.32</v>
      </c>
      <c r="FW12" s="9">
        <v>2.806</v>
      </c>
      <c r="FX12" s="9">
        <v>6.6509999999999998</v>
      </c>
      <c r="FY12" s="9">
        <v>3.677</v>
      </c>
      <c r="FZ12" s="9">
        <v>2.9729999999999999</v>
      </c>
      <c r="GA12" s="9">
        <v>27.178000000000001</v>
      </c>
      <c r="GB12" s="9">
        <v>10.513</v>
      </c>
      <c r="GC12" s="9">
        <v>16.664999999999999</v>
      </c>
      <c r="GD12" s="9">
        <v>5.18</v>
      </c>
      <c r="GE12" s="9">
        <v>1.4930000000000001</v>
      </c>
      <c r="GF12" s="9">
        <v>3.6869999999999998</v>
      </c>
      <c r="GG12" s="9">
        <v>13.112</v>
      </c>
      <c r="GH12" s="9">
        <v>4.8369999999999997</v>
      </c>
      <c r="GI12" s="9">
        <v>8.2750000000000004</v>
      </c>
      <c r="GJ12" s="9">
        <v>12.124000000000001</v>
      </c>
      <c r="GK12" s="9">
        <v>7.0860000000000003</v>
      </c>
      <c r="GL12" s="9">
        <v>5.0389999999999997</v>
      </c>
      <c r="GM12" s="9">
        <v>26.469000000000001</v>
      </c>
      <c r="GN12" s="9">
        <v>16.007999999999999</v>
      </c>
      <c r="GO12" s="9">
        <v>10.461</v>
      </c>
      <c r="GP12" s="9">
        <v>3.5209999999999999</v>
      </c>
      <c r="GQ12" s="9">
        <v>2.1360000000000001</v>
      </c>
      <c r="GR12" s="9">
        <v>1.385</v>
      </c>
      <c r="GS12" s="9">
        <v>2.766</v>
      </c>
      <c r="GT12" s="9">
        <v>1.4470000000000001</v>
      </c>
      <c r="GU12" s="9">
        <v>1.319</v>
      </c>
      <c r="GV12" s="9">
        <v>0.23200000000000001</v>
      </c>
      <c r="GW12" s="9">
        <v>0</v>
      </c>
      <c r="GX12" s="9">
        <v>0.23200000000000001</v>
      </c>
      <c r="GY12" s="9">
        <v>0.58799999999999997</v>
      </c>
      <c r="GZ12" s="9">
        <v>0.58799999999999997</v>
      </c>
      <c r="HA12" s="9">
        <v>0</v>
      </c>
      <c r="HB12" s="9">
        <v>1.8420000000000001</v>
      </c>
      <c r="HC12" s="9">
        <v>0.80100000000000005</v>
      </c>
      <c r="HD12" s="9">
        <v>1.0409999999999999</v>
      </c>
      <c r="HE12" s="9">
        <v>1.6779999999999999</v>
      </c>
      <c r="HF12" s="9">
        <v>1.1879999999999999</v>
      </c>
      <c r="HG12" s="9">
        <v>0.49099999999999999</v>
      </c>
      <c r="HH12" s="9">
        <v>28.245999999999999</v>
      </c>
      <c r="HI12" s="9">
        <v>16.076000000000001</v>
      </c>
      <c r="HJ12" s="9">
        <v>12.17</v>
      </c>
      <c r="HK12" s="9">
        <v>55.158999999999999</v>
      </c>
      <c r="HL12" s="9">
        <v>33.033999999999999</v>
      </c>
      <c r="HM12" s="9">
        <v>22.123999999999999</v>
      </c>
      <c r="HN12" s="9">
        <v>80.394999999999996</v>
      </c>
      <c r="HO12" s="9">
        <v>46.018000000000001</v>
      </c>
      <c r="HP12" s="9">
        <v>34.378</v>
      </c>
      <c r="HQ12" s="9">
        <v>232.84899999999999</v>
      </c>
      <c r="HR12" s="9">
        <v>131.726</v>
      </c>
      <c r="HS12" s="9">
        <v>101.124</v>
      </c>
      <c r="HT12" s="9">
        <v>79.796999999999997</v>
      </c>
      <c r="HU12" s="9">
        <v>45.42</v>
      </c>
      <c r="HV12" s="9">
        <v>34.378</v>
      </c>
      <c r="HW12" s="9">
        <v>231.38</v>
      </c>
      <c r="HX12" s="9">
        <v>131.31</v>
      </c>
      <c r="HY12" s="9">
        <v>100.071</v>
      </c>
      <c r="HZ12" s="9">
        <v>26.527000000000001</v>
      </c>
      <c r="IA12" s="9">
        <v>17.579000000000001</v>
      </c>
      <c r="IB12" s="9">
        <v>8.9480000000000004</v>
      </c>
      <c r="IC12" s="9">
        <v>71.793999999999997</v>
      </c>
      <c r="ID12" s="9">
        <v>35.905000000000001</v>
      </c>
      <c r="IE12" s="9">
        <v>35.889000000000003</v>
      </c>
      <c r="IF12" s="9">
        <v>33.530999999999999</v>
      </c>
      <c r="IG12" s="9">
        <v>15.885999999999999</v>
      </c>
      <c r="IH12" s="9">
        <v>17.645</v>
      </c>
      <c r="II12" s="9">
        <v>112.048</v>
      </c>
      <c r="IJ12" s="9">
        <v>67.25</v>
      </c>
      <c r="IK12" s="9">
        <v>44.798000000000002</v>
      </c>
      <c r="IL12" s="9">
        <v>20.097000000000001</v>
      </c>
      <c r="IM12" s="9">
        <v>11.205</v>
      </c>
      <c r="IN12" s="9">
        <v>8.8919999999999995</v>
      </c>
      <c r="IO12" s="9">
        <v>67.498000000000005</v>
      </c>
      <c r="IP12" s="9">
        <v>39.359000000000002</v>
      </c>
      <c r="IQ12" s="9">
        <v>28.138999999999999</v>
      </c>
    </row>
    <row r="13" spans="1:251">
      <c r="A13" s="10">
        <v>42767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>
        <v>38.665999999999997</v>
      </c>
      <c r="BI13" s="9">
        <v>20.247</v>
      </c>
      <c r="BJ13" s="9">
        <v>18.419</v>
      </c>
      <c r="BK13" s="9">
        <v>17.22</v>
      </c>
      <c r="BL13" s="9">
        <v>10.276</v>
      </c>
      <c r="BM13" s="9">
        <v>6.944</v>
      </c>
      <c r="BN13" s="9">
        <v>63.426000000000002</v>
      </c>
      <c r="BO13" s="9">
        <v>34.317999999999998</v>
      </c>
      <c r="BP13" s="9">
        <v>29.108000000000001</v>
      </c>
      <c r="BQ13" s="9">
        <v>2.214</v>
      </c>
      <c r="BR13" s="9">
        <v>1.054</v>
      </c>
      <c r="BS13" s="9">
        <v>1.159</v>
      </c>
      <c r="BT13" s="9">
        <v>44.66</v>
      </c>
      <c r="BU13" s="9">
        <v>22.956</v>
      </c>
      <c r="BV13" s="9">
        <v>21.702999999999999</v>
      </c>
      <c r="BW13" s="9">
        <v>0.872</v>
      </c>
      <c r="BX13" s="9">
        <v>0.28299999999999997</v>
      </c>
      <c r="BY13" s="9">
        <v>0.58899999999999997</v>
      </c>
      <c r="BZ13" s="9">
        <v>10.965</v>
      </c>
      <c r="CA13" s="9">
        <v>5.5490000000000004</v>
      </c>
      <c r="CB13" s="9">
        <v>5.4160000000000004</v>
      </c>
      <c r="CC13" s="9">
        <v>0</v>
      </c>
      <c r="CD13" s="9">
        <v>0</v>
      </c>
      <c r="CE13" s="9">
        <v>0</v>
      </c>
      <c r="CF13" s="9">
        <v>3.5209999999999999</v>
      </c>
      <c r="CG13" s="9">
        <v>2.181</v>
      </c>
      <c r="CH13" s="9">
        <v>1.34</v>
      </c>
      <c r="CI13" s="9">
        <v>10.455</v>
      </c>
      <c r="CJ13" s="9">
        <v>4.1920000000000002</v>
      </c>
      <c r="CK13" s="9">
        <v>6.2619999999999996</v>
      </c>
      <c r="CL13" s="9">
        <v>55.890999999999998</v>
      </c>
      <c r="CM13" s="9">
        <v>30.811</v>
      </c>
      <c r="CN13" s="9">
        <v>25.079000000000001</v>
      </c>
      <c r="CO13" s="9">
        <v>20.27</v>
      </c>
      <c r="CP13" s="9">
        <v>8.2010000000000005</v>
      </c>
      <c r="CQ13" s="9">
        <v>12.069000000000001</v>
      </c>
      <c r="CR13" s="9">
        <v>43.83</v>
      </c>
      <c r="CS13" s="9">
        <v>24.727</v>
      </c>
      <c r="CT13" s="9">
        <v>19.103000000000002</v>
      </c>
      <c r="CU13" s="9">
        <v>19.466000000000001</v>
      </c>
      <c r="CV13" s="9">
        <v>8.2240000000000002</v>
      </c>
      <c r="CW13" s="9">
        <v>11.242000000000001</v>
      </c>
      <c r="CX13" s="9">
        <v>23.09</v>
      </c>
      <c r="CY13" s="9">
        <v>12.782</v>
      </c>
      <c r="CZ13" s="9">
        <v>10.308</v>
      </c>
      <c r="DA13" s="9">
        <v>15.029</v>
      </c>
      <c r="DB13" s="9">
        <v>6.984</v>
      </c>
      <c r="DC13" s="9">
        <v>8.0459999999999994</v>
      </c>
      <c r="DD13" s="9">
        <v>28.626999999999999</v>
      </c>
      <c r="DE13" s="9">
        <v>15.599</v>
      </c>
      <c r="DF13" s="9">
        <v>13.029</v>
      </c>
      <c r="DG13" s="9">
        <v>9.0630000000000006</v>
      </c>
      <c r="DH13" s="9">
        <v>5.21</v>
      </c>
      <c r="DI13" s="9">
        <v>3.8530000000000002</v>
      </c>
      <c r="DJ13" s="9">
        <v>3.9180000000000001</v>
      </c>
      <c r="DK13" s="9">
        <v>1.3009999999999999</v>
      </c>
      <c r="DL13" s="9">
        <v>2.617</v>
      </c>
      <c r="DM13" s="9">
        <v>4.1870000000000003</v>
      </c>
      <c r="DN13" s="9">
        <v>1.988</v>
      </c>
      <c r="DO13" s="9">
        <v>2.198</v>
      </c>
      <c r="DP13" s="9">
        <v>4.7009999999999996</v>
      </c>
      <c r="DQ13" s="9">
        <v>2.38</v>
      </c>
      <c r="DR13" s="9">
        <v>2.3210000000000002</v>
      </c>
      <c r="DS13" s="9">
        <v>1.7809999999999999</v>
      </c>
      <c r="DT13" s="9">
        <v>1.54</v>
      </c>
      <c r="DU13" s="9">
        <v>0.24099999999999999</v>
      </c>
      <c r="DV13" s="9">
        <v>27.507999999999999</v>
      </c>
      <c r="DW13" s="9">
        <v>15.241</v>
      </c>
      <c r="DX13" s="9">
        <v>12.266999999999999</v>
      </c>
      <c r="DY13" s="9">
        <v>7.4329999999999998</v>
      </c>
      <c r="DZ13" s="9">
        <v>3.65</v>
      </c>
      <c r="EA13" s="9">
        <v>3.7829999999999999</v>
      </c>
      <c r="EB13" s="9">
        <v>13.952</v>
      </c>
      <c r="EC13" s="9">
        <v>8.7240000000000002</v>
      </c>
      <c r="ED13" s="9">
        <v>5.2279999999999998</v>
      </c>
      <c r="EE13" s="9">
        <v>4.8579999999999997</v>
      </c>
      <c r="EF13" s="9">
        <v>1.905</v>
      </c>
      <c r="EG13" s="9">
        <v>2.9529999999999998</v>
      </c>
      <c r="EH13" s="9">
        <v>53.543999999999997</v>
      </c>
      <c r="EI13" s="9">
        <v>28.895</v>
      </c>
      <c r="EJ13" s="9">
        <v>24.649000000000001</v>
      </c>
      <c r="EK13" s="9">
        <v>25.501000000000001</v>
      </c>
      <c r="EL13" s="9">
        <v>11.532</v>
      </c>
      <c r="EM13" s="9">
        <v>13.968999999999999</v>
      </c>
      <c r="EN13" s="9">
        <v>25.654</v>
      </c>
      <c r="EO13" s="9">
        <v>14.702999999999999</v>
      </c>
      <c r="EP13" s="9">
        <v>10.951000000000001</v>
      </c>
      <c r="EQ13" s="9">
        <v>7.1029999999999998</v>
      </c>
      <c r="ER13" s="9">
        <v>3.6459999999999999</v>
      </c>
      <c r="ES13" s="9">
        <v>3.4569999999999999</v>
      </c>
      <c r="ET13" s="9">
        <v>9.9260000000000002</v>
      </c>
      <c r="EU13" s="9">
        <v>4.8419999999999996</v>
      </c>
      <c r="EV13" s="9">
        <v>5.0839999999999996</v>
      </c>
      <c r="EW13" s="9">
        <v>9.5020000000000007</v>
      </c>
      <c r="EX13" s="9">
        <v>4.1219999999999999</v>
      </c>
      <c r="EY13" s="9">
        <v>5.38</v>
      </c>
      <c r="EZ13" s="9">
        <v>0.88400000000000001</v>
      </c>
      <c r="FA13" s="9">
        <v>0</v>
      </c>
      <c r="FB13" s="9">
        <v>0.88400000000000001</v>
      </c>
      <c r="FC13" s="9">
        <v>93.421000000000006</v>
      </c>
      <c r="FD13" s="9">
        <v>51.651000000000003</v>
      </c>
      <c r="FE13" s="9">
        <v>41.77</v>
      </c>
      <c r="FF13" s="9">
        <v>28.234000000000002</v>
      </c>
      <c r="FG13" s="9">
        <v>11.260999999999999</v>
      </c>
      <c r="FH13" s="9">
        <v>16.972999999999999</v>
      </c>
      <c r="FI13" s="9">
        <v>73.272000000000006</v>
      </c>
      <c r="FJ13" s="9">
        <v>35.665999999999997</v>
      </c>
      <c r="FK13" s="9">
        <v>37.606000000000002</v>
      </c>
      <c r="FL13" s="9">
        <v>3.504</v>
      </c>
      <c r="FM13" s="9">
        <v>1.855</v>
      </c>
      <c r="FN13" s="9">
        <v>1.6479999999999999</v>
      </c>
      <c r="FO13" s="9">
        <v>3.839</v>
      </c>
      <c r="FP13" s="9">
        <v>1.9359999999999999</v>
      </c>
      <c r="FQ13" s="9">
        <v>1.903</v>
      </c>
      <c r="FR13" s="9">
        <v>0.82199999999999995</v>
      </c>
      <c r="FS13" s="9">
        <v>0</v>
      </c>
      <c r="FT13" s="9">
        <v>0.82199999999999995</v>
      </c>
      <c r="FU13" s="9">
        <v>3.573</v>
      </c>
      <c r="FV13" s="9">
        <v>0.95599999999999996</v>
      </c>
      <c r="FW13" s="9">
        <v>2.617</v>
      </c>
      <c r="FX13" s="9">
        <v>6.7370000000000001</v>
      </c>
      <c r="FY13" s="9">
        <v>2.9870000000000001</v>
      </c>
      <c r="FZ13" s="9">
        <v>3.7509999999999999</v>
      </c>
      <c r="GA13" s="9">
        <v>25.963000000000001</v>
      </c>
      <c r="GB13" s="9">
        <v>9.8640000000000008</v>
      </c>
      <c r="GC13" s="9">
        <v>16.099</v>
      </c>
      <c r="GD13" s="9">
        <v>3.8439999999999999</v>
      </c>
      <c r="GE13" s="9">
        <v>0.79600000000000004</v>
      </c>
      <c r="GF13" s="9">
        <v>3.048</v>
      </c>
      <c r="GG13" s="9">
        <v>8.6760000000000002</v>
      </c>
      <c r="GH13" s="9">
        <v>4.24</v>
      </c>
      <c r="GI13" s="9">
        <v>4.4359999999999999</v>
      </c>
      <c r="GJ13" s="9">
        <v>8.9049999999999994</v>
      </c>
      <c r="GK13" s="9">
        <v>4.4279999999999999</v>
      </c>
      <c r="GL13" s="9">
        <v>4.4770000000000003</v>
      </c>
      <c r="GM13" s="9">
        <v>25.274999999999999</v>
      </c>
      <c r="GN13" s="9">
        <v>16.256</v>
      </c>
      <c r="GO13" s="9">
        <v>9.0180000000000007</v>
      </c>
      <c r="GP13" s="9">
        <v>3.9380000000000002</v>
      </c>
      <c r="GQ13" s="9">
        <v>1.194</v>
      </c>
      <c r="GR13" s="9">
        <v>2.7440000000000002</v>
      </c>
      <c r="GS13" s="9">
        <v>3.6379999999999999</v>
      </c>
      <c r="GT13" s="9">
        <v>1.337</v>
      </c>
      <c r="GU13" s="9">
        <v>2.3010000000000002</v>
      </c>
      <c r="GV13" s="9">
        <v>0</v>
      </c>
      <c r="GW13" s="9">
        <v>0</v>
      </c>
      <c r="GX13" s="9">
        <v>0</v>
      </c>
      <c r="GY13" s="9">
        <v>0.23599999999999999</v>
      </c>
      <c r="GZ13" s="9">
        <v>0.23599999999999999</v>
      </c>
      <c r="HA13" s="9">
        <v>0</v>
      </c>
      <c r="HB13" s="9">
        <v>0.48399999999999999</v>
      </c>
      <c r="HC13" s="9">
        <v>0</v>
      </c>
      <c r="HD13" s="9">
        <v>0.48399999999999999</v>
      </c>
      <c r="HE13" s="9">
        <v>2.0720000000000001</v>
      </c>
      <c r="HF13" s="9">
        <v>0.84099999999999997</v>
      </c>
      <c r="HG13" s="9">
        <v>1.2310000000000001</v>
      </c>
      <c r="HH13" s="9">
        <v>30.736999999999998</v>
      </c>
      <c r="HI13" s="9">
        <v>20.599</v>
      </c>
      <c r="HJ13" s="9">
        <v>10.138</v>
      </c>
      <c r="HK13" s="9">
        <v>49.298999999999999</v>
      </c>
      <c r="HL13" s="9">
        <v>29.338000000000001</v>
      </c>
      <c r="HM13" s="9">
        <v>19.960999999999999</v>
      </c>
      <c r="HN13" s="9">
        <v>86.918999999999997</v>
      </c>
      <c r="HO13" s="9">
        <v>44.752000000000002</v>
      </c>
      <c r="HP13" s="9">
        <v>42.167000000000002</v>
      </c>
      <c r="HQ13" s="9">
        <v>222.85300000000001</v>
      </c>
      <c r="HR13" s="9">
        <v>120.392</v>
      </c>
      <c r="HS13" s="9">
        <v>102.461</v>
      </c>
      <c r="HT13" s="9">
        <v>84.650999999999996</v>
      </c>
      <c r="HU13" s="9">
        <v>43.762</v>
      </c>
      <c r="HV13" s="9">
        <v>40.889000000000003</v>
      </c>
      <c r="HW13" s="9">
        <v>220.38900000000001</v>
      </c>
      <c r="HX13" s="9">
        <v>118.848</v>
      </c>
      <c r="HY13" s="9">
        <v>101.541</v>
      </c>
      <c r="HZ13" s="9">
        <v>32.450000000000003</v>
      </c>
      <c r="IA13" s="9">
        <v>17.39</v>
      </c>
      <c r="IB13" s="9">
        <v>15.06</v>
      </c>
      <c r="IC13" s="9">
        <v>69.981999999999999</v>
      </c>
      <c r="ID13" s="9">
        <v>31.134</v>
      </c>
      <c r="IE13" s="9">
        <v>38.847999999999999</v>
      </c>
      <c r="IF13" s="9">
        <v>27.890999999999998</v>
      </c>
      <c r="IG13" s="9">
        <v>13.739000000000001</v>
      </c>
      <c r="IH13" s="9">
        <v>14.153</v>
      </c>
      <c r="II13" s="9">
        <v>112.27200000000001</v>
      </c>
      <c r="IJ13" s="9">
        <v>64.837999999999994</v>
      </c>
      <c r="IK13" s="9">
        <v>47.433999999999997</v>
      </c>
      <c r="IL13" s="9">
        <v>17.055</v>
      </c>
      <c r="IM13" s="9">
        <v>8.6180000000000003</v>
      </c>
      <c r="IN13" s="9">
        <v>8.4369999999999994</v>
      </c>
      <c r="IO13" s="9">
        <v>65.034999999999997</v>
      </c>
      <c r="IP13" s="9">
        <v>39.459000000000003</v>
      </c>
      <c r="IQ13" s="9">
        <v>25.576000000000001</v>
      </c>
    </row>
    <row r="14" spans="1:251">
      <c r="A14" s="10">
        <v>43132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>
        <v>32.698</v>
      </c>
      <c r="BI14" s="9">
        <v>16.123999999999999</v>
      </c>
      <c r="BJ14" s="9">
        <v>16.574000000000002</v>
      </c>
      <c r="BK14" s="9">
        <v>16.184000000000001</v>
      </c>
      <c r="BL14" s="9">
        <v>9.6059999999999999</v>
      </c>
      <c r="BM14" s="9">
        <v>6.5780000000000003</v>
      </c>
      <c r="BN14" s="9">
        <v>72.805999999999997</v>
      </c>
      <c r="BO14" s="9">
        <v>40.517000000000003</v>
      </c>
      <c r="BP14" s="9">
        <v>32.289000000000001</v>
      </c>
      <c r="BQ14" s="9">
        <v>3.0539999999999998</v>
      </c>
      <c r="BR14" s="9">
        <v>2.15</v>
      </c>
      <c r="BS14" s="9">
        <v>0.90400000000000003</v>
      </c>
      <c r="BT14" s="9">
        <v>57.093000000000004</v>
      </c>
      <c r="BU14" s="9">
        <v>27.143000000000001</v>
      </c>
      <c r="BV14" s="9">
        <v>29.951000000000001</v>
      </c>
      <c r="BW14" s="9">
        <v>0.23599999999999999</v>
      </c>
      <c r="BX14" s="9">
        <v>0</v>
      </c>
      <c r="BY14" s="9">
        <v>0.23599999999999999</v>
      </c>
      <c r="BZ14" s="9">
        <v>9.5109999999999992</v>
      </c>
      <c r="CA14" s="9">
        <v>5.6689999999999996</v>
      </c>
      <c r="CB14" s="9">
        <v>3.8420000000000001</v>
      </c>
      <c r="CC14" s="9">
        <v>0.85</v>
      </c>
      <c r="CD14" s="9">
        <v>0.46300000000000002</v>
      </c>
      <c r="CE14" s="9">
        <v>0.38800000000000001</v>
      </c>
      <c r="CF14" s="9">
        <v>5.25</v>
      </c>
      <c r="CG14" s="9">
        <v>1.2669999999999999</v>
      </c>
      <c r="CH14" s="9">
        <v>3.9830000000000001</v>
      </c>
      <c r="CI14" s="9">
        <v>9.3970000000000002</v>
      </c>
      <c r="CJ14" s="9">
        <v>4.6509999999999998</v>
      </c>
      <c r="CK14" s="9">
        <v>4.7460000000000004</v>
      </c>
      <c r="CL14" s="9">
        <v>48.116999999999997</v>
      </c>
      <c r="CM14" s="9">
        <v>26.042999999999999</v>
      </c>
      <c r="CN14" s="9">
        <v>22.073</v>
      </c>
      <c r="CO14" s="9">
        <v>20.004999999999999</v>
      </c>
      <c r="CP14" s="9">
        <v>11.161</v>
      </c>
      <c r="CQ14" s="9">
        <v>8.8439999999999994</v>
      </c>
      <c r="CR14" s="9">
        <v>37.188000000000002</v>
      </c>
      <c r="CS14" s="9">
        <v>20.361000000000001</v>
      </c>
      <c r="CT14" s="9">
        <v>16.827000000000002</v>
      </c>
      <c r="CU14" s="9">
        <v>17.202000000000002</v>
      </c>
      <c r="CV14" s="9">
        <v>8.7870000000000008</v>
      </c>
      <c r="CW14" s="9">
        <v>8.4149999999999991</v>
      </c>
      <c r="CX14" s="9">
        <v>16.186</v>
      </c>
      <c r="CY14" s="9">
        <v>6.9160000000000004</v>
      </c>
      <c r="CZ14" s="9">
        <v>9.27</v>
      </c>
      <c r="DA14" s="9">
        <v>11.802</v>
      </c>
      <c r="DB14" s="9">
        <v>5.4489999999999998</v>
      </c>
      <c r="DC14" s="9">
        <v>6.3529999999999998</v>
      </c>
      <c r="DD14" s="9">
        <v>27.251000000000001</v>
      </c>
      <c r="DE14" s="9">
        <v>16.902000000000001</v>
      </c>
      <c r="DF14" s="9">
        <v>10.349</v>
      </c>
      <c r="DG14" s="9">
        <v>11.696999999999999</v>
      </c>
      <c r="DH14" s="9">
        <v>7.7229999999999999</v>
      </c>
      <c r="DI14" s="9">
        <v>3.9740000000000002</v>
      </c>
      <c r="DJ14" s="9">
        <v>2.6880000000000002</v>
      </c>
      <c r="DK14" s="9">
        <v>1.2969999999999999</v>
      </c>
      <c r="DL14" s="9">
        <v>1.391</v>
      </c>
      <c r="DM14" s="9">
        <v>1.865</v>
      </c>
      <c r="DN14" s="9">
        <v>0.627</v>
      </c>
      <c r="DO14" s="9">
        <v>1.238</v>
      </c>
      <c r="DP14" s="9">
        <v>3.1379999999999999</v>
      </c>
      <c r="DQ14" s="9">
        <v>1.4179999999999999</v>
      </c>
      <c r="DR14" s="9">
        <v>1.72</v>
      </c>
      <c r="DS14" s="9">
        <v>1.948</v>
      </c>
      <c r="DT14" s="9">
        <v>1.367</v>
      </c>
      <c r="DU14" s="9">
        <v>0.58099999999999996</v>
      </c>
      <c r="DV14" s="9">
        <v>21.983000000000001</v>
      </c>
      <c r="DW14" s="9">
        <v>12.839</v>
      </c>
      <c r="DX14" s="9">
        <v>9.1449999999999996</v>
      </c>
      <c r="DY14" s="9">
        <v>6.6719999999999997</v>
      </c>
      <c r="DZ14" s="9">
        <v>3.0680000000000001</v>
      </c>
      <c r="EA14" s="9">
        <v>3.605</v>
      </c>
      <c r="EB14" s="9">
        <v>10.802</v>
      </c>
      <c r="EC14" s="9">
        <v>7.5609999999999999</v>
      </c>
      <c r="ED14" s="9">
        <v>3.2410000000000001</v>
      </c>
      <c r="EE14" s="9">
        <v>6.4160000000000004</v>
      </c>
      <c r="EF14" s="9">
        <v>4.423</v>
      </c>
      <c r="EG14" s="9">
        <v>1.9930000000000001</v>
      </c>
      <c r="EH14" s="9">
        <v>48.704000000000001</v>
      </c>
      <c r="EI14" s="9">
        <v>26.173999999999999</v>
      </c>
      <c r="EJ14" s="9">
        <v>22.53</v>
      </c>
      <c r="EK14" s="9">
        <v>23.105</v>
      </c>
      <c r="EL14" s="9">
        <v>12.614000000000001</v>
      </c>
      <c r="EM14" s="9">
        <v>10.491</v>
      </c>
      <c r="EN14" s="9">
        <v>24.763999999999999</v>
      </c>
      <c r="EO14" s="9">
        <v>14.292999999999999</v>
      </c>
      <c r="EP14" s="9">
        <v>10.471</v>
      </c>
      <c r="EQ14" s="9">
        <v>6.0830000000000002</v>
      </c>
      <c r="ER14" s="9">
        <v>3.6419999999999999</v>
      </c>
      <c r="ES14" s="9">
        <v>2.4409999999999998</v>
      </c>
      <c r="ET14" s="9">
        <v>10.339</v>
      </c>
      <c r="EU14" s="9">
        <v>3.7909999999999999</v>
      </c>
      <c r="EV14" s="9">
        <v>6.548</v>
      </c>
      <c r="EW14" s="9">
        <v>4.9249999999999998</v>
      </c>
      <c r="EX14" s="9">
        <v>3.0459999999999998</v>
      </c>
      <c r="EY14" s="9">
        <v>1.879</v>
      </c>
      <c r="EZ14" s="9">
        <v>0.22500000000000001</v>
      </c>
      <c r="FA14" s="9">
        <v>0.22500000000000001</v>
      </c>
      <c r="FB14" s="9">
        <v>0</v>
      </c>
      <c r="FC14" s="9">
        <v>118.782</v>
      </c>
      <c r="FD14" s="9">
        <v>60.588999999999999</v>
      </c>
      <c r="FE14" s="9">
        <v>58.192999999999998</v>
      </c>
      <c r="FF14" s="9">
        <v>25.007999999999999</v>
      </c>
      <c r="FG14" s="9">
        <v>13.119</v>
      </c>
      <c r="FH14" s="9">
        <v>11.888999999999999</v>
      </c>
      <c r="FI14" s="9">
        <v>88.113</v>
      </c>
      <c r="FJ14" s="9">
        <v>44.344000000000001</v>
      </c>
      <c r="FK14" s="9">
        <v>43.77</v>
      </c>
      <c r="FL14" s="9">
        <v>1.95</v>
      </c>
      <c r="FM14" s="9">
        <v>0</v>
      </c>
      <c r="FN14" s="9">
        <v>1.95</v>
      </c>
      <c r="FO14" s="9">
        <v>8.5500000000000007</v>
      </c>
      <c r="FP14" s="9">
        <v>3.1429999999999998</v>
      </c>
      <c r="FQ14" s="9">
        <v>5.407</v>
      </c>
      <c r="FR14" s="9">
        <v>1.1140000000000001</v>
      </c>
      <c r="FS14" s="9">
        <v>0.20499999999999999</v>
      </c>
      <c r="FT14" s="9">
        <v>0.91</v>
      </c>
      <c r="FU14" s="9">
        <v>2.923</v>
      </c>
      <c r="FV14" s="9">
        <v>1.0609999999999999</v>
      </c>
      <c r="FW14" s="9">
        <v>1.8620000000000001</v>
      </c>
      <c r="FX14" s="9">
        <v>6.44</v>
      </c>
      <c r="FY14" s="9">
        <v>3.4039999999999999</v>
      </c>
      <c r="FZ14" s="9">
        <v>3.0369999999999999</v>
      </c>
      <c r="GA14" s="9">
        <v>26.681000000000001</v>
      </c>
      <c r="GB14" s="9">
        <v>11.597</v>
      </c>
      <c r="GC14" s="9">
        <v>15.084</v>
      </c>
      <c r="GD14" s="9">
        <v>2.9860000000000002</v>
      </c>
      <c r="GE14" s="9">
        <v>1.6419999999999999</v>
      </c>
      <c r="GF14" s="9">
        <v>1.3440000000000001</v>
      </c>
      <c r="GG14" s="9">
        <v>12.603999999999999</v>
      </c>
      <c r="GH14" s="9">
        <v>4.4909999999999997</v>
      </c>
      <c r="GI14" s="9">
        <v>8.1129999999999995</v>
      </c>
      <c r="GJ14" s="9">
        <v>10.196999999999999</v>
      </c>
      <c r="GK14" s="9">
        <v>6.3959999999999999</v>
      </c>
      <c r="GL14" s="9">
        <v>3.8010000000000002</v>
      </c>
      <c r="GM14" s="9">
        <v>28.071000000000002</v>
      </c>
      <c r="GN14" s="9">
        <v>18.827000000000002</v>
      </c>
      <c r="GO14" s="9">
        <v>9.2439999999999998</v>
      </c>
      <c r="GP14" s="9">
        <v>2.1040000000000001</v>
      </c>
      <c r="GQ14" s="9">
        <v>1.472</v>
      </c>
      <c r="GR14" s="9">
        <v>0.63100000000000001</v>
      </c>
      <c r="GS14" s="9">
        <v>6.5750000000000002</v>
      </c>
      <c r="GT14" s="9">
        <v>3.6960000000000002</v>
      </c>
      <c r="GU14" s="9">
        <v>2.879</v>
      </c>
      <c r="GV14" s="9">
        <v>0.218</v>
      </c>
      <c r="GW14" s="9">
        <v>0</v>
      </c>
      <c r="GX14" s="9">
        <v>0.218</v>
      </c>
      <c r="GY14" s="9">
        <v>0.83399999999999996</v>
      </c>
      <c r="GZ14" s="9">
        <v>0.57799999999999996</v>
      </c>
      <c r="HA14" s="9">
        <v>0.255</v>
      </c>
      <c r="HB14" s="9">
        <v>0</v>
      </c>
      <c r="HC14" s="9">
        <v>0</v>
      </c>
      <c r="HD14" s="9">
        <v>0</v>
      </c>
      <c r="HE14" s="9">
        <v>1.877</v>
      </c>
      <c r="HF14" s="9">
        <v>0.95199999999999996</v>
      </c>
      <c r="HG14" s="9">
        <v>0.92500000000000004</v>
      </c>
      <c r="HH14" s="9">
        <v>28.015000000000001</v>
      </c>
      <c r="HI14" s="9">
        <v>15.224</v>
      </c>
      <c r="HJ14" s="9">
        <v>12.791</v>
      </c>
      <c r="HK14" s="9">
        <v>56.546999999999997</v>
      </c>
      <c r="HL14" s="9">
        <v>30.251999999999999</v>
      </c>
      <c r="HM14" s="9">
        <v>26.295000000000002</v>
      </c>
      <c r="HN14" s="9">
        <v>87.936000000000007</v>
      </c>
      <c r="HO14" s="9">
        <v>47.966999999999999</v>
      </c>
      <c r="HP14" s="9">
        <v>39.969000000000001</v>
      </c>
      <c r="HQ14" s="9">
        <v>244.33</v>
      </c>
      <c r="HR14" s="9">
        <v>136.018</v>
      </c>
      <c r="HS14" s="9">
        <v>108.312</v>
      </c>
      <c r="HT14" s="9">
        <v>86.432000000000002</v>
      </c>
      <c r="HU14" s="9">
        <v>47.026000000000003</v>
      </c>
      <c r="HV14" s="9">
        <v>39.405999999999999</v>
      </c>
      <c r="HW14" s="9">
        <v>241.351</v>
      </c>
      <c r="HX14" s="9">
        <v>133.387</v>
      </c>
      <c r="HY14" s="9">
        <v>107.96299999999999</v>
      </c>
      <c r="HZ14" s="9">
        <v>33.807000000000002</v>
      </c>
      <c r="IA14" s="9">
        <v>20.718</v>
      </c>
      <c r="IB14" s="9">
        <v>13.087999999999999</v>
      </c>
      <c r="IC14" s="9">
        <v>71.781999999999996</v>
      </c>
      <c r="ID14" s="9">
        <v>34.854999999999997</v>
      </c>
      <c r="IE14" s="9">
        <v>36.927</v>
      </c>
      <c r="IF14" s="9">
        <v>31.31</v>
      </c>
      <c r="IG14" s="9">
        <v>12.978999999999999</v>
      </c>
      <c r="IH14" s="9">
        <v>18.331</v>
      </c>
      <c r="II14" s="9">
        <v>110.01600000000001</v>
      </c>
      <c r="IJ14" s="9">
        <v>65.192999999999998</v>
      </c>
      <c r="IK14" s="9">
        <v>44.823</v>
      </c>
      <c r="IL14" s="9">
        <v>20.190999999999999</v>
      </c>
      <c r="IM14" s="9">
        <v>8.9700000000000006</v>
      </c>
      <c r="IN14" s="9">
        <v>11.221</v>
      </c>
      <c r="IO14" s="9">
        <v>63.994999999999997</v>
      </c>
      <c r="IP14" s="9">
        <v>41.466999999999999</v>
      </c>
      <c r="IQ14" s="9">
        <v>22.527999999999999</v>
      </c>
    </row>
    <row r="15" spans="1:251">
      <c r="A15" s="10">
        <v>43497</v>
      </c>
      <c r="B15" s="9">
        <v>4.6890000000000001</v>
      </c>
      <c r="C15" s="9">
        <v>35.770000000000003</v>
      </c>
      <c r="D15" s="9">
        <v>19.306999999999999</v>
      </c>
      <c r="E15" s="9">
        <v>16.463000000000001</v>
      </c>
      <c r="F15" s="9">
        <v>7.3550000000000004</v>
      </c>
      <c r="G15" s="9">
        <v>3.7789999999999999</v>
      </c>
      <c r="H15" s="9">
        <v>3.5760000000000001</v>
      </c>
      <c r="I15" s="9">
        <v>28.92</v>
      </c>
      <c r="J15" s="9">
        <v>13.958</v>
      </c>
      <c r="K15" s="9">
        <v>14.962</v>
      </c>
      <c r="L15" s="9">
        <v>3.3439999999999999</v>
      </c>
      <c r="M15" s="9">
        <v>1.194</v>
      </c>
      <c r="N15" s="9">
        <v>2.15</v>
      </c>
      <c r="O15" s="9">
        <v>7.0140000000000002</v>
      </c>
      <c r="P15" s="9">
        <v>0.82099999999999995</v>
      </c>
      <c r="Q15" s="9">
        <v>6.1929999999999996</v>
      </c>
      <c r="R15" s="9">
        <v>7.3140000000000001</v>
      </c>
      <c r="S15" s="9">
        <v>3.4649999999999999</v>
      </c>
      <c r="T15" s="9">
        <v>3.8479999999999999</v>
      </c>
      <c r="U15" s="9">
        <v>16.181000000000001</v>
      </c>
      <c r="V15" s="9">
        <v>8.1110000000000007</v>
      </c>
      <c r="W15" s="9">
        <v>8.07</v>
      </c>
      <c r="X15" s="9">
        <v>16.038</v>
      </c>
      <c r="Y15" s="9">
        <v>12.914999999999999</v>
      </c>
      <c r="Z15" s="9">
        <v>3.1230000000000002</v>
      </c>
      <c r="AA15" s="9">
        <v>21.622</v>
      </c>
      <c r="AB15" s="9">
        <v>12.381</v>
      </c>
      <c r="AC15" s="9">
        <v>9.2409999999999997</v>
      </c>
      <c r="AD15" s="9">
        <v>2.3940000000000001</v>
      </c>
      <c r="AE15" s="9">
        <v>0.85399999999999998</v>
      </c>
      <c r="AF15" s="9">
        <v>1.54</v>
      </c>
      <c r="AG15" s="9">
        <v>3.3159999999999998</v>
      </c>
      <c r="AH15" s="9">
        <v>1.47</v>
      </c>
      <c r="AI15" s="9">
        <v>1.845</v>
      </c>
      <c r="AJ15" s="9">
        <v>9.6829999999999998</v>
      </c>
      <c r="AK15" s="9">
        <v>5.6859999999999999</v>
      </c>
      <c r="AL15" s="9">
        <v>3.9969999999999999</v>
      </c>
      <c r="AM15" s="9">
        <v>29.254999999999999</v>
      </c>
      <c r="AN15" s="9">
        <v>18.437000000000001</v>
      </c>
      <c r="AO15" s="9">
        <v>10.818</v>
      </c>
      <c r="AP15" s="9">
        <v>7.0419999999999998</v>
      </c>
      <c r="AQ15" s="9">
        <v>4.2300000000000004</v>
      </c>
      <c r="AR15" s="9">
        <v>2.8119999999999998</v>
      </c>
      <c r="AS15" s="9">
        <v>16.59</v>
      </c>
      <c r="AT15" s="9">
        <v>10.819000000000001</v>
      </c>
      <c r="AU15" s="9">
        <v>5.7709999999999999</v>
      </c>
      <c r="AV15" s="9">
        <v>2.641</v>
      </c>
      <c r="AW15" s="9">
        <v>1.456</v>
      </c>
      <c r="AX15" s="9">
        <v>1.1839999999999999</v>
      </c>
      <c r="AY15" s="9">
        <v>12.664</v>
      </c>
      <c r="AZ15" s="9">
        <v>7.6180000000000003</v>
      </c>
      <c r="BA15" s="9">
        <v>5.0460000000000003</v>
      </c>
      <c r="BB15" s="9">
        <v>0.96599999999999997</v>
      </c>
      <c r="BC15" s="9">
        <v>0</v>
      </c>
      <c r="BD15" s="9">
        <v>0.96599999999999997</v>
      </c>
      <c r="BE15" s="9">
        <v>1.571</v>
      </c>
      <c r="BF15" s="9">
        <v>1.3149999999999999</v>
      </c>
      <c r="BG15" s="9">
        <v>0.25600000000000001</v>
      </c>
      <c r="BH15" s="9">
        <v>35.770000000000003</v>
      </c>
      <c r="BI15" s="9">
        <v>19.268999999999998</v>
      </c>
      <c r="BJ15" s="9">
        <v>16.501999999999999</v>
      </c>
      <c r="BK15" s="9">
        <v>13.311</v>
      </c>
      <c r="BL15" s="9">
        <v>7.1509999999999998</v>
      </c>
      <c r="BM15" s="9">
        <v>6.16</v>
      </c>
      <c r="BN15" s="9">
        <v>74.525000000000006</v>
      </c>
      <c r="BO15" s="9">
        <v>38.39</v>
      </c>
      <c r="BP15" s="9">
        <v>36.134999999999998</v>
      </c>
      <c r="BQ15" s="9">
        <v>3.8460000000000001</v>
      </c>
      <c r="BR15" s="9">
        <v>3.1480000000000001</v>
      </c>
      <c r="BS15" s="9">
        <v>0.69799999999999995</v>
      </c>
      <c r="BT15" s="9">
        <v>52.170999999999999</v>
      </c>
      <c r="BU15" s="9">
        <v>29.49</v>
      </c>
      <c r="BV15" s="9">
        <v>22.681000000000001</v>
      </c>
      <c r="BW15" s="9">
        <v>0.83499999999999996</v>
      </c>
      <c r="BX15" s="9">
        <v>0.30499999999999999</v>
      </c>
      <c r="BY15" s="9">
        <v>0.53</v>
      </c>
      <c r="BZ15" s="9">
        <v>12.545999999999999</v>
      </c>
      <c r="CA15" s="9">
        <v>5.86</v>
      </c>
      <c r="CB15" s="9">
        <v>6.6859999999999999</v>
      </c>
      <c r="CC15" s="9">
        <v>0.32600000000000001</v>
      </c>
      <c r="CD15" s="9">
        <v>0.32600000000000001</v>
      </c>
      <c r="CE15" s="9">
        <v>0</v>
      </c>
      <c r="CF15" s="9">
        <v>4.4059999999999997</v>
      </c>
      <c r="CG15" s="9">
        <v>2.06</v>
      </c>
      <c r="CH15" s="9">
        <v>2.3460000000000001</v>
      </c>
      <c r="CI15" s="9">
        <v>10.818</v>
      </c>
      <c r="CJ15" s="9">
        <v>3.2970000000000002</v>
      </c>
      <c r="CK15" s="9">
        <v>7.5209999999999999</v>
      </c>
      <c r="CL15" s="9">
        <v>51.247999999999998</v>
      </c>
      <c r="CM15" s="9">
        <v>28.530999999999999</v>
      </c>
      <c r="CN15" s="9">
        <v>22.718</v>
      </c>
      <c r="CO15" s="9">
        <v>19.13</v>
      </c>
      <c r="CP15" s="9">
        <v>7.3890000000000002</v>
      </c>
      <c r="CQ15" s="9">
        <v>11.741</v>
      </c>
      <c r="CR15" s="9">
        <v>37.93</v>
      </c>
      <c r="CS15" s="9">
        <v>20.196999999999999</v>
      </c>
      <c r="CT15" s="9">
        <v>17.733000000000001</v>
      </c>
      <c r="CU15" s="9">
        <v>18.155999999999999</v>
      </c>
      <c r="CV15" s="9">
        <v>6.524</v>
      </c>
      <c r="CW15" s="9">
        <v>11.632</v>
      </c>
      <c r="CX15" s="9">
        <v>19.218</v>
      </c>
      <c r="CY15" s="9">
        <v>10.834</v>
      </c>
      <c r="CZ15" s="9">
        <v>8.3840000000000003</v>
      </c>
      <c r="DA15" s="9">
        <v>12.304</v>
      </c>
      <c r="DB15" s="9">
        <v>4.173</v>
      </c>
      <c r="DC15" s="9">
        <v>8.1310000000000002</v>
      </c>
      <c r="DD15" s="9">
        <v>27.030999999999999</v>
      </c>
      <c r="DE15" s="9">
        <v>15.689</v>
      </c>
      <c r="DF15" s="9">
        <v>11.342000000000001</v>
      </c>
      <c r="DG15" s="9">
        <v>14.948</v>
      </c>
      <c r="DH15" s="9">
        <v>5.7930000000000001</v>
      </c>
      <c r="DI15" s="9">
        <v>9.1549999999999994</v>
      </c>
      <c r="DJ15" s="9">
        <v>2.5059999999999998</v>
      </c>
      <c r="DK15" s="9">
        <v>2.1669999999999998</v>
      </c>
      <c r="DL15" s="9">
        <v>0.33900000000000002</v>
      </c>
      <c r="DM15" s="9">
        <v>3.4950000000000001</v>
      </c>
      <c r="DN15" s="9">
        <v>1.4370000000000001</v>
      </c>
      <c r="DO15" s="9">
        <v>2.0579999999999998</v>
      </c>
      <c r="DP15" s="9">
        <v>7.4960000000000004</v>
      </c>
      <c r="DQ15" s="9">
        <v>4.3070000000000004</v>
      </c>
      <c r="DR15" s="9">
        <v>3.19</v>
      </c>
      <c r="DS15" s="9">
        <v>3.5310000000000001</v>
      </c>
      <c r="DT15" s="9">
        <v>0.70699999999999996</v>
      </c>
      <c r="DU15" s="9">
        <v>2.8239999999999998</v>
      </c>
      <c r="DV15" s="9">
        <v>26.509</v>
      </c>
      <c r="DW15" s="9">
        <v>16.483000000000001</v>
      </c>
      <c r="DX15" s="9">
        <v>10.026</v>
      </c>
      <c r="DY15" s="9">
        <v>8.1140000000000008</v>
      </c>
      <c r="DZ15" s="9">
        <v>3.2210000000000001</v>
      </c>
      <c r="EA15" s="9">
        <v>4.8929999999999998</v>
      </c>
      <c r="EB15" s="9">
        <v>14.307</v>
      </c>
      <c r="EC15" s="9">
        <v>9.1479999999999997</v>
      </c>
      <c r="ED15" s="9">
        <v>5.1589999999999998</v>
      </c>
      <c r="EE15" s="9">
        <v>5.8659999999999997</v>
      </c>
      <c r="EF15" s="9">
        <v>2.0289999999999999</v>
      </c>
      <c r="EG15" s="9">
        <v>3.8370000000000002</v>
      </c>
      <c r="EH15" s="9">
        <v>48.526000000000003</v>
      </c>
      <c r="EI15" s="9">
        <v>26.727</v>
      </c>
      <c r="EJ15" s="9">
        <v>21.8</v>
      </c>
      <c r="EK15" s="9">
        <v>24.847999999999999</v>
      </c>
      <c r="EL15" s="9">
        <v>10.236000000000001</v>
      </c>
      <c r="EM15" s="9">
        <v>14.612</v>
      </c>
      <c r="EN15" s="9">
        <v>26.902000000000001</v>
      </c>
      <c r="EO15" s="9">
        <v>17.032</v>
      </c>
      <c r="EP15" s="9">
        <v>9.8699999999999992</v>
      </c>
      <c r="EQ15" s="9">
        <v>5.8760000000000003</v>
      </c>
      <c r="ER15" s="9">
        <v>2.472</v>
      </c>
      <c r="ES15" s="9">
        <v>3.4039999999999999</v>
      </c>
      <c r="ET15" s="9">
        <v>10.711</v>
      </c>
      <c r="EU15" s="9">
        <v>6.9880000000000004</v>
      </c>
      <c r="EV15" s="9">
        <v>3.7229999999999999</v>
      </c>
      <c r="EW15" s="9">
        <v>6.6980000000000004</v>
      </c>
      <c r="EX15" s="9">
        <v>2.5510000000000002</v>
      </c>
      <c r="EY15" s="9">
        <v>4.1459999999999999</v>
      </c>
      <c r="EZ15" s="9">
        <v>0.56699999999999995</v>
      </c>
      <c r="FA15" s="9">
        <v>0</v>
      </c>
      <c r="FB15" s="9">
        <v>0.56699999999999995</v>
      </c>
      <c r="FC15" s="9">
        <v>113.866</v>
      </c>
      <c r="FD15" s="9">
        <v>63.926000000000002</v>
      </c>
      <c r="FE15" s="9">
        <v>49.94</v>
      </c>
      <c r="FF15" s="9">
        <v>23.305</v>
      </c>
      <c r="FG15" s="9">
        <v>11.816000000000001</v>
      </c>
      <c r="FH15" s="9">
        <v>11.488</v>
      </c>
      <c r="FI15" s="9">
        <v>89.78</v>
      </c>
      <c r="FJ15" s="9">
        <v>45.158000000000001</v>
      </c>
      <c r="FK15" s="9">
        <v>44.622</v>
      </c>
      <c r="FL15" s="9">
        <v>2.3679999999999999</v>
      </c>
      <c r="FM15" s="9">
        <v>0.26200000000000001</v>
      </c>
      <c r="FN15" s="9">
        <v>2.1059999999999999</v>
      </c>
      <c r="FO15" s="9">
        <v>11.427</v>
      </c>
      <c r="FP15" s="9">
        <v>4.359</v>
      </c>
      <c r="FQ15" s="9">
        <v>7.069</v>
      </c>
      <c r="FR15" s="9">
        <v>0.28299999999999997</v>
      </c>
      <c r="FS15" s="9">
        <v>0</v>
      </c>
      <c r="FT15" s="9">
        <v>0.28299999999999997</v>
      </c>
      <c r="FU15" s="9">
        <v>3.8239999999999998</v>
      </c>
      <c r="FV15" s="9">
        <v>1.7330000000000001</v>
      </c>
      <c r="FW15" s="9">
        <v>2.0910000000000002</v>
      </c>
      <c r="FX15" s="9">
        <v>5.2910000000000004</v>
      </c>
      <c r="FY15" s="9">
        <v>3.3519999999999999</v>
      </c>
      <c r="FZ15" s="9">
        <v>1.9390000000000001</v>
      </c>
      <c r="GA15" s="9">
        <v>27.373000000000001</v>
      </c>
      <c r="GB15" s="9">
        <v>13.065</v>
      </c>
      <c r="GC15" s="9">
        <v>14.308</v>
      </c>
      <c r="GD15" s="9">
        <v>1.7709999999999999</v>
      </c>
      <c r="GE15" s="9">
        <v>1.27</v>
      </c>
      <c r="GF15" s="9">
        <v>0.501</v>
      </c>
      <c r="GG15" s="9">
        <v>13.641</v>
      </c>
      <c r="GH15" s="9">
        <v>5.2569999999999997</v>
      </c>
      <c r="GI15" s="9">
        <v>8.3829999999999991</v>
      </c>
      <c r="GJ15" s="9">
        <v>9.9700000000000006</v>
      </c>
      <c r="GK15" s="9">
        <v>4.9279999999999999</v>
      </c>
      <c r="GL15" s="9">
        <v>5.0419999999999998</v>
      </c>
      <c r="GM15" s="9">
        <v>26.449000000000002</v>
      </c>
      <c r="GN15" s="9">
        <v>15.679</v>
      </c>
      <c r="GO15" s="9">
        <v>10.77</v>
      </c>
      <c r="GP15" s="9">
        <v>2.835</v>
      </c>
      <c r="GQ15" s="9">
        <v>1.6679999999999999</v>
      </c>
      <c r="GR15" s="9">
        <v>1.167</v>
      </c>
      <c r="GS15" s="9">
        <v>5.4290000000000003</v>
      </c>
      <c r="GT15" s="9">
        <v>4.0789999999999997</v>
      </c>
      <c r="GU15" s="9">
        <v>1.351</v>
      </c>
      <c r="GV15" s="9">
        <v>0.33600000000000002</v>
      </c>
      <c r="GW15" s="9">
        <v>0.33600000000000002</v>
      </c>
      <c r="GX15" s="9">
        <v>0</v>
      </c>
      <c r="GY15" s="9">
        <v>0.49099999999999999</v>
      </c>
      <c r="GZ15" s="9">
        <v>0.49099999999999999</v>
      </c>
      <c r="HA15" s="9">
        <v>0</v>
      </c>
      <c r="HB15" s="9">
        <v>0.45</v>
      </c>
      <c r="HC15" s="9">
        <v>0</v>
      </c>
      <c r="HD15" s="9">
        <v>0.45</v>
      </c>
      <c r="HE15" s="9">
        <v>1.1459999999999999</v>
      </c>
      <c r="HF15" s="9">
        <v>0.495</v>
      </c>
      <c r="HG15" s="9">
        <v>0.65</v>
      </c>
      <c r="HH15" s="9">
        <v>30.783999999999999</v>
      </c>
      <c r="HI15" s="9">
        <v>18.382000000000001</v>
      </c>
      <c r="HJ15" s="9">
        <v>12.401</v>
      </c>
      <c r="HK15" s="9">
        <v>53.868000000000002</v>
      </c>
      <c r="HL15" s="9">
        <v>30.641999999999999</v>
      </c>
      <c r="HM15" s="9">
        <v>23.225999999999999</v>
      </c>
      <c r="HN15" s="9">
        <v>89.99</v>
      </c>
      <c r="HO15" s="9">
        <v>51.363</v>
      </c>
      <c r="HP15" s="9">
        <v>38.627000000000002</v>
      </c>
      <c r="HQ15" s="9">
        <v>254.87100000000001</v>
      </c>
      <c r="HR15" s="9">
        <v>143.53899999999999</v>
      </c>
      <c r="HS15" s="9">
        <v>111.33199999999999</v>
      </c>
      <c r="HT15" s="9">
        <v>89.620999999999995</v>
      </c>
      <c r="HU15" s="9">
        <v>50.994</v>
      </c>
      <c r="HV15" s="9">
        <v>38.627000000000002</v>
      </c>
      <c r="HW15" s="9">
        <v>249.69399999999999</v>
      </c>
      <c r="HX15" s="9">
        <v>140.26300000000001</v>
      </c>
      <c r="HY15" s="9">
        <v>109.431</v>
      </c>
      <c r="HZ15" s="9">
        <v>31.577000000000002</v>
      </c>
      <c r="IA15" s="9">
        <v>16.295999999999999</v>
      </c>
      <c r="IB15" s="9">
        <v>15.28</v>
      </c>
      <c r="IC15" s="9">
        <v>69.272999999999996</v>
      </c>
      <c r="ID15" s="9">
        <v>34.765999999999998</v>
      </c>
      <c r="IE15" s="9">
        <v>34.508000000000003</v>
      </c>
      <c r="IF15" s="9">
        <v>30.355</v>
      </c>
      <c r="IG15" s="9">
        <v>17.628</v>
      </c>
      <c r="IH15" s="9">
        <v>12.727</v>
      </c>
      <c r="II15" s="9">
        <v>123.84699999999999</v>
      </c>
      <c r="IJ15" s="9">
        <v>70.623000000000005</v>
      </c>
      <c r="IK15" s="9">
        <v>53.223999999999997</v>
      </c>
      <c r="IL15" s="9">
        <v>18.167000000000002</v>
      </c>
      <c r="IM15" s="9">
        <v>12.593</v>
      </c>
      <c r="IN15" s="9">
        <v>5.5739999999999998</v>
      </c>
      <c r="IO15" s="9">
        <v>70.043999999999997</v>
      </c>
      <c r="IP15" s="9">
        <v>37.918999999999997</v>
      </c>
      <c r="IQ15" s="9">
        <v>32.125999999999998</v>
      </c>
    </row>
    <row r="16" spans="1:251">
      <c r="A16" s="10">
        <v>43862</v>
      </c>
      <c r="B16" s="9">
        <v>5.5229999999999997</v>
      </c>
      <c r="C16" s="9">
        <v>43.732999999999997</v>
      </c>
      <c r="D16" s="9">
        <v>22.298999999999999</v>
      </c>
      <c r="E16" s="9">
        <v>21.434000000000001</v>
      </c>
      <c r="F16" s="9">
        <v>10.166</v>
      </c>
      <c r="G16" s="9">
        <v>5.3940000000000001</v>
      </c>
      <c r="H16" s="9">
        <v>4.7720000000000002</v>
      </c>
      <c r="I16" s="9">
        <v>35</v>
      </c>
      <c r="J16" s="9">
        <v>17.367999999999999</v>
      </c>
      <c r="K16" s="9">
        <v>17.632000000000001</v>
      </c>
      <c r="L16" s="9">
        <v>4.66</v>
      </c>
      <c r="M16" s="9">
        <v>1.03</v>
      </c>
      <c r="N16" s="9">
        <v>3.63</v>
      </c>
      <c r="O16" s="9">
        <v>7.069</v>
      </c>
      <c r="P16" s="9">
        <v>1.2809999999999999</v>
      </c>
      <c r="Q16" s="9">
        <v>5.7880000000000003</v>
      </c>
      <c r="R16" s="9">
        <v>8.9559999999999995</v>
      </c>
      <c r="S16" s="9">
        <v>5.3380000000000001</v>
      </c>
      <c r="T16" s="9">
        <v>3.6190000000000002</v>
      </c>
      <c r="U16" s="9">
        <v>14.76</v>
      </c>
      <c r="V16" s="9">
        <v>3.8759999999999999</v>
      </c>
      <c r="W16" s="9">
        <v>10.884</v>
      </c>
      <c r="X16" s="9">
        <v>11.375</v>
      </c>
      <c r="Y16" s="9">
        <v>8.7230000000000008</v>
      </c>
      <c r="Z16" s="9">
        <v>2.6520000000000001</v>
      </c>
      <c r="AA16" s="9">
        <v>22.128</v>
      </c>
      <c r="AB16" s="9">
        <v>12.962</v>
      </c>
      <c r="AC16" s="9">
        <v>9.1660000000000004</v>
      </c>
      <c r="AD16" s="9">
        <v>0.94199999999999995</v>
      </c>
      <c r="AE16" s="9">
        <v>0.32700000000000001</v>
      </c>
      <c r="AF16" s="9">
        <v>0.61499999999999999</v>
      </c>
      <c r="AG16" s="9">
        <v>2.9860000000000002</v>
      </c>
      <c r="AH16" s="9">
        <v>1.869</v>
      </c>
      <c r="AI16" s="9">
        <v>1.117</v>
      </c>
      <c r="AJ16" s="9">
        <v>8.8219999999999992</v>
      </c>
      <c r="AK16" s="9">
        <v>5.7610000000000001</v>
      </c>
      <c r="AL16" s="9">
        <v>3.0609999999999999</v>
      </c>
      <c r="AM16" s="9">
        <v>28.876999999999999</v>
      </c>
      <c r="AN16" s="9">
        <v>16.341999999999999</v>
      </c>
      <c r="AO16" s="9">
        <v>12.535</v>
      </c>
      <c r="AP16" s="9">
        <v>5.3520000000000003</v>
      </c>
      <c r="AQ16" s="9">
        <v>3.653</v>
      </c>
      <c r="AR16" s="9">
        <v>1.6990000000000001</v>
      </c>
      <c r="AS16" s="9">
        <v>13.865</v>
      </c>
      <c r="AT16" s="9">
        <v>8.57</v>
      </c>
      <c r="AU16" s="9">
        <v>5.2949999999999999</v>
      </c>
      <c r="AV16" s="9">
        <v>3.47</v>
      </c>
      <c r="AW16" s="9">
        <v>2.1080000000000001</v>
      </c>
      <c r="AX16" s="9">
        <v>1.3620000000000001</v>
      </c>
      <c r="AY16" s="9">
        <v>15.012</v>
      </c>
      <c r="AZ16" s="9">
        <v>7.7720000000000002</v>
      </c>
      <c r="BA16" s="9">
        <v>7.24</v>
      </c>
      <c r="BB16" s="9">
        <v>0.379</v>
      </c>
      <c r="BC16" s="9">
        <v>0.379</v>
      </c>
      <c r="BD16" s="9">
        <v>0</v>
      </c>
      <c r="BE16" s="9">
        <v>0.82399999999999995</v>
      </c>
      <c r="BF16" s="9">
        <v>0.54900000000000004</v>
      </c>
      <c r="BG16" s="9">
        <v>0.27600000000000002</v>
      </c>
      <c r="BH16" s="9">
        <v>35.625</v>
      </c>
      <c r="BI16" s="9">
        <v>20.233000000000001</v>
      </c>
      <c r="BJ16" s="9">
        <v>15.391999999999999</v>
      </c>
      <c r="BK16" s="9">
        <v>12.779</v>
      </c>
      <c r="BL16" s="9">
        <v>6.3</v>
      </c>
      <c r="BM16" s="9">
        <v>6.4790000000000001</v>
      </c>
      <c r="BN16" s="9">
        <v>70.863</v>
      </c>
      <c r="BO16" s="9">
        <v>33.402000000000001</v>
      </c>
      <c r="BP16" s="9">
        <v>37.460999999999999</v>
      </c>
      <c r="BQ16" s="9">
        <v>5.4349999999999996</v>
      </c>
      <c r="BR16" s="9">
        <v>4.0289999999999999</v>
      </c>
      <c r="BS16" s="9">
        <v>1.4059999999999999</v>
      </c>
      <c r="BT16" s="9">
        <v>66.954999999999998</v>
      </c>
      <c r="BU16" s="9">
        <v>34.692</v>
      </c>
      <c r="BV16" s="9">
        <v>32.262</v>
      </c>
      <c r="BW16" s="9">
        <v>1.389</v>
      </c>
      <c r="BX16" s="9">
        <v>0.79500000000000004</v>
      </c>
      <c r="BY16" s="9">
        <v>0.59399999999999997</v>
      </c>
      <c r="BZ16" s="9">
        <v>11.994</v>
      </c>
      <c r="CA16" s="9">
        <v>5.2320000000000002</v>
      </c>
      <c r="CB16" s="9">
        <v>6.7619999999999996</v>
      </c>
      <c r="CC16" s="9">
        <v>0.26300000000000001</v>
      </c>
      <c r="CD16" s="9">
        <v>0.26300000000000001</v>
      </c>
      <c r="CE16" s="9">
        <v>0</v>
      </c>
      <c r="CF16" s="9">
        <v>5.5650000000000004</v>
      </c>
      <c r="CG16" s="9">
        <v>3.2189999999999999</v>
      </c>
      <c r="CH16" s="9">
        <v>2.3460000000000001</v>
      </c>
      <c r="CI16" s="9">
        <v>13.31</v>
      </c>
      <c r="CJ16" s="9">
        <v>5.3659999999999997</v>
      </c>
      <c r="CK16" s="9">
        <v>7.944</v>
      </c>
      <c r="CL16" s="9">
        <v>51.142000000000003</v>
      </c>
      <c r="CM16" s="9">
        <v>30.28</v>
      </c>
      <c r="CN16" s="9">
        <v>20.861999999999998</v>
      </c>
      <c r="CO16" s="9">
        <v>30.02</v>
      </c>
      <c r="CP16" s="9">
        <v>15.444000000000001</v>
      </c>
      <c r="CQ16" s="9">
        <v>14.574999999999999</v>
      </c>
      <c r="CR16" s="9">
        <v>40.307000000000002</v>
      </c>
      <c r="CS16" s="9">
        <v>24.006</v>
      </c>
      <c r="CT16" s="9">
        <v>16.302</v>
      </c>
      <c r="CU16" s="9">
        <v>26.266999999999999</v>
      </c>
      <c r="CV16" s="9">
        <v>12.803000000000001</v>
      </c>
      <c r="CW16" s="9">
        <v>13.465</v>
      </c>
      <c r="CX16" s="9">
        <v>21.218</v>
      </c>
      <c r="CY16" s="9">
        <v>13.786</v>
      </c>
      <c r="CZ16" s="9">
        <v>7.4320000000000004</v>
      </c>
      <c r="DA16" s="9">
        <v>18.484999999999999</v>
      </c>
      <c r="DB16" s="9">
        <v>9.7590000000000003</v>
      </c>
      <c r="DC16" s="9">
        <v>8.7270000000000003</v>
      </c>
      <c r="DD16" s="9">
        <v>30.734000000000002</v>
      </c>
      <c r="DE16" s="9">
        <v>18.867999999999999</v>
      </c>
      <c r="DF16" s="9">
        <v>11.866</v>
      </c>
      <c r="DG16" s="9">
        <v>17.454999999999998</v>
      </c>
      <c r="DH16" s="9">
        <v>9.9</v>
      </c>
      <c r="DI16" s="9">
        <v>7.5549999999999997</v>
      </c>
      <c r="DJ16" s="9">
        <v>1.649</v>
      </c>
      <c r="DK16" s="9">
        <v>1.06</v>
      </c>
      <c r="DL16" s="9">
        <v>0.59</v>
      </c>
      <c r="DM16" s="9">
        <v>4.5570000000000004</v>
      </c>
      <c r="DN16" s="9">
        <v>2.7080000000000002</v>
      </c>
      <c r="DO16" s="9">
        <v>1.8480000000000001</v>
      </c>
      <c r="DP16" s="9">
        <v>4.452</v>
      </c>
      <c r="DQ16" s="9">
        <v>2.6509999999999998</v>
      </c>
      <c r="DR16" s="9">
        <v>1.8009999999999999</v>
      </c>
      <c r="DS16" s="9">
        <v>4.76</v>
      </c>
      <c r="DT16" s="9">
        <v>1.87</v>
      </c>
      <c r="DU16" s="9">
        <v>2.89</v>
      </c>
      <c r="DV16" s="9">
        <v>24.193999999999999</v>
      </c>
      <c r="DW16" s="9">
        <v>14.696</v>
      </c>
      <c r="DX16" s="9">
        <v>9.4979999999999993</v>
      </c>
      <c r="DY16" s="9">
        <v>7.6829999999999998</v>
      </c>
      <c r="DZ16" s="9">
        <v>4.7030000000000003</v>
      </c>
      <c r="EA16" s="9">
        <v>2.9790000000000001</v>
      </c>
      <c r="EB16" s="9">
        <v>12.29</v>
      </c>
      <c r="EC16" s="9">
        <v>7.0469999999999997</v>
      </c>
      <c r="ED16" s="9">
        <v>5.2430000000000003</v>
      </c>
      <c r="EE16" s="9">
        <v>7.9169999999999998</v>
      </c>
      <c r="EF16" s="9">
        <v>3.7410000000000001</v>
      </c>
      <c r="EG16" s="9">
        <v>4.1760000000000002</v>
      </c>
      <c r="EH16" s="9">
        <v>47.374000000000002</v>
      </c>
      <c r="EI16" s="9">
        <v>27.201000000000001</v>
      </c>
      <c r="EJ16" s="9">
        <v>20.172999999999998</v>
      </c>
      <c r="EK16" s="9">
        <v>34.213999999999999</v>
      </c>
      <c r="EL16" s="9">
        <v>15.44</v>
      </c>
      <c r="EM16" s="9">
        <v>18.774000000000001</v>
      </c>
      <c r="EN16" s="9">
        <v>25.036000000000001</v>
      </c>
      <c r="EO16" s="9">
        <v>15.791</v>
      </c>
      <c r="EP16" s="9">
        <v>9.2439999999999998</v>
      </c>
      <c r="EQ16" s="9">
        <v>8.5839999999999996</v>
      </c>
      <c r="ER16" s="9">
        <v>4.9459999999999997</v>
      </c>
      <c r="ES16" s="9">
        <v>3.637</v>
      </c>
      <c r="ET16" s="9">
        <v>13.637</v>
      </c>
      <c r="EU16" s="9">
        <v>7.9379999999999997</v>
      </c>
      <c r="EV16" s="9">
        <v>5.6989999999999998</v>
      </c>
      <c r="EW16" s="9">
        <v>8.0269999999999992</v>
      </c>
      <c r="EX16" s="9">
        <v>4.6379999999999999</v>
      </c>
      <c r="EY16" s="9">
        <v>3.39</v>
      </c>
      <c r="EZ16" s="9">
        <v>0.78</v>
      </c>
      <c r="FA16" s="9">
        <v>0.32900000000000001</v>
      </c>
      <c r="FB16" s="9">
        <v>0.45100000000000001</v>
      </c>
      <c r="FC16" s="9">
        <v>116.614</v>
      </c>
      <c r="FD16" s="9">
        <v>57.398000000000003</v>
      </c>
      <c r="FE16" s="9">
        <v>59.216000000000001</v>
      </c>
      <c r="FF16" s="9">
        <v>27.722999999999999</v>
      </c>
      <c r="FG16" s="9">
        <v>14.16</v>
      </c>
      <c r="FH16" s="9">
        <v>13.564</v>
      </c>
      <c r="FI16" s="9">
        <v>97.563999999999993</v>
      </c>
      <c r="FJ16" s="9">
        <v>48.725999999999999</v>
      </c>
      <c r="FK16" s="9">
        <v>48.838000000000001</v>
      </c>
      <c r="FL16" s="9">
        <v>3.2690000000000001</v>
      </c>
      <c r="FM16" s="9">
        <v>1.425</v>
      </c>
      <c r="FN16" s="9">
        <v>1.845</v>
      </c>
      <c r="FO16" s="9">
        <v>10.058</v>
      </c>
      <c r="FP16" s="9">
        <v>4.6269999999999998</v>
      </c>
      <c r="FQ16" s="9">
        <v>5.431</v>
      </c>
      <c r="FR16" s="9">
        <v>0.29699999999999999</v>
      </c>
      <c r="FS16" s="9">
        <v>0.29699999999999999</v>
      </c>
      <c r="FT16" s="9">
        <v>0</v>
      </c>
      <c r="FU16" s="9">
        <v>2.7250000000000001</v>
      </c>
      <c r="FV16" s="9">
        <v>1.9710000000000001</v>
      </c>
      <c r="FW16" s="9">
        <v>0.754</v>
      </c>
      <c r="FX16" s="9">
        <v>5.7880000000000003</v>
      </c>
      <c r="FY16" s="9">
        <v>2.5019999999999998</v>
      </c>
      <c r="FZ16" s="9">
        <v>3.2850000000000001</v>
      </c>
      <c r="GA16" s="9">
        <v>29.524999999999999</v>
      </c>
      <c r="GB16" s="9">
        <v>11.987</v>
      </c>
      <c r="GC16" s="9">
        <v>17.538</v>
      </c>
      <c r="GD16" s="9">
        <v>3.4620000000000002</v>
      </c>
      <c r="GE16" s="9">
        <v>1.8740000000000001</v>
      </c>
      <c r="GF16" s="9">
        <v>1.5880000000000001</v>
      </c>
      <c r="GG16" s="9">
        <v>13.757</v>
      </c>
      <c r="GH16" s="9">
        <v>5.6130000000000004</v>
      </c>
      <c r="GI16" s="9">
        <v>8.1440000000000001</v>
      </c>
      <c r="GJ16" s="9">
        <v>10.802</v>
      </c>
      <c r="GK16" s="9">
        <v>5.1130000000000004</v>
      </c>
      <c r="GL16" s="9">
        <v>5.6890000000000001</v>
      </c>
      <c r="GM16" s="9">
        <v>31.757000000000001</v>
      </c>
      <c r="GN16" s="9">
        <v>19.236999999999998</v>
      </c>
      <c r="GO16" s="9">
        <v>12.52</v>
      </c>
      <c r="GP16" s="9">
        <v>2.9489999999999998</v>
      </c>
      <c r="GQ16" s="9">
        <v>2.0139999999999998</v>
      </c>
      <c r="GR16" s="9">
        <v>0.93600000000000005</v>
      </c>
      <c r="GS16" s="9">
        <v>6.37</v>
      </c>
      <c r="GT16" s="9">
        <v>3.621</v>
      </c>
      <c r="GU16" s="9">
        <v>2.75</v>
      </c>
      <c r="GV16" s="9">
        <v>0.93500000000000005</v>
      </c>
      <c r="GW16" s="9">
        <v>0.93500000000000005</v>
      </c>
      <c r="GX16" s="9">
        <v>0</v>
      </c>
      <c r="GY16" s="9">
        <v>0.96</v>
      </c>
      <c r="GZ16" s="9">
        <v>0.96</v>
      </c>
      <c r="HA16" s="9">
        <v>0</v>
      </c>
      <c r="HB16" s="9">
        <v>0.222</v>
      </c>
      <c r="HC16" s="9">
        <v>0</v>
      </c>
      <c r="HD16" s="9">
        <v>0.222</v>
      </c>
      <c r="HE16" s="9">
        <v>2.4129999999999998</v>
      </c>
      <c r="HF16" s="9">
        <v>0.71199999999999997</v>
      </c>
      <c r="HG16" s="9">
        <v>1.7010000000000001</v>
      </c>
      <c r="HH16" s="9">
        <v>27.768000000000001</v>
      </c>
      <c r="HI16" s="9">
        <v>17.460999999999999</v>
      </c>
      <c r="HJ16" s="9">
        <v>10.307</v>
      </c>
      <c r="HK16" s="9">
        <v>57.811999999999998</v>
      </c>
      <c r="HL16" s="9">
        <v>27.818999999999999</v>
      </c>
      <c r="HM16" s="9">
        <v>29.994</v>
      </c>
      <c r="HN16" s="9">
        <v>82.617000000000004</v>
      </c>
      <c r="HO16" s="9">
        <v>43.81</v>
      </c>
      <c r="HP16" s="9">
        <v>38.807000000000002</v>
      </c>
      <c r="HQ16" s="9">
        <v>263.89999999999998</v>
      </c>
      <c r="HR16" s="9">
        <v>142.33000000000001</v>
      </c>
      <c r="HS16" s="9">
        <v>121.57</v>
      </c>
      <c r="HT16" s="9">
        <v>80.478999999999999</v>
      </c>
      <c r="HU16" s="9">
        <v>42.082999999999998</v>
      </c>
      <c r="HV16" s="9">
        <v>38.396000000000001</v>
      </c>
      <c r="HW16" s="9">
        <v>257.28100000000001</v>
      </c>
      <c r="HX16" s="9">
        <v>138.637</v>
      </c>
      <c r="HY16" s="9">
        <v>118.64400000000001</v>
      </c>
      <c r="HZ16" s="9">
        <v>28.579000000000001</v>
      </c>
      <c r="IA16" s="9">
        <v>16.38</v>
      </c>
      <c r="IB16" s="9">
        <v>12.199</v>
      </c>
      <c r="IC16" s="9">
        <v>88.298000000000002</v>
      </c>
      <c r="ID16" s="9">
        <v>44.17</v>
      </c>
      <c r="IE16" s="9">
        <v>44.128</v>
      </c>
      <c r="IF16" s="9">
        <v>30.103000000000002</v>
      </c>
      <c r="IG16" s="9">
        <v>16.071000000000002</v>
      </c>
      <c r="IH16" s="9">
        <v>14.032</v>
      </c>
      <c r="II16" s="9">
        <v>119.703</v>
      </c>
      <c r="IJ16" s="9">
        <v>63.902999999999999</v>
      </c>
      <c r="IK16" s="9">
        <v>55.8</v>
      </c>
      <c r="IL16" s="9">
        <v>19.283999999999999</v>
      </c>
      <c r="IM16" s="9">
        <v>8.4209999999999994</v>
      </c>
      <c r="IN16" s="9">
        <v>10.863</v>
      </c>
      <c r="IO16" s="9">
        <v>66.617999999999995</v>
      </c>
      <c r="IP16" s="9">
        <v>33.715000000000003</v>
      </c>
      <c r="IQ16" s="9">
        <v>32.902999999999999</v>
      </c>
    </row>
    <row r="17" spans="1:251">
      <c r="A17" s="10">
        <v>44228</v>
      </c>
      <c r="B17" s="9">
        <v>6.0270000000000001</v>
      </c>
      <c r="C17" s="9">
        <v>31.419</v>
      </c>
      <c r="D17" s="9">
        <v>20.155000000000001</v>
      </c>
      <c r="E17" s="9">
        <v>11.263999999999999</v>
      </c>
      <c r="F17" s="9">
        <v>8.1129999999999995</v>
      </c>
      <c r="G17" s="9">
        <v>5.2240000000000002</v>
      </c>
      <c r="H17" s="9">
        <v>2.8889999999999998</v>
      </c>
      <c r="I17" s="9">
        <v>24.536000000000001</v>
      </c>
      <c r="J17" s="9">
        <v>9.5890000000000004</v>
      </c>
      <c r="K17" s="9">
        <v>14.946999999999999</v>
      </c>
      <c r="L17" s="9">
        <v>4.4420000000000002</v>
      </c>
      <c r="M17" s="9">
        <v>0.48599999999999999</v>
      </c>
      <c r="N17" s="9">
        <v>3.956</v>
      </c>
      <c r="O17" s="9">
        <v>6.7489999999999997</v>
      </c>
      <c r="P17" s="9">
        <v>1.845</v>
      </c>
      <c r="Q17" s="9">
        <v>4.9050000000000002</v>
      </c>
      <c r="R17" s="9">
        <v>8.6859999999999999</v>
      </c>
      <c r="S17" s="9">
        <v>4.0069999999999997</v>
      </c>
      <c r="T17" s="9">
        <v>4.6790000000000003</v>
      </c>
      <c r="U17" s="9">
        <v>16.323</v>
      </c>
      <c r="V17" s="9">
        <v>8.9120000000000008</v>
      </c>
      <c r="W17" s="9">
        <v>7.41</v>
      </c>
      <c r="X17" s="9">
        <v>16.506</v>
      </c>
      <c r="Y17" s="9">
        <v>10.72</v>
      </c>
      <c r="Z17" s="9">
        <v>5.7859999999999996</v>
      </c>
      <c r="AA17" s="9">
        <v>21.247</v>
      </c>
      <c r="AB17" s="9">
        <v>11.538</v>
      </c>
      <c r="AC17" s="9">
        <v>9.7089999999999996</v>
      </c>
      <c r="AD17" s="9">
        <v>1.919</v>
      </c>
      <c r="AE17" s="9">
        <v>1.105</v>
      </c>
      <c r="AF17" s="9">
        <v>0.81399999999999995</v>
      </c>
      <c r="AG17" s="9">
        <v>4.3129999999999997</v>
      </c>
      <c r="AH17" s="9">
        <v>2.181</v>
      </c>
      <c r="AI17" s="9">
        <v>2.1320000000000001</v>
      </c>
      <c r="AJ17" s="9">
        <v>10.582000000000001</v>
      </c>
      <c r="AK17" s="9">
        <v>6.9279999999999999</v>
      </c>
      <c r="AL17" s="9">
        <v>3.6539999999999999</v>
      </c>
      <c r="AM17" s="9">
        <v>22.446999999999999</v>
      </c>
      <c r="AN17" s="9">
        <v>12.717000000000001</v>
      </c>
      <c r="AO17" s="9">
        <v>9.73</v>
      </c>
      <c r="AP17" s="9">
        <v>8.2100000000000009</v>
      </c>
      <c r="AQ17" s="9">
        <v>5.0670000000000002</v>
      </c>
      <c r="AR17" s="9">
        <v>3.1429999999999998</v>
      </c>
      <c r="AS17" s="9">
        <v>13.212999999999999</v>
      </c>
      <c r="AT17" s="9">
        <v>6.6310000000000002</v>
      </c>
      <c r="AU17" s="9">
        <v>6.5819999999999999</v>
      </c>
      <c r="AV17" s="9">
        <v>2.3719999999999999</v>
      </c>
      <c r="AW17" s="9">
        <v>1.861</v>
      </c>
      <c r="AX17" s="9">
        <v>0.51100000000000001</v>
      </c>
      <c r="AY17" s="9">
        <v>9.234</v>
      </c>
      <c r="AZ17" s="9">
        <v>6.0860000000000003</v>
      </c>
      <c r="BA17" s="9">
        <v>3.1480000000000001</v>
      </c>
      <c r="BB17" s="9">
        <v>0.78600000000000003</v>
      </c>
      <c r="BC17" s="9">
        <v>0.57599999999999996</v>
      </c>
      <c r="BD17" s="9">
        <v>0.21</v>
      </c>
      <c r="BE17" s="9">
        <v>1.448</v>
      </c>
      <c r="BF17" s="9">
        <v>0.64900000000000002</v>
      </c>
      <c r="BG17" s="9">
        <v>0.79900000000000004</v>
      </c>
      <c r="BH17" s="9">
        <v>41.345999999999997</v>
      </c>
      <c r="BI17" s="9">
        <v>21.533000000000001</v>
      </c>
      <c r="BJ17" s="9">
        <v>19.812999999999999</v>
      </c>
      <c r="BK17" s="9">
        <v>14.754</v>
      </c>
      <c r="BL17" s="9">
        <v>8.2390000000000008</v>
      </c>
      <c r="BM17" s="9">
        <v>6.516</v>
      </c>
      <c r="BN17" s="9">
        <v>60.713000000000001</v>
      </c>
      <c r="BO17" s="9">
        <v>32.246000000000002</v>
      </c>
      <c r="BP17" s="9">
        <v>28.466999999999999</v>
      </c>
      <c r="BQ17" s="9">
        <v>2.3780000000000001</v>
      </c>
      <c r="BR17" s="9">
        <v>1.4490000000000001</v>
      </c>
      <c r="BS17" s="9">
        <v>0.92900000000000005</v>
      </c>
      <c r="BT17" s="9">
        <v>51.863</v>
      </c>
      <c r="BU17" s="9">
        <v>27.776</v>
      </c>
      <c r="BV17" s="9">
        <v>24.087</v>
      </c>
      <c r="BW17" s="9">
        <v>0.89800000000000002</v>
      </c>
      <c r="BX17" s="9">
        <v>0.53500000000000003</v>
      </c>
      <c r="BY17" s="9">
        <v>0.36299999999999999</v>
      </c>
      <c r="BZ17" s="9">
        <v>11.161</v>
      </c>
      <c r="CA17" s="9">
        <v>5.524</v>
      </c>
      <c r="CB17" s="9">
        <v>5.6369999999999996</v>
      </c>
      <c r="CC17" s="9">
        <v>0.96399999999999997</v>
      </c>
      <c r="CD17" s="9">
        <v>0.56899999999999995</v>
      </c>
      <c r="CE17" s="9">
        <v>0.39600000000000002</v>
      </c>
      <c r="CF17" s="9">
        <v>4.7450000000000001</v>
      </c>
      <c r="CG17" s="9">
        <v>2.04</v>
      </c>
      <c r="CH17" s="9">
        <v>2.7050000000000001</v>
      </c>
      <c r="CI17" s="9">
        <v>6.6660000000000004</v>
      </c>
      <c r="CJ17" s="9">
        <v>2.7610000000000001</v>
      </c>
      <c r="CK17" s="9">
        <v>3.9049999999999998</v>
      </c>
      <c r="CL17" s="9">
        <v>55.177</v>
      </c>
      <c r="CM17" s="9">
        <v>28.34</v>
      </c>
      <c r="CN17" s="9">
        <v>26.835999999999999</v>
      </c>
      <c r="CO17" s="9">
        <v>18.506</v>
      </c>
      <c r="CP17" s="9">
        <v>7.9210000000000003</v>
      </c>
      <c r="CQ17" s="9">
        <v>10.585000000000001</v>
      </c>
      <c r="CR17" s="9">
        <v>42.93</v>
      </c>
      <c r="CS17" s="9">
        <v>21.875</v>
      </c>
      <c r="CT17" s="9">
        <v>21.055</v>
      </c>
      <c r="CU17" s="9">
        <v>16.042000000000002</v>
      </c>
      <c r="CV17" s="9">
        <v>7.2510000000000003</v>
      </c>
      <c r="CW17" s="9">
        <v>8.7910000000000004</v>
      </c>
      <c r="CX17" s="9">
        <v>22.783000000000001</v>
      </c>
      <c r="CY17" s="9">
        <v>11.752000000000001</v>
      </c>
      <c r="CZ17" s="9">
        <v>11.03</v>
      </c>
      <c r="DA17" s="9">
        <v>9.9570000000000007</v>
      </c>
      <c r="DB17" s="9">
        <v>4.7050000000000001</v>
      </c>
      <c r="DC17" s="9">
        <v>5.2510000000000003</v>
      </c>
      <c r="DD17" s="9">
        <v>32.011000000000003</v>
      </c>
      <c r="DE17" s="9">
        <v>17.148</v>
      </c>
      <c r="DF17" s="9">
        <v>14.863</v>
      </c>
      <c r="DG17" s="9">
        <v>11.287000000000001</v>
      </c>
      <c r="DH17" s="9">
        <v>4.7489999999999997</v>
      </c>
      <c r="DI17" s="9">
        <v>6.5380000000000003</v>
      </c>
      <c r="DJ17" s="9">
        <v>4.8940000000000001</v>
      </c>
      <c r="DK17" s="9">
        <v>3.1890000000000001</v>
      </c>
      <c r="DL17" s="9">
        <v>1.7050000000000001</v>
      </c>
      <c r="DM17" s="9">
        <v>2.4820000000000002</v>
      </c>
      <c r="DN17" s="9">
        <v>1.75</v>
      </c>
      <c r="DO17" s="9">
        <v>0.73199999999999998</v>
      </c>
      <c r="DP17" s="9">
        <v>7.452</v>
      </c>
      <c r="DQ17" s="9">
        <v>4.9359999999999999</v>
      </c>
      <c r="DR17" s="9">
        <v>2.516</v>
      </c>
      <c r="DS17" s="9">
        <v>2.3069999999999999</v>
      </c>
      <c r="DT17" s="9">
        <v>1.181</v>
      </c>
      <c r="DU17" s="9">
        <v>1.1259999999999999</v>
      </c>
      <c r="DV17" s="9">
        <v>29.757000000000001</v>
      </c>
      <c r="DW17" s="9">
        <v>15.395</v>
      </c>
      <c r="DX17" s="9">
        <v>14.362</v>
      </c>
      <c r="DY17" s="9">
        <v>6.6879999999999997</v>
      </c>
      <c r="DZ17" s="9">
        <v>2.7970000000000002</v>
      </c>
      <c r="EA17" s="9">
        <v>3.8919999999999999</v>
      </c>
      <c r="EB17" s="9">
        <v>15.928000000000001</v>
      </c>
      <c r="EC17" s="9">
        <v>9.9420000000000002</v>
      </c>
      <c r="ED17" s="9">
        <v>5.9859999999999998</v>
      </c>
      <c r="EE17" s="9">
        <v>5.6180000000000003</v>
      </c>
      <c r="EF17" s="9">
        <v>3.4430000000000001</v>
      </c>
      <c r="EG17" s="9">
        <v>2.1749999999999998</v>
      </c>
      <c r="EH17" s="9">
        <v>52.375</v>
      </c>
      <c r="EI17" s="9">
        <v>26.742999999999999</v>
      </c>
      <c r="EJ17" s="9">
        <v>25.632000000000001</v>
      </c>
      <c r="EK17" s="9">
        <v>19.507000000000001</v>
      </c>
      <c r="EL17" s="9">
        <v>9.0259999999999998</v>
      </c>
      <c r="EM17" s="9">
        <v>10.48</v>
      </c>
      <c r="EN17" s="9">
        <v>35.093000000000004</v>
      </c>
      <c r="EO17" s="9">
        <v>18.692</v>
      </c>
      <c r="EP17" s="9">
        <v>16.401</v>
      </c>
      <c r="EQ17" s="9">
        <v>8.1140000000000008</v>
      </c>
      <c r="ER17" s="9">
        <v>3.15</v>
      </c>
      <c r="ES17" s="9">
        <v>4.9640000000000004</v>
      </c>
      <c r="ET17" s="9">
        <v>11.736000000000001</v>
      </c>
      <c r="EU17" s="9">
        <v>6.774</v>
      </c>
      <c r="EV17" s="9">
        <v>4.9610000000000003</v>
      </c>
      <c r="EW17" s="9">
        <v>6.157</v>
      </c>
      <c r="EX17" s="9">
        <v>3.5449999999999999</v>
      </c>
      <c r="EY17" s="9">
        <v>2.6120000000000001</v>
      </c>
      <c r="EZ17" s="9">
        <v>1.1859999999999999</v>
      </c>
      <c r="FA17" s="9">
        <v>0.99199999999999999</v>
      </c>
      <c r="FB17" s="9">
        <v>0.19400000000000001</v>
      </c>
      <c r="FC17" s="9">
        <v>103.223</v>
      </c>
      <c r="FD17" s="9">
        <v>55.030999999999999</v>
      </c>
      <c r="FE17" s="9">
        <v>48.192</v>
      </c>
      <c r="FF17" s="9">
        <v>27.687000000000001</v>
      </c>
      <c r="FG17" s="9">
        <v>15.497</v>
      </c>
      <c r="FH17" s="9">
        <v>12.189</v>
      </c>
      <c r="FI17" s="9">
        <v>76.123999999999995</v>
      </c>
      <c r="FJ17" s="9">
        <v>39.5</v>
      </c>
      <c r="FK17" s="9">
        <v>36.624000000000002</v>
      </c>
      <c r="FL17" s="9">
        <v>3.609</v>
      </c>
      <c r="FM17" s="9">
        <v>2.2639999999999998</v>
      </c>
      <c r="FN17" s="9">
        <v>1.3440000000000001</v>
      </c>
      <c r="FO17" s="9">
        <v>12.862</v>
      </c>
      <c r="FP17" s="9">
        <v>6.1779999999999999</v>
      </c>
      <c r="FQ17" s="9">
        <v>6.6840000000000002</v>
      </c>
      <c r="FR17" s="9">
        <v>1.43</v>
      </c>
      <c r="FS17" s="9">
        <v>0.25800000000000001</v>
      </c>
      <c r="FT17" s="9">
        <v>1.171</v>
      </c>
      <c r="FU17" s="9">
        <v>2.831</v>
      </c>
      <c r="FV17" s="9">
        <v>1.133</v>
      </c>
      <c r="FW17" s="9">
        <v>1.698</v>
      </c>
      <c r="FX17" s="9">
        <v>6.5659999999999998</v>
      </c>
      <c r="FY17" s="9">
        <v>3.403</v>
      </c>
      <c r="FZ17" s="9">
        <v>3.1640000000000001</v>
      </c>
      <c r="GA17" s="9">
        <v>22</v>
      </c>
      <c r="GB17" s="9">
        <v>13.101000000000001</v>
      </c>
      <c r="GC17" s="9">
        <v>8.8989999999999991</v>
      </c>
      <c r="GD17" s="9">
        <v>3.569</v>
      </c>
      <c r="GE17" s="9">
        <v>1.996</v>
      </c>
      <c r="GF17" s="9">
        <v>1.573</v>
      </c>
      <c r="GG17" s="9">
        <v>12.128</v>
      </c>
      <c r="GH17" s="9">
        <v>4.4800000000000004</v>
      </c>
      <c r="GI17" s="9">
        <v>7.6479999999999997</v>
      </c>
      <c r="GJ17" s="9">
        <v>8.9350000000000005</v>
      </c>
      <c r="GK17" s="9">
        <v>5.1180000000000003</v>
      </c>
      <c r="GL17" s="9">
        <v>3.8170000000000002</v>
      </c>
      <c r="GM17" s="9">
        <v>22.225000000000001</v>
      </c>
      <c r="GN17" s="9">
        <v>13.397</v>
      </c>
      <c r="GO17" s="9">
        <v>8.8279999999999994</v>
      </c>
      <c r="GP17" s="9">
        <v>2.0859999999999999</v>
      </c>
      <c r="GQ17" s="9">
        <v>1.1739999999999999</v>
      </c>
      <c r="GR17" s="9">
        <v>0.91200000000000003</v>
      </c>
      <c r="GS17" s="9">
        <v>3.1909999999999998</v>
      </c>
      <c r="GT17" s="9">
        <v>0.55100000000000005</v>
      </c>
      <c r="GU17" s="9">
        <v>2.6389999999999998</v>
      </c>
      <c r="GV17" s="9">
        <v>0.20799999999999999</v>
      </c>
      <c r="GW17" s="9">
        <v>0</v>
      </c>
      <c r="GX17" s="9">
        <v>0.20799999999999999</v>
      </c>
      <c r="GY17" s="9">
        <v>0.51300000000000001</v>
      </c>
      <c r="GZ17" s="9">
        <v>0.28699999999999998</v>
      </c>
      <c r="HA17" s="9">
        <v>0.22600000000000001</v>
      </c>
      <c r="HB17" s="9">
        <v>1.284</v>
      </c>
      <c r="HC17" s="9">
        <v>1.284</v>
      </c>
      <c r="HD17" s="9">
        <v>0</v>
      </c>
      <c r="HE17" s="9">
        <v>0.374</v>
      </c>
      <c r="HF17" s="9">
        <v>0.374</v>
      </c>
      <c r="HG17" s="9">
        <v>0</v>
      </c>
      <c r="HH17" s="9">
        <v>32.654000000000003</v>
      </c>
      <c r="HI17" s="9">
        <v>16.827000000000002</v>
      </c>
      <c r="HJ17" s="9">
        <v>15.827</v>
      </c>
      <c r="HK17" s="9">
        <v>52.357999999999997</v>
      </c>
      <c r="HL17" s="9">
        <v>28.085999999999999</v>
      </c>
      <c r="HM17" s="9">
        <v>24.271999999999998</v>
      </c>
      <c r="HN17" s="9">
        <v>90.034999999999997</v>
      </c>
      <c r="HO17" s="9">
        <v>52.481000000000002</v>
      </c>
      <c r="HP17" s="9">
        <v>37.554000000000002</v>
      </c>
      <c r="HQ17" s="9">
        <v>272.61900000000003</v>
      </c>
      <c r="HR17" s="9">
        <v>140.69300000000001</v>
      </c>
      <c r="HS17" s="9">
        <v>131.92599999999999</v>
      </c>
      <c r="HT17" s="9">
        <v>88.692999999999998</v>
      </c>
      <c r="HU17" s="9">
        <v>52.149000000000001</v>
      </c>
      <c r="HV17" s="9">
        <v>36.542999999999999</v>
      </c>
      <c r="HW17" s="9">
        <v>268.786</v>
      </c>
      <c r="HX17" s="9">
        <v>138.178</v>
      </c>
      <c r="HY17" s="9">
        <v>130.60900000000001</v>
      </c>
      <c r="HZ17" s="9">
        <v>31.628</v>
      </c>
      <c r="IA17" s="9">
        <v>21.074999999999999</v>
      </c>
      <c r="IB17" s="9">
        <v>10.553000000000001</v>
      </c>
      <c r="IC17" s="9">
        <v>83.120999999999995</v>
      </c>
      <c r="ID17" s="9">
        <v>39.643000000000001</v>
      </c>
      <c r="IE17" s="9">
        <v>43.478000000000002</v>
      </c>
      <c r="IF17" s="9">
        <v>32.313000000000002</v>
      </c>
      <c r="IG17" s="9">
        <v>15.808999999999999</v>
      </c>
      <c r="IH17" s="9">
        <v>16.504000000000001</v>
      </c>
      <c r="II17" s="9">
        <v>127.13</v>
      </c>
      <c r="IJ17" s="9">
        <v>65.587000000000003</v>
      </c>
      <c r="IK17" s="9">
        <v>61.542999999999999</v>
      </c>
      <c r="IL17" s="9">
        <v>19.853999999999999</v>
      </c>
      <c r="IM17" s="9">
        <v>11.2</v>
      </c>
      <c r="IN17" s="9">
        <v>8.6539999999999999</v>
      </c>
      <c r="IO17" s="9">
        <v>76.777000000000001</v>
      </c>
      <c r="IP17" s="9">
        <v>39.679000000000002</v>
      </c>
      <c r="IQ17" s="9">
        <v>37.097999999999999</v>
      </c>
    </row>
    <row r="18" spans="1:251">
      <c r="A18" s="10">
        <v>44593</v>
      </c>
      <c r="B18" s="9">
        <v>3.3540000000000001</v>
      </c>
      <c r="C18" s="9">
        <v>43.451000000000001</v>
      </c>
      <c r="D18" s="9">
        <v>19.731000000000002</v>
      </c>
      <c r="E18" s="9">
        <v>23.72</v>
      </c>
      <c r="F18" s="9">
        <v>5.9560000000000004</v>
      </c>
      <c r="G18" s="9">
        <v>2.2999999999999998</v>
      </c>
      <c r="H18" s="9">
        <v>3.6560000000000001</v>
      </c>
      <c r="I18" s="9">
        <v>40.756</v>
      </c>
      <c r="J18" s="9">
        <v>19.872</v>
      </c>
      <c r="K18" s="9">
        <v>20.884</v>
      </c>
      <c r="L18" s="9">
        <v>1.5680000000000001</v>
      </c>
      <c r="M18" s="9">
        <v>0.52200000000000002</v>
      </c>
      <c r="N18" s="9">
        <v>1.046</v>
      </c>
      <c r="O18" s="9">
        <v>10.339</v>
      </c>
      <c r="P18" s="9">
        <v>1.8680000000000001</v>
      </c>
      <c r="Q18" s="9">
        <v>8.4710000000000001</v>
      </c>
      <c r="R18" s="9">
        <v>8.9309999999999992</v>
      </c>
      <c r="S18" s="9">
        <v>6.9770000000000003</v>
      </c>
      <c r="T18" s="9">
        <v>1.9530000000000001</v>
      </c>
      <c r="U18" s="9">
        <v>18.847999999999999</v>
      </c>
      <c r="V18" s="9">
        <v>7.7350000000000003</v>
      </c>
      <c r="W18" s="9">
        <v>11.113</v>
      </c>
      <c r="X18" s="9">
        <v>12.93</v>
      </c>
      <c r="Y18" s="9">
        <v>7.984</v>
      </c>
      <c r="Z18" s="9">
        <v>4.9459999999999997</v>
      </c>
      <c r="AA18" s="9">
        <v>29.315000000000001</v>
      </c>
      <c r="AB18" s="9">
        <v>16.827000000000002</v>
      </c>
      <c r="AC18" s="9">
        <v>12.489000000000001</v>
      </c>
      <c r="AD18" s="9">
        <v>2.4289999999999998</v>
      </c>
      <c r="AE18" s="9">
        <v>1.4259999999999999</v>
      </c>
      <c r="AF18" s="9">
        <v>1.0029999999999999</v>
      </c>
      <c r="AG18" s="9">
        <v>6.6239999999999997</v>
      </c>
      <c r="AH18" s="9">
        <v>3.51</v>
      </c>
      <c r="AI18" s="9">
        <v>3.1139999999999999</v>
      </c>
      <c r="AJ18" s="9">
        <v>6.8259999999999996</v>
      </c>
      <c r="AK18" s="9">
        <v>4.5860000000000003</v>
      </c>
      <c r="AL18" s="9">
        <v>2.2389999999999999</v>
      </c>
      <c r="AM18" s="9">
        <v>33.820999999999998</v>
      </c>
      <c r="AN18" s="9">
        <v>18.523</v>
      </c>
      <c r="AO18" s="9">
        <v>15.298</v>
      </c>
      <c r="AP18" s="9">
        <v>5.5289999999999999</v>
      </c>
      <c r="AQ18" s="9">
        <v>4.0759999999999996</v>
      </c>
      <c r="AR18" s="9">
        <v>1.4530000000000001</v>
      </c>
      <c r="AS18" s="9">
        <v>14.628</v>
      </c>
      <c r="AT18" s="9">
        <v>7.6</v>
      </c>
      <c r="AU18" s="9">
        <v>7.0279999999999996</v>
      </c>
      <c r="AV18" s="9">
        <v>1.2969999999999999</v>
      </c>
      <c r="AW18" s="9">
        <v>0.51</v>
      </c>
      <c r="AX18" s="9">
        <v>0.78600000000000003</v>
      </c>
      <c r="AY18" s="9">
        <v>19.193999999999999</v>
      </c>
      <c r="AZ18" s="9">
        <v>10.923999999999999</v>
      </c>
      <c r="BA18" s="9">
        <v>8.27</v>
      </c>
      <c r="BB18" s="9">
        <v>0</v>
      </c>
      <c r="BC18" s="9">
        <v>0</v>
      </c>
      <c r="BD18" s="9">
        <v>0</v>
      </c>
      <c r="BE18" s="9">
        <v>1.375</v>
      </c>
      <c r="BF18" s="9">
        <v>0.96199999999999997</v>
      </c>
      <c r="BG18" s="9">
        <v>0.41199999999999998</v>
      </c>
      <c r="BH18" s="9">
        <v>30.013999999999999</v>
      </c>
      <c r="BI18" s="9">
        <v>17.917999999999999</v>
      </c>
      <c r="BJ18" s="9">
        <v>12.097</v>
      </c>
      <c r="BK18" s="9">
        <v>11.634</v>
      </c>
      <c r="BL18" s="9">
        <v>6.4880000000000004</v>
      </c>
      <c r="BM18" s="9">
        <v>5.1470000000000002</v>
      </c>
      <c r="BN18" s="9">
        <v>93.399000000000001</v>
      </c>
      <c r="BO18" s="9">
        <v>40.631</v>
      </c>
      <c r="BP18" s="9">
        <v>52.768000000000001</v>
      </c>
      <c r="BQ18" s="9">
        <v>2.3780000000000001</v>
      </c>
      <c r="BR18" s="9">
        <v>1.9079999999999999</v>
      </c>
      <c r="BS18" s="9">
        <v>0.47099999999999997</v>
      </c>
      <c r="BT18" s="9">
        <v>71.614000000000004</v>
      </c>
      <c r="BU18" s="9">
        <v>37.529000000000003</v>
      </c>
      <c r="BV18" s="9">
        <v>34.085000000000001</v>
      </c>
      <c r="BW18" s="9">
        <v>0.61</v>
      </c>
      <c r="BX18" s="9">
        <v>0.27300000000000002</v>
      </c>
      <c r="BY18" s="9">
        <v>0.33600000000000002</v>
      </c>
      <c r="BZ18" s="9">
        <v>14.361000000000001</v>
      </c>
      <c r="CA18" s="9">
        <v>7.7830000000000004</v>
      </c>
      <c r="CB18" s="9">
        <v>6.5780000000000003</v>
      </c>
      <c r="CC18" s="9">
        <v>0.46100000000000002</v>
      </c>
      <c r="CD18" s="9">
        <v>0.314</v>
      </c>
      <c r="CE18" s="9">
        <v>0.14699999999999999</v>
      </c>
      <c r="CF18" s="9">
        <v>5.1550000000000002</v>
      </c>
      <c r="CG18" s="9">
        <v>3.085</v>
      </c>
      <c r="CH18" s="9">
        <v>2.0699999999999998</v>
      </c>
      <c r="CI18" s="9">
        <v>10.864000000000001</v>
      </c>
      <c r="CJ18" s="9">
        <v>4.4340000000000002</v>
      </c>
      <c r="CK18" s="9">
        <v>6.43</v>
      </c>
      <c r="CL18" s="9">
        <v>41.78</v>
      </c>
      <c r="CM18" s="9">
        <v>25.602</v>
      </c>
      <c r="CN18" s="9">
        <v>16.178999999999998</v>
      </c>
      <c r="CO18" s="9">
        <v>24.475999999999999</v>
      </c>
      <c r="CP18" s="9">
        <v>10.648</v>
      </c>
      <c r="CQ18" s="9">
        <v>13.827999999999999</v>
      </c>
      <c r="CR18" s="9">
        <v>31.271999999999998</v>
      </c>
      <c r="CS18" s="9">
        <v>18.346</v>
      </c>
      <c r="CT18" s="9">
        <v>12.926</v>
      </c>
      <c r="CU18" s="9">
        <v>19.552</v>
      </c>
      <c r="CV18" s="9">
        <v>7.4930000000000003</v>
      </c>
      <c r="CW18" s="9">
        <v>12.058999999999999</v>
      </c>
      <c r="CX18" s="9">
        <v>20.518999999999998</v>
      </c>
      <c r="CY18" s="9">
        <v>11.791</v>
      </c>
      <c r="CZ18" s="9">
        <v>8.7279999999999998</v>
      </c>
      <c r="DA18" s="9">
        <v>17.481000000000002</v>
      </c>
      <c r="DB18" s="9">
        <v>7.49</v>
      </c>
      <c r="DC18" s="9">
        <v>9.9909999999999997</v>
      </c>
      <c r="DD18" s="9">
        <v>24.968</v>
      </c>
      <c r="DE18" s="9">
        <v>15.952</v>
      </c>
      <c r="DF18" s="9">
        <v>9.016</v>
      </c>
      <c r="DG18" s="9">
        <v>11.848000000000001</v>
      </c>
      <c r="DH18" s="9">
        <v>5.4169999999999998</v>
      </c>
      <c r="DI18" s="9">
        <v>6.431</v>
      </c>
      <c r="DJ18" s="9">
        <v>1.4019999999999999</v>
      </c>
      <c r="DK18" s="9">
        <v>0.497</v>
      </c>
      <c r="DL18" s="9">
        <v>0.90500000000000003</v>
      </c>
      <c r="DM18" s="9">
        <v>3.2629999999999999</v>
      </c>
      <c r="DN18" s="9">
        <v>1.2789999999999999</v>
      </c>
      <c r="DO18" s="9">
        <v>1.984</v>
      </c>
      <c r="DP18" s="9">
        <v>5.1029999999999998</v>
      </c>
      <c r="DQ18" s="9">
        <v>1.492</v>
      </c>
      <c r="DR18" s="9">
        <v>3.6110000000000002</v>
      </c>
      <c r="DS18" s="9">
        <v>2.4929999999999999</v>
      </c>
      <c r="DT18" s="9">
        <v>0.54800000000000004</v>
      </c>
      <c r="DU18" s="9">
        <v>1.9450000000000001</v>
      </c>
      <c r="DV18" s="9">
        <v>19.434999999999999</v>
      </c>
      <c r="DW18" s="9">
        <v>12.879</v>
      </c>
      <c r="DX18" s="9">
        <v>6.556</v>
      </c>
      <c r="DY18" s="9">
        <v>6.67</v>
      </c>
      <c r="DZ18" s="9">
        <v>2.39</v>
      </c>
      <c r="EA18" s="9">
        <v>4.2809999999999997</v>
      </c>
      <c r="EB18" s="9">
        <v>7.2859999999999996</v>
      </c>
      <c r="EC18" s="9">
        <v>4.5659999999999998</v>
      </c>
      <c r="ED18" s="9">
        <v>2.7189999999999999</v>
      </c>
      <c r="EE18" s="9">
        <v>5.2629999999999999</v>
      </c>
      <c r="EF18" s="9">
        <v>2.266</v>
      </c>
      <c r="EG18" s="9">
        <v>2.9969999999999999</v>
      </c>
      <c r="EH18" s="9">
        <v>38.314999999999998</v>
      </c>
      <c r="EI18" s="9">
        <v>22.233000000000001</v>
      </c>
      <c r="EJ18" s="9">
        <v>16.082999999999998</v>
      </c>
      <c r="EK18" s="9">
        <v>26.533000000000001</v>
      </c>
      <c r="EL18" s="9">
        <v>11.250999999999999</v>
      </c>
      <c r="EM18" s="9">
        <v>15.282</v>
      </c>
      <c r="EN18" s="9">
        <v>19.457999999999998</v>
      </c>
      <c r="EO18" s="9">
        <v>12.669</v>
      </c>
      <c r="EP18" s="9">
        <v>6.7889999999999997</v>
      </c>
      <c r="EQ18" s="9">
        <v>4.625</v>
      </c>
      <c r="ER18" s="9">
        <v>1.8089999999999999</v>
      </c>
      <c r="ES18" s="9">
        <v>2.8159999999999998</v>
      </c>
      <c r="ET18" s="9">
        <v>12.956</v>
      </c>
      <c r="EU18" s="9">
        <v>7.4260000000000002</v>
      </c>
      <c r="EV18" s="9">
        <v>5.53</v>
      </c>
      <c r="EW18" s="9">
        <v>9.0500000000000007</v>
      </c>
      <c r="EX18" s="9">
        <v>3.6040000000000001</v>
      </c>
      <c r="EY18" s="9">
        <v>5.4450000000000003</v>
      </c>
      <c r="EZ18" s="9">
        <v>0.94</v>
      </c>
      <c r="FA18" s="9">
        <v>0.437</v>
      </c>
      <c r="FB18" s="9">
        <v>0.503</v>
      </c>
      <c r="FC18" s="9">
        <v>151.87899999999999</v>
      </c>
      <c r="FD18" s="9">
        <v>73.751999999999995</v>
      </c>
      <c r="FE18" s="9">
        <v>78.126999999999995</v>
      </c>
      <c r="FF18" s="9">
        <v>21.922000000000001</v>
      </c>
      <c r="FG18" s="9">
        <v>12.180999999999999</v>
      </c>
      <c r="FH18" s="9">
        <v>9.7409999999999997</v>
      </c>
      <c r="FI18" s="9">
        <v>118.27200000000001</v>
      </c>
      <c r="FJ18" s="9">
        <v>55.762</v>
      </c>
      <c r="FK18" s="9">
        <v>62.51</v>
      </c>
      <c r="FL18" s="9">
        <v>2.0390000000000001</v>
      </c>
      <c r="FM18" s="9">
        <v>0.28599999999999998</v>
      </c>
      <c r="FN18" s="9">
        <v>1.7529999999999999</v>
      </c>
      <c r="FO18" s="9">
        <v>13.292</v>
      </c>
      <c r="FP18" s="9">
        <v>5.8239999999999998</v>
      </c>
      <c r="FQ18" s="9">
        <v>7.4669999999999996</v>
      </c>
      <c r="FR18" s="9">
        <v>1.913</v>
      </c>
      <c r="FS18" s="9">
        <v>0.84299999999999997</v>
      </c>
      <c r="FT18" s="9">
        <v>1.071</v>
      </c>
      <c r="FU18" s="9">
        <v>6.4939999999999998</v>
      </c>
      <c r="FV18" s="9">
        <v>2.1920000000000002</v>
      </c>
      <c r="FW18" s="9">
        <v>4.3019999999999996</v>
      </c>
      <c r="FX18" s="9">
        <v>4.774</v>
      </c>
      <c r="FY18" s="9">
        <v>1.403</v>
      </c>
      <c r="FZ18" s="9">
        <v>3.371</v>
      </c>
      <c r="GA18" s="9">
        <v>40.069000000000003</v>
      </c>
      <c r="GB18" s="9">
        <v>17.893000000000001</v>
      </c>
      <c r="GC18" s="9">
        <v>22.175999999999998</v>
      </c>
      <c r="GD18" s="9">
        <v>1.4610000000000001</v>
      </c>
      <c r="GE18" s="9">
        <v>0.86499999999999999</v>
      </c>
      <c r="GF18" s="9">
        <v>0.59599999999999997</v>
      </c>
      <c r="GG18" s="9">
        <v>17.779</v>
      </c>
      <c r="GH18" s="9">
        <v>8.6620000000000008</v>
      </c>
      <c r="GI18" s="9">
        <v>9.1170000000000009</v>
      </c>
      <c r="GJ18" s="9">
        <v>7.1219999999999999</v>
      </c>
      <c r="GK18" s="9">
        <v>5.2990000000000004</v>
      </c>
      <c r="GL18" s="9">
        <v>1.823</v>
      </c>
      <c r="GM18" s="9">
        <v>34.090000000000003</v>
      </c>
      <c r="GN18" s="9">
        <v>17.457999999999998</v>
      </c>
      <c r="GO18" s="9">
        <v>16.632000000000001</v>
      </c>
      <c r="GP18" s="9">
        <v>3.177</v>
      </c>
      <c r="GQ18" s="9">
        <v>2.4820000000000002</v>
      </c>
      <c r="GR18" s="9">
        <v>0.69499999999999995</v>
      </c>
      <c r="GS18" s="9">
        <v>3.073</v>
      </c>
      <c r="GT18" s="9">
        <v>1.5</v>
      </c>
      <c r="GU18" s="9">
        <v>1.573</v>
      </c>
      <c r="GV18" s="9">
        <v>0.875</v>
      </c>
      <c r="GW18" s="9">
        <v>0.70199999999999996</v>
      </c>
      <c r="GX18" s="9">
        <v>0.17199999999999999</v>
      </c>
      <c r="GY18" s="9">
        <v>0.26500000000000001</v>
      </c>
      <c r="GZ18" s="9">
        <v>0</v>
      </c>
      <c r="HA18" s="9">
        <v>0.26500000000000001</v>
      </c>
      <c r="HB18" s="9">
        <v>0.56100000000000005</v>
      </c>
      <c r="HC18" s="9">
        <v>0.30099999999999999</v>
      </c>
      <c r="HD18" s="9">
        <v>0.26</v>
      </c>
      <c r="HE18" s="9">
        <v>3.21</v>
      </c>
      <c r="HF18" s="9">
        <v>2.234</v>
      </c>
      <c r="HG18" s="9">
        <v>0.97599999999999998</v>
      </c>
      <c r="HH18" s="9">
        <v>23.175999999999998</v>
      </c>
      <c r="HI18" s="9">
        <v>14.718999999999999</v>
      </c>
      <c r="HJ18" s="9">
        <v>8.4559999999999995</v>
      </c>
      <c r="HK18" s="9">
        <v>66.257000000000005</v>
      </c>
      <c r="HL18" s="9">
        <v>33.265999999999998</v>
      </c>
      <c r="HM18" s="9">
        <v>32.991</v>
      </c>
      <c r="HN18" s="9">
        <v>58.412999999999997</v>
      </c>
      <c r="HO18" s="9">
        <v>30.02</v>
      </c>
      <c r="HP18" s="9">
        <v>28.393000000000001</v>
      </c>
      <c r="HQ18" s="9">
        <v>325.928</v>
      </c>
      <c r="HR18" s="9">
        <v>157.76400000000001</v>
      </c>
      <c r="HS18" s="9">
        <v>168.16399999999999</v>
      </c>
      <c r="HT18" s="9">
        <v>57.442999999999998</v>
      </c>
      <c r="HU18" s="9">
        <v>29.05</v>
      </c>
      <c r="HV18" s="9">
        <v>28.393000000000001</v>
      </c>
      <c r="HW18" s="9">
        <v>322.70299999999997</v>
      </c>
      <c r="HX18" s="9">
        <v>156.32499999999999</v>
      </c>
      <c r="HY18" s="9">
        <v>166.37899999999999</v>
      </c>
      <c r="HZ18" s="9">
        <v>21.721</v>
      </c>
      <c r="IA18" s="9">
        <v>11.208</v>
      </c>
      <c r="IB18" s="9">
        <v>10.513</v>
      </c>
      <c r="IC18" s="9">
        <v>96.808999999999997</v>
      </c>
      <c r="ID18" s="9">
        <v>44.162999999999997</v>
      </c>
      <c r="IE18" s="9">
        <v>52.646000000000001</v>
      </c>
      <c r="IF18" s="9">
        <v>21.239000000000001</v>
      </c>
      <c r="IG18" s="9">
        <v>11.292999999999999</v>
      </c>
      <c r="IH18" s="9">
        <v>9.9459999999999997</v>
      </c>
      <c r="II18" s="9">
        <v>150.304</v>
      </c>
      <c r="IJ18" s="9">
        <v>74.972999999999999</v>
      </c>
      <c r="IK18" s="9">
        <v>75.331000000000003</v>
      </c>
      <c r="IL18" s="9">
        <v>12.984999999999999</v>
      </c>
      <c r="IM18" s="9">
        <v>6.7510000000000003</v>
      </c>
      <c r="IN18" s="9">
        <v>6.2329999999999997</v>
      </c>
      <c r="IO18" s="9">
        <v>79.644000000000005</v>
      </c>
      <c r="IP18" s="9">
        <v>42.826999999999998</v>
      </c>
      <c r="IQ18" s="9">
        <v>36.817</v>
      </c>
    </row>
    <row r="19" spans="1:251">
      <c r="A19" s="10">
        <v>44958</v>
      </c>
      <c r="B19" s="9">
        <v>3.4750000000000001</v>
      </c>
      <c r="C19" s="9">
        <v>45.734999999999999</v>
      </c>
      <c r="D19" s="9">
        <v>26.193000000000001</v>
      </c>
      <c r="E19" s="9">
        <v>19.542999999999999</v>
      </c>
      <c r="F19" s="9">
        <v>7.5149999999999997</v>
      </c>
      <c r="G19" s="9">
        <v>3.8170000000000002</v>
      </c>
      <c r="H19" s="9">
        <v>3.698</v>
      </c>
      <c r="I19" s="9">
        <v>38.146000000000001</v>
      </c>
      <c r="J19" s="9">
        <v>17.018999999999998</v>
      </c>
      <c r="K19" s="9">
        <v>21.126999999999999</v>
      </c>
      <c r="L19" s="9">
        <v>2.891</v>
      </c>
      <c r="M19" s="9">
        <v>0</v>
      </c>
      <c r="N19" s="9">
        <v>2.891</v>
      </c>
      <c r="O19" s="9">
        <v>8.0129999999999999</v>
      </c>
      <c r="P19" s="9">
        <v>1.8420000000000001</v>
      </c>
      <c r="Q19" s="9">
        <v>6.1719999999999997</v>
      </c>
      <c r="R19" s="9">
        <v>6.1230000000000002</v>
      </c>
      <c r="S19" s="9">
        <v>3.1389999999999998</v>
      </c>
      <c r="T19" s="9">
        <v>2.984</v>
      </c>
      <c r="U19" s="9">
        <v>26.314</v>
      </c>
      <c r="V19" s="9">
        <v>10.766999999999999</v>
      </c>
      <c r="W19" s="9">
        <v>15.547000000000001</v>
      </c>
      <c r="X19" s="9">
        <v>7.3550000000000004</v>
      </c>
      <c r="Y19" s="9">
        <v>4.6550000000000002</v>
      </c>
      <c r="Z19" s="9">
        <v>2.7</v>
      </c>
      <c r="AA19" s="9">
        <v>27.221</v>
      </c>
      <c r="AB19" s="9">
        <v>15.031000000000001</v>
      </c>
      <c r="AC19" s="9">
        <v>12.19</v>
      </c>
      <c r="AD19" s="9">
        <v>1.377</v>
      </c>
      <c r="AE19" s="9">
        <v>1.1259999999999999</v>
      </c>
      <c r="AF19" s="9">
        <v>0.251</v>
      </c>
      <c r="AG19" s="9">
        <v>7.4379999999999997</v>
      </c>
      <c r="AH19" s="9">
        <v>4.0620000000000003</v>
      </c>
      <c r="AI19" s="9">
        <v>3.3759999999999999</v>
      </c>
      <c r="AJ19" s="9">
        <v>5.8949999999999996</v>
      </c>
      <c r="AK19" s="9">
        <v>3.6320000000000001</v>
      </c>
      <c r="AL19" s="9">
        <v>2.2629999999999999</v>
      </c>
      <c r="AM19" s="9">
        <v>32.479999999999997</v>
      </c>
      <c r="AN19" s="9">
        <v>19.113</v>
      </c>
      <c r="AO19" s="9">
        <v>13.366</v>
      </c>
      <c r="AP19" s="9">
        <v>3.6110000000000002</v>
      </c>
      <c r="AQ19" s="9">
        <v>2.1560000000000001</v>
      </c>
      <c r="AR19" s="9">
        <v>1.4550000000000001</v>
      </c>
      <c r="AS19" s="9">
        <v>17.72</v>
      </c>
      <c r="AT19" s="9">
        <v>8.2899999999999991</v>
      </c>
      <c r="AU19" s="9">
        <v>9.4309999999999992</v>
      </c>
      <c r="AV19" s="9">
        <v>2.2839999999999998</v>
      </c>
      <c r="AW19" s="9">
        <v>1.4770000000000001</v>
      </c>
      <c r="AX19" s="9">
        <v>0.80800000000000005</v>
      </c>
      <c r="AY19" s="9">
        <v>14.76</v>
      </c>
      <c r="AZ19" s="9">
        <v>10.824</v>
      </c>
      <c r="BA19" s="9">
        <v>3.9359999999999999</v>
      </c>
      <c r="BB19" s="9">
        <v>0.248</v>
      </c>
      <c r="BC19" s="9">
        <v>0.248</v>
      </c>
      <c r="BD19" s="9">
        <v>0</v>
      </c>
      <c r="BE19" s="9">
        <v>1.7889999999999999</v>
      </c>
      <c r="BF19" s="9">
        <v>1.4790000000000001</v>
      </c>
      <c r="BG19" s="9">
        <v>0.311</v>
      </c>
      <c r="BH19" s="9">
        <v>23.41</v>
      </c>
      <c r="BI19" s="9">
        <v>12.961</v>
      </c>
      <c r="BJ19" s="9">
        <v>10.449</v>
      </c>
      <c r="BK19" s="9">
        <v>11.97</v>
      </c>
      <c r="BL19" s="9">
        <v>5.7130000000000001</v>
      </c>
      <c r="BM19" s="9">
        <v>6.2569999999999997</v>
      </c>
      <c r="BN19" s="9">
        <v>85.953999999999994</v>
      </c>
      <c r="BO19" s="9">
        <v>41.43</v>
      </c>
      <c r="BP19" s="9">
        <v>44.524000000000001</v>
      </c>
      <c r="BQ19" s="9">
        <v>3.04</v>
      </c>
      <c r="BR19" s="9">
        <v>1.4830000000000001</v>
      </c>
      <c r="BS19" s="9">
        <v>1.5569999999999999</v>
      </c>
      <c r="BT19" s="9">
        <v>84.834000000000003</v>
      </c>
      <c r="BU19" s="9">
        <v>45.432000000000002</v>
      </c>
      <c r="BV19" s="9">
        <v>39.402000000000001</v>
      </c>
      <c r="BW19" s="9">
        <v>0</v>
      </c>
      <c r="BX19" s="9">
        <v>0</v>
      </c>
      <c r="BY19" s="9">
        <v>0</v>
      </c>
      <c r="BZ19" s="9">
        <v>11.484</v>
      </c>
      <c r="CA19" s="9">
        <v>6.0389999999999997</v>
      </c>
      <c r="CB19" s="9">
        <v>5.4459999999999997</v>
      </c>
      <c r="CC19" s="9">
        <v>0</v>
      </c>
      <c r="CD19" s="9">
        <v>0</v>
      </c>
      <c r="CE19" s="9">
        <v>0</v>
      </c>
      <c r="CF19" s="9">
        <v>4.8639999999999999</v>
      </c>
      <c r="CG19" s="9">
        <v>2.605</v>
      </c>
      <c r="CH19" s="9">
        <v>2.2589999999999999</v>
      </c>
      <c r="CI19" s="9">
        <v>6.2050000000000001</v>
      </c>
      <c r="CJ19" s="9">
        <v>2.3239999999999998</v>
      </c>
      <c r="CK19" s="9">
        <v>3.8809999999999998</v>
      </c>
      <c r="CL19" s="9">
        <v>34.384999999999998</v>
      </c>
      <c r="CM19" s="9">
        <v>17.878</v>
      </c>
      <c r="CN19" s="9">
        <v>16.507000000000001</v>
      </c>
      <c r="CO19" s="9">
        <v>23.288</v>
      </c>
      <c r="CP19" s="9">
        <v>9.8469999999999995</v>
      </c>
      <c r="CQ19" s="9">
        <v>13.441000000000001</v>
      </c>
      <c r="CR19" s="9">
        <v>25.907</v>
      </c>
      <c r="CS19" s="9">
        <v>13.423</v>
      </c>
      <c r="CT19" s="9">
        <v>12.484</v>
      </c>
      <c r="CU19" s="9">
        <v>22.108000000000001</v>
      </c>
      <c r="CV19" s="9">
        <v>9.0229999999999997</v>
      </c>
      <c r="CW19" s="9">
        <v>13.085000000000001</v>
      </c>
      <c r="CX19" s="9">
        <v>18.898</v>
      </c>
      <c r="CY19" s="9">
        <v>8.8439999999999994</v>
      </c>
      <c r="CZ19" s="9">
        <v>10.054</v>
      </c>
      <c r="DA19" s="9">
        <v>19.050999999999998</v>
      </c>
      <c r="DB19" s="9">
        <v>6.33</v>
      </c>
      <c r="DC19" s="9">
        <v>12.721</v>
      </c>
      <c r="DD19" s="9">
        <v>18.564</v>
      </c>
      <c r="DE19" s="9">
        <v>10.220000000000001</v>
      </c>
      <c r="DF19" s="9">
        <v>8.3439999999999994</v>
      </c>
      <c r="DG19" s="9">
        <v>11.367000000000001</v>
      </c>
      <c r="DH19" s="9">
        <v>5.9</v>
      </c>
      <c r="DI19" s="9">
        <v>5.4669999999999996</v>
      </c>
      <c r="DJ19" s="9">
        <v>2.2000000000000002</v>
      </c>
      <c r="DK19" s="9">
        <v>1.482</v>
      </c>
      <c r="DL19" s="9">
        <v>0.71799999999999997</v>
      </c>
      <c r="DM19" s="9">
        <v>3.2690000000000001</v>
      </c>
      <c r="DN19" s="9">
        <v>0.93300000000000005</v>
      </c>
      <c r="DO19" s="9">
        <v>2.3359999999999999</v>
      </c>
      <c r="DP19" s="9">
        <v>5.3129999999999997</v>
      </c>
      <c r="DQ19" s="9">
        <v>3.4950000000000001</v>
      </c>
      <c r="DR19" s="9">
        <v>1.819</v>
      </c>
      <c r="DS19" s="9">
        <v>2.4790000000000001</v>
      </c>
      <c r="DT19" s="9">
        <v>0.38400000000000001</v>
      </c>
      <c r="DU19" s="9">
        <v>2.0950000000000002</v>
      </c>
      <c r="DV19" s="9">
        <v>12.375999999999999</v>
      </c>
      <c r="DW19" s="9">
        <v>6.0380000000000003</v>
      </c>
      <c r="DX19" s="9">
        <v>6.3380000000000001</v>
      </c>
      <c r="DY19" s="9">
        <v>3.827</v>
      </c>
      <c r="DZ19" s="9">
        <v>2.2080000000000002</v>
      </c>
      <c r="EA19" s="9">
        <v>1.6180000000000001</v>
      </c>
      <c r="EB19" s="9">
        <v>9.5709999999999997</v>
      </c>
      <c r="EC19" s="9">
        <v>5.14</v>
      </c>
      <c r="ED19" s="9">
        <v>4.4320000000000004</v>
      </c>
      <c r="EE19" s="9">
        <v>6.742</v>
      </c>
      <c r="EF19" s="9">
        <v>3.44</v>
      </c>
      <c r="EG19" s="9">
        <v>3.302</v>
      </c>
      <c r="EH19" s="9">
        <v>32.576999999999998</v>
      </c>
      <c r="EI19" s="9">
        <v>17.254999999999999</v>
      </c>
      <c r="EJ19" s="9">
        <v>15.321999999999999</v>
      </c>
      <c r="EK19" s="9">
        <v>26.111000000000001</v>
      </c>
      <c r="EL19" s="9">
        <v>10.435</v>
      </c>
      <c r="EM19" s="9">
        <v>15.676</v>
      </c>
      <c r="EN19" s="9">
        <v>15.332000000000001</v>
      </c>
      <c r="EO19" s="9">
        <v>7.875</v>
      </c>
      <c r="EP19" s="9">
        <v>7.4569999999999999</v>
      </c>
      <c r="EQ19" s="9">
        <v>4.0250000000000004</v>
      </c>
      <c r="ER19" s="9">
        <v>2.012</v>
      </c>
      <c r="ES19" s="9">
        <v>2.0129999999999999</v>
      </c>
      <c r="ET19" s="9">
        <v>9.2170000000000005</v>
      </c>
      <c r="EU19" s="9">
        <v>3.7730000000000001</v>
      </c>
      <c r="EV19" s="9">
        <v>5.444</v>
      </c>
      <c r="EW19" s="9">
        <v>10.076000000000001</v>
      </c>
      <c r="EX19" s="9">
        <v>4.1399999999999997</v>
      </c>
      <c r="EY19" s="9">
        <v>5.9359999999999999</v>
      </c>
      <c r="EZ19" s="9">
        <v>1.534</v>
      </c>
      <c r="FA19" s="9">
        <v>0.67</v>
      </c>
      <c r="FB19" s="9">
        <v>0.86399999999999999</v>
      </c>
      <c r="FC19" s="9">
        <v>154.858</v>
      </c>
      <c r="FD19" s="9">
        <v>82.156999999999996</v>
      </c>
      <c r="FE19" s="9">
        <v>72.700999999999993</v>
      </c>
      <c r="FF19" s="9">
        <v>20.22</v>
      </c>
      <c r="FG19" s="9">
        <v>9.2080000000000002</v>
      </c>
      <c r="FH19" s="9">
        <v>11.012</v>
      </c>
      <c r="FI19" s="9">
        <v>112.992</v>
      </c>
      <c r="FJ19" s="9">
        <v>56.43</v>
      </c>
      <c r="FK19" s="9">
        <v>56.561999999999998</v>
      </c>
      <c r="FL19" s="9">
        <v>2.617</v>
      </c>
      <c r="FM19" s="9">
        <v>0.58499999999999996</v>
      </c>
      <c r="FN19" s="9">
        <v>2.032</v>
      </c>
      <c r="FO19" s="9">
        <v>16.373000000000001</v>
      </c>
      <c r="FP19" s="9">
        <v>7.7359999999999998</v>
      </c>
      <c r="FQ19" s="9">
        <v>8.6370000000000005</v>
      </c>
      <c r="FR19" s="9">
        <v>0.78500000000000003</v>
      </c>
      <c r="FS19" s="9">
        <v>0.22</v>
      </c>
      <c r="FT19" s="9">
        <v>0.56599999999999995</v>
      </c>
      <c r="FU19" s="9">
        <v>7.6680000000000001</v>
      </c>
      <c r="FV19" s="9">
        <v>2.6030000000000002</v>
      </c>
      <c r="FW19" s="9">
        <v>5.0650000000000004</v>
      </c>
      <c r="FX19" s="9">
        <v>5.9450000000000003</v>
      </c>
      <c r="FY19" s="9">
        <v>3.492</v>
      </c>
      <c r="FZ19" s="9">
        <v>2.4529999999999998</v>
      </c>
      <c r="GA19" s="9">
        <v>33.781999999999996</v>
      </c>
      <c r="GB19" s="9">
        <v>15.635999999999999</v>
      </c>
      <c r="GC19" s="9">
        <v>18.146999999999998</v>
      </c>
      <c r="GD19" s="9">
        <v>1.853</v>
      </c>
      <c r="GE19" s="9">
        <v>1.208</v>
      </c>
      <c r="GF19" s="9">
        <v>0.64500000000000002</v>
      </c>
      <c r="GG19" s="9">
        <v>13.13</v>
      </c>
      <c r="GH19" s="9">
        <v>6.4729999999999999</v>
      </c>
      <c r="GI19" s="9">
        <v>6.657</v>
      </c>
      <c r="GJ19" s="9">
        <v>6.742</v>
      </c>
      <c r="GK19" s="9">
        <v>3.3279999999999998</v>
      </c>
      <c r="GL19" s="9">
        <v>3.4140000000000001</v>
      </c>
      <c r="GM19" s="9">
        <v>34.993000000000002</v>
      </c>
      <c r="GN19" s="9">
        <v>19.388000000000002</v>
      </c>
      <c r="GO19" s="9">
        <v>15.605</v>
      </c>
      <c r="GP19" s="9">
        <v>1.0589999999999999</v>
      </c>
      <c r="GQ19" s="9">
        <v>0.376</v>
      </c>
      <c r="GR19" s="9">
        <v>0.68400000000000005</v>
      </c>
      <c r="GS19" s="9">
        <v>2.1850000000000001</v>
      </c>
      <c r="GT19" s="9">
        <v>0.89300000000000002</v>
      </c>
      <c r="GU19" s="9">
        <v>1.292</v>
      </c>
      <c r="GV19" s="9">
        <v>0</v>
      </c>
      <c r="GW19" s="9">
        <v>0</v>
      </c>
      <c r="GX19" s="9">
        <v>0</v>
      </c>
      <c r="GY19" s="9">
        <v>1.494</v>
      </c>
      <c r="GZ19" s="9">
        <v>0.85899999999999999</v>
      </c>
      <c r="HA19" s="9">
        <v>0.63500000000000001</v>
      </c>
      <c r="HB19" s="9">
        <v>1.218</v>
      </c>
      <c r="HC19" s="9">
        <v>0</v>
      </c>
      <c r="HD19" s="9">
        <v>1.218</v>
      </c>
      <c r="HE19" s="9">
        <v>3.3660000000000001</v>
      </c>
      <c r="HF19" s="9">
        <v>2.8420000000000001</v>
      </c>
      <c r="HG19" s="9">
        <v>0.52400000000000002</v>
      </c>
      <c r="HH19" s="9">
        <v>18.199000000000002</v>
      </c>
      <c r="HI19" s="9">
        <v>10.949</v>
      </c>
      <c r="HJ19" s="9">
        <v>7.25</v>
      </c>
      <c r="HK19" s="9">
        <v>74.144999999999996</v>
      </c>
      <c r="HL19" s="9">
        <v>39.075000000000003</v>
      </c>
      <c r="HM19" s="9">
        <v>35.07</v>
      </c>
      <c r="HN19" s="9">
        <v>59.811</v>
      </c>
      <c r="HO19" s="9">
        <v>32.520000000000003</v>
      </c>
      <c r="HP19" s="9">
        <v>27.291</v>
      </c>
      <c r="HQ19" s="9">
        <v>327.04899999999998</v>
      </c>
      <c r="HR19" s="9">
        <v>168.56200000000001</v>
      </c>
      <c r="HS19" s="9">
        <v>158.48599999999999</v>
      </c>
      <c r="HT19" s="9">
        <v>58.756999999999998</v>
      </c>
      <c r="HU19" s="9">
        <v>32.082999999999998</v>
      </c>
      <c r="HV19" s="9">
        <v>26.673999999999999</v>
      </c>
      <c r="HW19" s="9">
        <v>319.85300000000001</v>
      </c>
      <c r="HX19" s="9">
        <v>164.32300000000001</v>
      </c>
      <c r="HY19" s="9">
        <v>155.53</v>
      </c>
      <c r="HZ19" s="9">
        <v>21.462</v>
      </c>
      <c r="IA19" s="9">
        <v>13.917999999999999</v>
      </c>
      <c r="IB19" s="9">
        <v>7.5430000000000001</v>
      </c>
      <c r="IC19" s="9">
        <v>88.611999999999995</v>
      </c>
      <c r="ID19" s="9">
        <v>43.319000000000003</v>
      </c>
      <c r="IE19" s="9">
        <v>45.292999999999999</v>
      </c>
      <c r="IF19" s="9">
        <v>18.920999999999999</v>
      </c>
      <c r="IG19" s="9">
        <v>7.3819999999999997</v>
      </c>
      <c r="IH19" s="9">
        <v>11.539</v>
      </c>
      <c r="II19" s="9">
        <v>156.75899999999999</v>
      </c>
      <c r="IJ19" s="9">
        <v>82.174999999999997</v>
      </c>
      <c r="IK19" s="9">
        <v>74.582999999999998</v>
      </c>
      <c r="IL19" s="9">
        <v>9.7919999999999998</v>
      </c>
      <c r="IM19" s="9">
        <v>3.702</v>
      </c>
      <c r="IN19" s="9">
        <v>6.0910000000000002</v>
      </c>
      <c r="IO19" s="9">
        <v>97.347999999999999</v>
      </c>
      <c r="IP19" s="9">
        <v>51.41</v>
      </c>
      <c r="IQ19" s="9">
        <v>45.938000000000002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7940</vt:i4>
      </vt:variant>
    </vt:vector>
  </HeadingPairs>
  <TitlesOfParts>
    <vt:vector size="795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A125990654K</vt:lpstr>
      <vt:lpstr>A125990654K_Data</vt:lpstr>
      <vt:lpstr>A125990654K_Latest</vt:lpstr>
      <vt:lpstr>A125990658V</vt:lpstr>
      <vt:lpstr>A125990658V_Data</vt:lpstr>
      <vt:lpstr>A125990658V_Latest</vt:lpstr>
      <vt:lpstr>A125990666V</vt:lpstr>
      <vt:lpstr>A125990666V_Data</vt:lpstr>
      <vt:lpstr>A125990666V_Latest</vt:lpstr>
      <vt:lpstr>A125990670K</vt:lpstr>
      <vt:lpstr>A125990670K_Data</vt:lpstr>
      <vt:lpstr>A125990670K_Latest</vt:lpstr>
      <vt:lpstr>A125990674V</vt:lpstr>
      <vt:lpstr>A125990674V_Data</vt:lpstr>
      <vt:lpstr>A125990674V_Latest</vt:lpstr>
      <vt:lpstr>A125990678C</vt:lpstr>
      <vt:lpstr>A125990678C_Data</vt:lpstr>
      <vt:lpstr>A125990678C_Latest</vt:lpstr>
      <vt:lpstr>A125990682V</vt:lpstr>
      <vt:lpstr>A125990682V_Data</vt:lpstr>
      <vt:lpstr>A125990682V_Latest</vt:lpstr>
      <vt:lpstr>A125990686C</vt:lpstr>
      <vt:lpstr>A125990686C_Data</vt:lpstr>
      <vt:lpstr>A125990686C_Latest</vt:lpstr>
      <vt:lpstr>A125990690V</vt:lpstr>
      <vt:lpstr>A125990690V_Data</vt:lpstr>
      <vt:lpstr>A125990690V_Latest</vt:lpstr>
      <vt:lpstr>A125990694C</vt:lpstr>
      <vt:lpstr>A125990694C_Data</vt:lpstr>
      <vt:lpstr>A125990694C_Latest</vt:lpstr>
      <vt:lpstr>A125990698L</vt:lpstr>
      <vt:lpstr>A125990698L_Data</vt:lpstr>
      <vt:lpstr>A125990698L_Latest</vt:lpstr>
      <vt:lpstr>A125990702T</vt:lpstr>
      <vt:lpstr>A125990702T_Data</vt:lpstr>
      <vt:lpstr>A125990702T_Latest</vt:lpstr>
      <vt:lpstr>A125990706A</vt:lpstr>
      <vt:lpstr>A125990706A_Data</vt:lpstr>
      <vt:lpstr>A125990706A_Latest</vt:lpstr>
      <vt:lpstr>A125990710T</vt:lpstr>
      <vt:lpstr>A125990710T_Data</vt:lpstr>
      <vt:lpstr>A125990710T_Latest</vt:lpstr>
      <vt:lpstr>A125990714A</vt:lpstr>
      <vt:lpstr>A125990714A_Data</vt:lpstr>
      <vt:lpstr>A125990714A_Latest</vt:lpstr>
      <vt:lpstr>A125990718K</vt:lpstr>
      <vt:lpstr>A125990718K_Data</vt:lpstr>
      <vt:lpstr>A125990718K_Latest</vt:lpstr>
      <vt:lpstr>A125990722A</vt:lpstr>
      <vt:lpstr>A125990722A_Data</vt:lpstr>
      <vt:lpstr>A125990722A_Latest</vt:lpstr>
      <vt:lpstr>A125990726K</vt:lpstr>
      <vt:lpstr>A125990726K_Data</vt:lpstr>
      <vt:lpstr>A125990726K_Latest</vt:lpstr>
      <vt:lpstr>A125990730A</vt:lpstr>
      <vt:lpstr>A125990730A_Data</vt:lpstr>
      <vt:lpstr>A125990730A_Latest</vt:lpstr>
      <vt:lpstr>A125990734K</vt:lpstr>
      <vt:lpstr>A125990734K_Data</vt:lpstr>
      <vt:lpstr>A125990734K_Latest</vt:lpstr>
      <vt:lpstr>A125990738V</vt:lpstr>
      <vt:lpstr>A125990738V_Data</vt:lpstr>
      <vt:lpstr>A125990738V_Latest</vt:lpstr>
      <vt:lpstr>A125990742K</vt:lpstr>
      <vt:lpstr>A125990742K_Data</vt:lpstr>
      <vt:lpstr>A125990742K_Latest</vt:lpstr>
      <vt:lpstr>A125990746V</vt:lpstr>
      <vt:lpstr>A125990746V_Data</vt:lpstr>
      <vt:lpstr>A125990746V_Latest</vt:lpstr>
      <vt:lpstr>A125990750K</vt:lpstr>
      <vt:lpstr>A125990750K_Data</vt:lpstr>
      <vt:lpstr>A125990750K_Latest</vt:lpstr>
      <vt:lpstr>A125990754V</vt:lpstr>
      <vt:lpstr>A125990754V_Data</vt:lpstr>
      <vt:lpstr>A125990754V_Latest</vt:lpstr>
      <vt:lpstr>A125990758C</vt:lpstr>
      <vt:lpstr>A125990758C_Data</vt:lpstr>
      <vt:lpstr>A125990758C_Latest</vt:lpstr>
      <vt:lpstr>A125990762V</vt:lpstr>
      <vt:lpstr>A125990762V_Data</vt:lpstr>
      <vt:lpstr>A125990762V_Latest</vt:lpstr>
      <vt:lpstr>A125990766C</vt:lpstr>
      <vt:lpstr>A125990766C_Data</vt:lpstr>
      <vt:lpstr>A125990766C_Latest</vt:lpstr>
      <vt:lpstr>A125990770V</vt:lpstr>
      <vt:lpstr>A125990770V_Data</vt:lpstr>
      <vt:lpstr>A125990770V_Latest</vt:lpstr>
      <vt:lpstr>A125990774C</vt:lpstr>
      <vt:lpstr>A125990774C_Data</vt:lpstr>
      <vt:lpstr>A125990774C_Latest</vt:lpstr>
      <vt:lpstr>A125990778L</vt:lpstr>
      <vt:lpstr>A125990778L_Data</vt:lpstr>
      <vt:lpstr>A125990778L_Latest</vt:lpstr>
      <vt:lpstr>A125990782C</vt:lpstr>
      <vt:lpstr>A125990782C_Data</vt:lpstr>
      <vt:lpstr>A125990782C_Latest</vt:lpstr>
      <vt:lpstr>A125990786L</vt:lpstr>
      <vt:lpstr>A125990786L_Data</vt:lpstr>
      <vt:lpstr>A125990786L_Latest</vt:lpstr>
      <vt:lpstr>A125990790C</vt:lpstr>
      <vt:lpstr>A125990790C_Data</vt:lpstr>
      <vt:lpstr>A125990790C_Latest</vt:lpstr>
      <vt:lpstr>A125990794L</vt:lpstr>
      <vt:lpstr>A125990794L_Data</vt:lpstr>
      <vt:lpstr>A125990794L_Latest</vt:lpstr>
      <vt:lpstr>A125990798W</vt:lpstr>
      <vt:lpstr>A125990798W_Data</vt:lpstr>
      <vt:lpstr>A125990798W_Latest</vt:lpstr>
      <vt:lpstr>A125990802A</vt:lpstr>
      <vt:lpstr>A125990802A_Data</vt:lpstr>
      <vt:lpstr>A125990802A_Latest</vt:lpstr>
      <vt:lpstr>A125990806K</vt:lpstr>
      <vt:lpstr>A125990806K_Data</vt:lpstr>
      <vt:lpstr>A125990806K_Latest</vt:lpstr>
      <vt:lpstr>A125990810A</vt:lpstr>
      <vt:lpstr>A125990810A_Data</vt:lpstr>
      <vt:lpstr>A125990810A_Latest</vt:lpstr>
      <vt:lpstr>A125990814K</vt:lpstr>
      <vt:lpstr>A125990814K_Data</vt:lpstr>
      <vt:lpstr>A125990814K_Latest</vt:lpstr>
      <vt:lpstr>A125990818V</vt:lpstr>
      <vt:lpstr>A125990818V_Data</vt:lpstr>
      <vt:lpstr>A125990818V_Latest</vt:lpstr>
      <vt:lpstr>A125990822K</vt:lpstr>
      <vt:lpstr>A125990822K_Data</vt:lpstr>
      <vt:lpstr>A125990822K_Latest</vt:lpstr>
      <vt:lpstr>A125990826V</vt:lpstr>
      <vt:lpstr>A125990826V_Data</vt:lpstr>
      <vt:lpstr>A125990826V_Latest</vt:lpstr>
      <vt:lpstr>A125990830K</vt:lpstr>
      <vt:lpstr>A125990830K_Data</vt:lpstr>
      <vt:lpstr>A125990830K_Latest</vt:lpstr>
      <vt:lpstr>A125990834V</vt:lpstr>
      <vt:lpstr>A125990834V_Data</vt:lpstr>
      <vt:lpstr>A125990834V_Latest</vt:lpstr>
      <vt:lpstr>A125990838C</vt:lpstr>
      <vt:lpstr>A125990838C_Data</vt:lpstr>
      <vt:lpstr>A125990838C_Latest</vt:lpstr>
      <vt:lpstr>A125990842V</vt:lpstr>
      <vt:lpstr>A125990842V_Data</vt:lpstr>
      <vt:lpstr>A125990842V_Latest</vt:lpstr>
      <vt:lpstr>A125990846C</vt:lpstr>
      <vt:lpstr>A125990846C_Data</vt:lpstr>
      <vt:lpstr>A125990846C_Latest</vt:lpstr>
      <vt:lpstr>A125990850V</vt:lpstr>
      <vt:lpstr>A125990850V_Data</vt:lpstr>
      <vt:lpstr>A125990850V_Latest</vt:lpstr>
      <vt:lpstr>A125990854C</vt:lpstr>
      <vt:lpstr>A125990854C_Data</vt:lpstr>
      <vt:lpstr>A125990854C_Latest</vt:lpstr>
      <vt:lpstr>A125990858L</vt:lpstr>
      <vt:lpstr>A125990858L_Data</vt:lpstr>
      <vt:lpstr>A125990858L_Latest</vt:lpstr>
      <vt:lpstr>A125990866L</vt:lpstr>
      <vt:lpstr>A125990866L_Data</vt:lpstr>
      <vt:lpstr>A125990866L_Latest</vt:lpstr>
      <vt:lpstr>A125990870C</vt:lpstr>
      <vt:lpstr>A125990870C_Data</vt:lpstr>
      <vt:lpstr>A125990870C_Latest</vt:lpstr>
      <vt:lpstr>A125990874L</vt:lpstr>
      <vt:lpstr>A125990874L_Data</vt:lpstr>
      <vt:lpstr>A125990874L_Latest</vt:lpstr>
      <vt:lpstr>A125990878W</vt:lpstr>
      <vt:lpstr>A125990878W_Data</vt:lpstr>
      <vt:lpstr>A125990878W_Latest</vt:lpstr>
      <vt:lpstr>A125990882L</vt:lpstr>
      <vt:lpstr>A125990882L_Data</vt:lpstr>
      <vt:lpstr>A125990882L_Latest</vt:lpstr>
      <vt:lpstr>A125990886W</vt:lpstr>
      <vt:lpstr>A125990886W_Data</vt:lpstr>
      <vt:lpstr>A125990886W_Latest</vt:lpstr>
      <vt:lpstr>A125990890L</vt:lpstr>
      <vt:lpstr>A125990890L_Data</vt:lpstr>
      <vt:lpstr>A125990890L_Latest</vt:lpstr>
      <vt:lpstr>A125990894W</vt:lpstr>
      <vt:lpstr>A125990894W_Data</vt:lpstr>
      <vt:lpstr>A125990894W_Latest</vt:lpstr>
      <vt:lpstr>A125990898F</vt:lpstr>
      <vt:lpstr>A125990898F_Data</vt:lpstr>
      <vt:lpstr>A125990898F_Latest</vt:lpstr>
      <vt:lpstr>A125990902K</vt:lpstr>
      <vt:lpstr>A125990902K_Data</vt:lpstr>
      <vt:lpstr>A125990902K_Latest</vt:lpstr>
      <vt:lpstr>A125990906V</vt:lpstr>
      <vt:lpstr>A125990906V_Data</vt:lpstr>
      <vt:lpstr>A125990906V_Latest</vt:lpstr>
      <vt:lpstr>A125990910K</vt:lpstr>
      <vt:lpstr>A125990910K_Data</vt:lpstr>
      <vt:lpstr>A125990910K_Latest</vt:lpstr>
      <vt:lpstr>A125990914V</vt:lpstr>
      <vt:lpstr>A125990914V_Data</vt:lpstr>
      <vt:lpstr>A125990914V_Latest</vt:lpstr>
      <vt:lpstr>A125990918C</vt:lpstr>
      <vt:lpstr>A125990918C_Data</vt:lpstr>
      <vt:lpstr>A125990918C_Latest</vt:lpstr>
      <vt:lpstr>A125990922V</vt:lpstr>
      <vt:lpstr>A125990922V_Data</vt:lpstr>
      <vt:lpstr>A125990922V_Latest</vt:lpstr>
      <vt:lpstr>A125990926C</vt:lpstr>
      <vt:lpstr>A125990926C_Data</vt:lpstr>
      <vt:lpstr>A125990926C_Latest</vt:lpstr>
      <vt:lpstr>A125990930V</vt:lpstr>
      <vt:lpstr>A125990930V_Data</vt:lpstr>
      <vt:lpstr>A125990930V_Latest</vt:lpstr>
      <vt:lpstr>A125990934C</vt:lpstr>
      <vt:lpstr>A125990934C_Data</vt:lpstr>
      <vt:lpstr>A125990934C_Latest</vt:lpstr>
      <vt:lpstr>A125990938L</vt:lpstr>
      <vt:lpstr>A125990938L_Data</vt:lpstr>
      <vt:lpstr>A125990938L_Latest</vt:lpstr>
      <vt:lpstr>A125990942C</vt:lpstr>
      <vt:lpstr>A125990942C_Data</vt:lpstr>
      <vt:lpstr>A125990942C_Latest</vt:lpstr>
      <vt:lpstr>A125990946L</vt:lpstr>
      <vt:lpstr>A125990946L_Data</vt:lpstr>
      <vt:lpstr>A125990946L_Latest</vt:lpstr>
      <vt:lpstr>A125990950C</vt:lpstr>
      <vt:lpstr>A125990950C_Data</vt:lpstr>
      <vt:lpstr>A125990950C_Latest</vt:lpstr>
      <vt:lpstr>A125990954L</vt:lpstr>
      <vt:lpstr>A125990954L_Data</vt:lpstr>
      <vt:lpstr>A125990954L_Latest</vt:lpstr>
      <vt:lpstr>A125990958W</vt:lpstr>
      <vt:lpstr>A125990958W_Data</vt:lpstr>
      <vt:lpstr>A125990958W_Latest</vt:lpstr>
      <vt:lpstr>A125990962L</vt:lpstr>
      <vt:lpstr>A125990962L_Data</vt:lpstr>
      <vt:lpstr>A125990962L_Latest</vt:lpstr>
      <vt:lpstr>A125990966W</vt:lpstr>
      <vt:lpstr>A125990966W_Data</vt:lpstr>
      <vt:lpstr>A125990966W_Latest</vt:lpstr>
      <vt:lpstr>A125990970L</vt:lpstr>
      <vt:lpstr>A125990970L_Data</vt:lpstr>
      <vt:lpstr>A125990970L_Latest</vt:lpstr>
      <vt:lpstr>A125990974W</vt:lpstr>
      <vt:lpstr>A125990974W_Data</vt:lpstr>
      <vt:lpstr>A125990974W_Latest</vt:lpstr>
      <vt:lpstr>A125990978F</vt:lpstr>
      <vt:lpstr>A125990978F_Data</vt:lpstr>
      <vt:lpstr>A125990978F_Latest</vt:lpstr>
      <vt:lpstr>A125990982W</vt:lpstr>
      <vt:lpstr>A125990982W_Data</vt:lpstr>
      <vt:lpstr>A125990982W_Latest</vt:lpstr>
      <vt:lpstr>A125990986F</vt:lpstr>
      <vt:lpstr>A125990986F_Data</vt:lpstr>
      <vt:lpstr>A125990986F_Latest</vt:lpstr>
      <vt:lpstr>A125990990W</vt:lpstr>
      <vt:lpstr>A125990990W_Data</vt:lpstr>
      <vt:lpstr>A125990990W_Latest</vt:lpstr>
      <vt:lpstr>A125990994F</vt:lpstr>
      <vt:lpstr>A125990994F_Data</vt:lpstr>
      <vt:lpstr>A125990994F_Latest</vt:lpstr>
      <vt:lpstr>A125990998R</vt:lpstr>
      <vt:lpstr>A125990998R_Data</vt:lpstr>
      <vt:lpstr>A125990998R_Latest</vt:lpstr>
      <vt:lpstr>A125991002W</vt:lpstr>
      <vt:lpstr>A125991002W_Data</vt:lpstr>
      <vt:lpstr>A125991002W_Latest</vt:lpstr>
      <vt:lpstr>A125991006F</vt:lpstr>
      <vt:lpstr>A125991006F_Data</vt:lpstr>
      <vt:lpstr>A125991006F_Latest</vt:lpstr>
      <vt:lpstr>A125991010W</vt:lpstr>
      <vt:lpstr>A125991010W_Data</vt:lpstr>
      <vt:lpstr>A125991010W_Latest</vt:lpstr>
      <vt:lpstr>A125991014F</vt:lpstr>
      <vt:lpstr>A125991014F_Data</vt:lpstr>
      <vt:lpstr>A125991014F_Latest</vt:lpstr>
      <vt:lpstr>A125991018R</vt:lpstr>
      <vt:lpstr>A125991018R_Data</vt:lpstr>
      <vt:lpstr>A125991018R_Latest</vt:lpstr>
      <vt:lpstr>A125991022F</vt:lpstr>
      <vt:lpstr>A125991022F_Data</vt:lpstr>
      <vt:lpstr>A125991022F_Latest</vt:lpstr>
      <vt:lpstr>A125991026R</vt:lpstr>
      <vt:lpstr>A125991026R_Data</vt:lpstr>
      <vt:lpstr>A125991026R_Latest</vt:lpstr>
      <vt:lpstr>A125991030F</vt:lpstr>
      <vt:lpstr>A125991030F_Data</vt:lpstr>
      <vt:lpstr>A125991030F_Latest</vt:lpstr>
      <vt:lpstr>A125991034R</vt:lpstr>
      <vt:lpstr>A125991034R_Data</vt:lpstr>
      <vt:lpstr>A125991034R_Latest</vt:lpstr>
      <vt:lpstr>A125991038X</vt:lpstr>
      <vt:lpstr>A125991038X_Data</vt:lpstr>
      <vt:lpstr>A125991038X_Latest</vt:lpstr>
      <vt:lpstr>A125991042R</vt:lpstr>
      <vt:lpstr>A125991042R_Data</vt:lpstr>
      <vt:lpstr>A125991042R_Latest</vt:lpstr>
      <vt:lpstr>A125991046X</vt:lpstr>
      <vt:lpstr>A125991046X_Data</vt:lpstr>
      <vt:lpstr>A125991046X_Latest</vt:lpstr>
      <vt:lpstr>A125991050R</vt:lpstr>
      <vt:lpstr>A125991050R_Data</vt:lpstr>
      <vt:lpstr>A125991050R_Latest</vt:lpstr>
      <vt:lpstr>A125991054X</vt:lpstr>
      <vt:lpstr>A125991054X_Data</vt:lpstr>
      <vt:lpstr>A125991054X_Latest</vt:lpstr>
      <vt:lpstr>A125991058J</vt:lpstr>
      <vt:lpstr>A125991058J_Data</vt:lpstr>
      <vt:lpstr>A125991058J_Latest</vt:lpstr>
      <vt:lpstr>A125991066J</vt:lpstr>
      <vt:lpstr>A125991066J_Data</vt:lpstr>
      <vt:lpstr>A125991066J_Latest</vt:lpstr>
      <vt:lpstr>A125991070X</vt:lpstr>
      <vt:lpstr>A125991070X_Data</vt:lpstr>
      <vt:lpstr>A125991070X_Latest</vt:lpstr>
      <vt:lpstr>A125991074J</vt:lpstr>
      <vt:lpstr>A125991074J_Data</vt:lpstr>
      <vt:lpstr>A125991074J_Latest</vt:lpstr>
      <vt:lpstr>A125991078T</vt:lpstr>
      <vt:lpstr>A125991078T_Data</vt:lpstr>
      <vt:lpstr>A125991078T_Latest</vt:lpstr>
      <vt:lpstr>A125991082J</vt:lpstr>
      <vt:lpstr>A125991082J_Data</vt:lpstr>
      <vt:lpstr>A125991082J_Latest</vt:lpstr>
      <vt:lpstr>A125991086T</vt:lpstr>
      <vt:lpstr>A125991086T_Data</vt:lpstr>
      <vt:lpstr>A125991086T_Latest</vt:lpstr>
      <vt:lpstr>A125991090J</vt:lpstr>
      <vt:lpstr>A125991090J_Data</vt:lpstr>
      <vt:lpstr>A125991090J_Latest</vt:lpstr>
      <vt:lpstr>A125991094T</vt:lpstr>
      <vt:lpstr>A125991094T_Data</vt:lpstr>
      <vt:lpstr>A125991094T_Latest</vt:lpstr>
      <vt:lpstr>A125991098A</vt:lpstr>
      <vt:lpstr>A125991098A_Data</vt:lpstr>
      <vt:lpstr>A125991098A_Latest</vt:lpstr>
      <vt:lpstr>A125991102F</vt:lpstr>
      <vt:lpstr>A125991102F_Data</vt:lpstr>
      <vt:lpstr>A125991102F_Latest</vt:lpstr>
      <vt:lpstr>A125991106R</vt:lpstr>
      <vt:lpstr>A125991106R_Data</vt:lpstr>
      <vt:lpstr>A125991106R_Latest</vt:lpstr>
      <vt:lpstr>A125991110F</vt:lpstr>
      <vt:lpstr>A125991110F_Data</vt:lpstr>
      <vt:lpstr>A125991110F_Latest</vt:lpstr>
      <vt:lpstr>A125991114R</vt:lpstr>
      <vt:lpstr>A125991114R_Data</vt:lpstr>
      <vt:lpstr>A125991114R_Latest</vt:lpstr>
      <vt:lpstr>A125991118X</vt:lpstr>
      <vt:lpstr>A125991118X_Data</vt:lpstr>
      <vt:lpstr>A125991118X_Latest</vt:lpstr>
      <vt:lpstr>A125991122R</vt:lpstr>
      <vt:lpstr>A125991122R_Data</vt:lpstr>
      <vt:lpstr>A125991122R_Latest</vt:lpstr>
      <vt:lpstr>A125991126X</vt:lpstr>
      <vt:lpstr>A125991126X_Data</vt:lpstr>
      <vt:lpstr>A125991126X_Latest</vt:lpstr>
      <vt:lpstr>A125991130R</vt:lpstr>
      <vt:lpstr>A125991130R_Data</vt:lpstr>
      <vt:lpstr>A125991130R_Latest</vt:lpstr>
      <vt:lpstr>A125991134X</vt:lpstr>
      <vt:lpstr>A125991134X_Data</vt:lpstr>
      <vt:lpstr>A125991134X_Latest</vt:lpstr>
      <vt:lpstr>A125991138J</vt:lpstr>
      <vt:lpstr>A125991138J_Data</vt:lpstr>
      <vt:lpstr>A125991138J_Latest</vt:lpstr>
      <vt:lpstr>A125991142X</vt:lpstr>
      <vt:lpstr>A125991142X_Data</vt:lpstr>
      <vt:lpstr>A125991142X_Latest</vt:lpstr>
      <vt:lpstr>A125991146J</vt:lpstr>
      <vt:lpstr>A125991146J_Data</vt:lpstr>
      <vt:lpstr>A125991146J_Latest</vt:lpstr>
      <vt:lpstr>A125991150X</vt:lpstr>
      <vt:lpstr>A125991150X_Data</vt:lpstr>
      <vt:lpstr>A125991150X_Latest</vt:lpstr>
      <vt:lpstr>A125991154J</vt:lpstr>
      <vt:lpstr>A125991154J_Data</vt:lpstr>
      <vt:lpstr>A125991154J_Latest</vt:lpstr>
      <vt:lpstr>A125991158T</vt:lpstr>
      <vt:lpstr>A125991158T_Data</vt:lpstr>
      <vt:lpstr>A125991158T_Latest</vt:lpstr>
      <vt:lpstr>A125991162J</vt:lpstr>
      <vt:lpstr>A125991162J_Data</vt:lpstr>
      <vt:lpstr>A125991162J_Latest</vt:lpstr>
      <vt:lpstr>A125991166T</vt:lpstr>
      <vt:lpstr>A125991166T_Data</vt:lpstr>
      <vt:lpstr>A125991166T_Latest</vt:lpstr>
      <vt:lpstr>A125991170J</vt:lpstr>
      <vt:lpstr>A125991170J_Data</vt:lpstr>
      <vt:lpstr>A125991170J_Latest</vt:lpstr>
      <vt:lpstr>A125991174T</vt:lpstr>
      <vt:lpstr>A125991174T_Data</vt:lpstr>
      <vt:lpstr>A125991174T_Latest</vt:lpstr>
      <vt:lpstr>A125991178A</vt:lpstr>
      <vt:lpstr>A125991178A_Data</vt:lpstr>
      <vt:lpstr>A125991178A_Latest</vt:lpstr>
      <vt:lpstr>A125991182T</vt:lpstr>
      <vt:lpstr>A125991182T_Data</vt:lpstr>
      <vt:lpstr>A125991182T_Latest</vt:lpstr>
      <vt:lpstr>A125991186A</vt:lpstr>
      <vt:lpstr>A125991186A_Data</vt:lpstr>
      <vt:lpstr>A125991186A_Latest</vt:lpstr>
      <vt:lpstr>A125991190T</vt:lpstr>
      <vt:lpstr>A125991190T_Data</vt:lpstr>
      <vt:lpstr>A125991190T_Latest</vt:lpstr>
      <vt:lpstr>A125991194A</vt:lpstr>
      <vt:lpstr>A125991194A_Data</vt:lpstr>
      <vt:lpstr>A125991194A_Latest</vt:lpstr>
      <vt:lpstr>A125991198K</vt:lpstr>
      <vt:lpstr>A125991198K_Data</vt:lpstr>
      <vt:lpstr>A125991198K_Latest</vt:lpstr>
      <vt:lpstr>A125991202R</vt:lpstr>
      <vt:lpstr>A125991202R_Data</vt:lpstr>
      <vt:lpstr>A125991202R_Latest</vt:lpstr>
      <vt:lpstr>A125991206X</vt:lpstr>
      <vt:lpstr>A125991206X_Data</vt:lpstr>
      <vt:lpstr>A125991206X_Latest</vt:lpstr>
      <vt:lpstr>A125991210R</vt:lpstr>
      <vt:lpstr>A125991210R_Data</vt:lpstr>
      <vt:lpstr>A125991210R_Latest</vt:lpstr>
      <vt:lpstr>A125991214X</vt:lpstr>
      <vt:lpstr>A125991214X_Data</vt:lpstr>
      <vt:lpstr>A125991214X_Latest</vt:lpstr>
      <vt:lpstr>A125991218J</vt:lpstr>
      <vt:lpstr>A125991218J_Data</vt:lpstr>
      <vt:lpstr>A125991218J_Latest</vt:lpstr>
      <vt:lpstr>A125991222X</vt:lpstr>
      <vt:lpstr>A125991222X_Data</vt:lpstr>
      <vt:lpstr>A125991222X_Latest</vt:lpstr>
      <vt:lpstr>A125991226J</vt:lpstr>
      <vt:lpstr>A125991226J_Data</vt:lpstr>
      <vt:lpstr>A125991226J_Latest</vt:lpstr>
      <vt:lpstr>A125991230X</vt:lpstr>
      <vt:lpstr>A125991230X_Data</vt:lpstr>
      <vt:lpstr>A125991230X_Latest</vt:lpstr>
      <vt:lpstr>A125991234J</vt:lpstr>
      <vt:lpstr>A125991234J_Data</vt:lpstr>
      <vt:lpstr>A125991234J_Latest</vt:lpstr>
      <vt:lpstr>A125991238T</vt:lpstr>
      <vt:lpstr>A125991238T_Data</vt:lpstr>
      <vt:lpstr>A125991238T_Latest</vt:lpstr>
      <vt:lpstr>A125991242J</vt:lpstr>
      <vt:lpstr>A125991242J_Data</vt:lpstr>
      <vt:lpstr>A125991242J_Latest</vt:lpstr>
      <vt:lpstr>A125991246T</vt:lpstr>
      <vt:lpstr>A125991246T_Data</vt:lpstr>
      <vt:lpstr>A125991246T_Latest</vt:lpstr>
      <vt:lpstr>A125991250J</vt:lpstr>
      <vt:lpstr>A125991250J_Data</vt:lpstr>
      <vt:lpstr>A125991250J_Latest</vt:lpstr>
      <vt:lpstr>A125991254T</vt:lpstr>
      <vt:lpstr>A125991254T_Data</vt:lpstr>
      <vt:lpstr>A125991254T_Latest</vt:lpstr>
      <vt:lpstr>A125991258A</vt:lpstr>
      <vt:lpstr>A125991258A_Data</vt:lpstr>
      <vt:lpstr>A125991258A_Latest</vt:lpstr>
      <vt:lpstr>A125991266A</vt:lpstr>
      <vt:lpstr>A125991266A_Data</vt:lpstr>
      <vt:lpstr>A125991266A_Latest</vt:lpstr>
      <vt:lpstr>A125991270T</vt:lpstr>
      <vt:lpstr>A125991270T_Data</vt:lpstr>
      <vt:lpstr>A125991270T_Latest</vt:lpstr>
      <vt:lpstr>A125991274A</vt:lpstr>
      <vt:lpstr>A125991274A_Data</vt:lpstr>
      <vt:lpstr>A125991274A_Latest</vt:lpstr>
      <vt:lpstr>A125991278K</vt:lpstr>
      <vt:lpstr>A125991278K_Data</vt:lpstr>
      <vt:lpstr>A125991278K_Latest</vt:lpstr>
      <vt:lpstr>A125991282A</vt:lpstr>
      <vt:lpstr>A125991282A_Data</vt:lpstr>
      <vt:lpstr>A125991282A_Latest</vt:lpstr>
      <vt:lpstr>A125991286K</vt:lpstr>
      <vt:lpstr>A125991286K_Data</vt:lpstr>
      <vt:lpstr>A125991286K_Latest</vt:lpstr>
      <vt:lpstr>A125991290A</vt:lpstr>
      <vt:lpstr>A125991290A_Data</vt:lpstr>
      <vt:lpstr>A125991290A_Latest</vt:lpstr>
      <vt:lpstr>A125991294K</vt:lpstr>
      <vt:lpstr>A125991294K_Data</vt:lpstr>
      <vt:lpstr>A125991294K_Latest</vt:lpstr>
      <vt:lpstr>A125991298V</vt:lpstr>
      <vt:lpstr>A125991298V_Data</vt:lpstr>
      <vt:lpstr>A125991298V_Latest</vt:lpstr>
      <vt:lpstr>A125991302X</vt:lpstr>
      <vt:lpstr>A125991302X_Data</vt:lpstr>
      <vt:lpstr>A125991302X_Latest</vt:lpstr>
      <vt:lpstr>A125991306J</vt:lpstr>
      <vt:lpstr>A125991306J_Data</vt:lpstr>
      <vt:lpstr>A125991306J_Latest</vt:lpstr>
      <vt:lpstr>A125991310X</vt:lpstr>
      <vt:lpstr>A125991310X_Data</vt:lpstr>
      <vt:lpstr>A125991310X_Latest</vt:lpstr>
      <vt:lpstr>A125991314J</vt:lpstr>
      <vt:lpstr>A125991314J_Data</vt:lpstr>
      <vt:lpstr>A125991314J_Latest</vt:lpstr>
      <vt:lpstr>A125991318T</vt:lpstr>
      <vt:lpstr>A125991318T_Data</vt:lpstr>
      <vt:lpstr>A125991318T_Latest</vt:lpstr>
      <vt:lpstr>A125991322J</vt:lpstr>
      <vt:lpstr>A125991322J_Data</vt:lpstr>
      <vt:lpstr>A125991322J_Latest</vt:lpstr>
      <vt:lpstr>A125991326T</vt:lpstr>
      <vt:lpstr>A125991326T_Data</vt:lpstr>
      <vt:lpstr>A125991326T_Latest</vt:lpstr>
      <vt:lpstr>A125991330J</vt:lpstr>
      <vt:lpstr>A125991330J_Data</vt:lpstr>
      <vt:lpstr>A125991330J_Latest</vt:lpstr>
      <vt:lpstr>A125991334T</vt:lpstr>
      <vt:lpstr>A125991334T_Data</vt:lpstr>
      <vt:lpstr>A125991334T_Latest</vt:lpstr>
      <vt:lpstr>A125991338A</vt:lpstr>
      <vt:lpstr>A125991338A_Data</vt:lpstr>
      <vt:lpstr>A125991338A_Latest</vt:lpstr>
      <vt:lpstr>A125991342T</vt:lpstr>
      <vt:lpstr>A125991342T_Data</vt:lpstr>
      <vt:lpstr>A125991342T_Latest</vt:lpstr>
      <vt:lpstr>A125991346A</vt:lpstr>
      <vt:lpstr>A125991346A_Data</vt:lpstr>
      <vt:lpstr>A125991346A_Latest</vt:lpstr>
      <vt:lpstr>A125991350T</vt:lpstr>
      <vt:lpstr>A125991350T_Data</vt:lpstr>
      <vt:lpstr>A125991350T_Latest</vt:lpstr>
      <vt:lpstr>A125991354A</vt:lpstr>
      <vt:lpstr>A125991354A_Data</vt:lpstr>
      <vt:lpstr>A125991354A_Latest</vt:lpstr>
      <vt:lpstr>A125991358K</vt:lpstr>
      <vt:lpstr>A125991358K_Data</vt:lpstr>
      <vt:lpstr>A125991358K_Latest</vt:lpstr>
      <vt:lpstr>A125991362A</vt:lpstr>
      <vt:lpstr>A125991362A_Data</vt:lpstr>
      <vt:lpstr>A125991362A_Latest</vt:lpstr>
      <vt:lpstr>A125991366K</vt:lpstr>
      <vt:lpstr>A125991366K_Data</vt:lpstr>
      <vt:lpstr>A125991366K_Latest</vt:lpstr>
      <vt:lpstr>A125991370A</vt:lpstr>
      <vt:lpstr>A125991370A_Data</vt:lpstr>
      <vt:lpstr>A125991370A_Latest</vt:lpstr>
      <vt:lpstr>A125991374K</vt:lpstr>
      <vt:lpstr>A125991374K_Data</vt:lpstr>
      <vt:lpstr>A125991374K_Latest</vt:lpstr>
      <vt:lpstr>A125991378V</vt:lpstr>
      <vt:lpstr>A125991378V_Data</vt:lpstr>
      <vt:lpstr>A125991378V_Latest</vt:lpstr>
      <vt:lpstr>A125991382K</vt:lpstr>
      <vt:lpstr>A125991382K_Data</vt:lpstr>
      <vt:lpstr>A125991382K_Latest</vt:lpstr>
      <vt:lpstr>A125991386V</vt:lpstr>
      <vt:lpstr>A125991386V_Data</vt:lpstr>
      <vt:lpstr>A125991386V_Latest</vt:lpstr>
      <vt:lpstr>A125991390K</vt:lpstr>
      <vt:lpstr>A125991390K_Data</vt:lpstr>
      <vt:lpstr>A125991390K_Latest</vt:lpstr>
      <vt:lpstr>A125991394V</vt:lpstr>
      <vt:lpstr>A125991394V_Data</vt:lpstr>
      <vt:lpstr>A125991394V_Latest</vt:lpstr>
      <vt:lpstr>A125991398C</vt:lpstr>
      <vt:lpstr>A125991398C_Data</vt:lpstr>
      <vt:lpstr>A125991398C_Latest</vt:lpstr>
      <vt:lpstr>A125991402J</vt:lpstr>
      <vt:lpstr>A125991402J_Data</vt:lpstr>
      <vt:lpstr>A125991402J_Latest</vt:lpstr>
      <vt:lpstr>A125991406T</vt:lpstr>
      <vt:lpstr>A125991406T_Data</vt:lpstr>
      <vt:lpstr>A125991406T_Latest</vt:lpstr>
      <vt:lpstr>A125991410J</vt:lpstr>
      <vt:lpstr>A125991410J_Data</vt:lpstr>
      <vt:lpstr>A125991410J_Latest</vt:lpstr>
      <vt:lpstr>A125991414T</vt:lpstr>
      <vt:lpstr>A125991414T_Data</vt:lpstr>
      <vt:lpstr>A125991414T_Latest</vt:lpstr>
      <vt:lpstr>A125991418A</vt:lpstr>
      <vt:lpstr>A125991418A_Data</vt:lpstr>
      <vt:lpstr>A125991418A_Latest</vt:lpstr>
      <vt:lpstr>A125991422T</vt:lpstr>
      <vt:lpstr>A125991422T_Data</vt:lpstr>
      <vt:lpstr>A125991422T_Latest</vt:lpstr>
      <vt:lpstr>A125991426A</vt:lpstr>
      <vt:lpstr>A125991426A_Data</vt:lpstr>
      <vt:lpstr>A125991426A_Latest</vt:lpstr>
      <vt:lpstr>A125991430T</vt:lpstr>
      <vt:lpstr>A125991430T_Data</vt:lpstr>
      <vt:lpstr>A125991430T_Latest</vt:lpstr>
      <vt:lpstr>A125991434A</vt:lpstr>
      <vt:lpstr>A125991434A_Data</vt:lpstr>
      <vt:lpstr>A125991434A_Latest</vt:lpstr>
      <vt:lpstr>A125991438K</vt:lpstr>
      <vt:lpstr>A125991438K_Data</vt:lpstr>
      <vt:lpstr>A125991438K_Latest</vt:lpstr>
      <vt:lpstr>A125991442A</vt:lpstr>
      <vt:lpstr>A125991442A_Data</vt:lpstr>
      <vt:lpstr>A125991442A_Latest</vt:lpstr>
      <vt:lpstr>A125991446K</vt:lpstr>
      <vt:lpstr>A125991446K_Data</vt:lpstr>
      <vt:lpstr>A125991446K_Latest</vt:lpstr>
      <vt:lpstr>A125991450A</vt:lpstr>
      <vt:lpstr>A125991450A_Data</vt:lpstr>
      <vt:lpstr>A125991450A_Latest</vt:lpstr>
      <vt:lpstr>A125991454K</vt:lpstr>
      <vt:lpstr>A125991454K_Data</vt:lpstr>
      <vt:lpstr>A125991454K_Latest</vt:lpstr>
      <vt:lpstr>A125991458V</vt:lpstr>
      <vt:lpstr>A125991458V_Data</vt:lpstr>
      <vt:lpstr>A125991458V_Latest</vt:lpstr>
      <vt:lpstr>A125991466V</vt:lpstr>
      <vt:lpstr>A125991466V_Data</vt:lpstr>
      <vt:lpstr>A125991466V_Latest</vt:lpstr>
      <vt:lpstr>A125991470K</vt:lpstr>
      <vt:lpstr>A125991470K_Data</vt:lpstr>
      <vt:lpstr>A125991470K_Latest</vt:lpstr>
      <vt:lpstr>A125991474V</vt:lpstr>
      <vt:lpstr>A125991474V_Data</vt:lpstr>
      <vt:lpstr>A125991474V_Latest</vt:lpstr>
      <vt:lpstr>A125991478C</vt:lpstr>
      <vt:lpstr>A125991478C_Data</vt:lpstr>
      <vt:lpstr>A125991478C_Latest</vt:lpstr>
      <vt:lpstr>A125991482V</vt:lpstr>
      <vt:lpstr>A125991482V_Data</vt:lpstr>
      <vt:lpstr>A125991482V_Latest</vt:lpstr>
      <vt:lpstr>A125991486C</vt:lpstr>
      <vt:lpstr>A125991486C_Data</vt:lpstr>
      <vt:lpstr>A125991486C_Latest</vt:lpstr>
      <vt:lpstr>A125991490V</vt:lpstr>
      <vt:lpstr>A125991490V_Data</vt:lpstr>
      <vt:lpstr>A125991490V_Latest</vt:lpstr>
      <vt:lpstr>A125991494C</vt:lpstr>
      <vt:lpstr>A125991494C_Data</vt:lpstr>
      <vt:lpstr>A125991494C_Latest</vt:lpstr>
      <vt:lpstr>A125991498L</vt:lpstr>
      <vt:lpstr>A125991498L_Data</vt:lpstr>
      <vt:lpstr>A125991498L_Latest</vt:lpstr>
      <vt:lpstr>A125991502T</vt:lpstr>
      <vt:lpstr>A125991502T_Data</vt:lpstr>
      <vt:lpstr>A125991502T_Latest</vt:lpstr>
      <vt:lpstr>A125991506A</vt:lpstr>
      <vt:lpstr>A125991506A_Data</vt:lpstr>
      <vt:lpstr>A125991506A_Latest</vt:lpstr>
      <vt:lpstr>A125991510T</vt:lpstr>
      <vt:lpstr>A125991510T_Data</vt:lpstr>
      <vt:lpstr>A125991510T_Latest</vt:lpstr>
      <vt:lpstr>A125991514A</vt:lpstr>
      <vt:lpstr>A125991514A_Data</vt:lpstr>
      <vt:lpstr>A125991514A_Latest</vt:lpstr>
      <vt:lpstr>A125991518K</vt:lpstr>
      <vt:lpstr>A125991518K_Data</vt:lpstr>
      <vt:lpstr>A125991518K_Latest</vt:lpstr>
      <vt:lpstr>A125991522A</vt:lpstr>
      <vt:lpstr>A125991522A_Data</vt:lpstr>
      <vt:lpstr>A125991522A_Latest</vt:lpstr>
      <vt:lpstr>A125991526K</vt:lpstr>
      <vt:lpstr>A125991526K_Data</vt:lpstr>
      <vt:lpstr>A125991526K_Latest</vt:lpstr>
      <vt:lpstr>A125991530A</vt:lpstr>
      <vt:lpstr>A125991530A_Data</vt:lpstr>
      <vt:lpstr>A125991530A_Latest</vt:lpstr>
      <vt:lpstr>A125991534K</vt:lpstr>
      <vt:lpstr>A125991534K_Data</vt:lpstr>
      <vt:lpstr>A125991534K_Latest</vt:lpstr>
      <vt:lpstr>A125991538V</vt:lpstr>
      <vt:lpstr>A125991538V_Data</vt:lpstr>
      <vt:lpstr>A125991538V_Latest</vt:lpstr>
      <vt:lpstr>A125991542K</vt:lpstr>
      <vt:lpstr>A125991542K_Data</vt:lpstr>
      <vt:lpstr>A125991542K_Latest</vt:lpstr>
      <vt:lpstr>A125991546V</vt:lpstr>
      <vt:lpstr>A125991546V_Data</vt:lpstr>
      <vt:lpstr>A125991546V_Latest</vt:lpstr>
      <vt:lpstr>A125991550K</vt:lpstr>
      <vt:lpstr>A125991550K_Data</vt:lpstr>
      <vt:lpstr>A125991550K_Latest</vt:lpstr>
      <vt:lpstr>A125991554V</vt:lpstr>
      <vt:lpstr>A125991554V_Data</vt:lpstr>
      <vt:lpstr>A125991554V_Latest</vt:lpstr>
      <vt:lpstr>A125991558C</vt:lpstr>
      <vt:lpstr>A125991558C_Data</vt:lpstr>
      <vt:lpstr>A125991558C_Latest</vt:lpstr>
      <vt:lpstr>A125991562V</vt:lpstr>
      <vt:lpstr>A125991562V_Data</vt:lpstr>
      <vt:lpstr>A125991562V_Latest</vt:lpstr>
      <vt:lpstr>A125991566C</vt:lpstr>
      <vt:lpstr>A125991566C_Data</vt:lpstr>
      <vt:lpstr>A125991566C_Latest</vt:lpstr>
      <vt:lpstr>A125991570V</vt:lpstr>
      <vt:lpstr>A125991570V_Data</vt:lpstr>
      <vt:lpstr>A125991570V_Latest</vt:lpstr>
      <vt:lpstr>A125991574C</vt:lpstr>
      <vt:lpstr>A125991574C_Data</vt:lpstr>
      <vt:lpstr>A125991574C_Latest</vt:lpstr>
      <vt:lpstr>A125991578L</vt:lpstr>
      <vt:lpstr>A125991578L_Data</vt:lpstr>
      <vt:lpstr>A125991578L_Latest</vt:lpstr>
      <vt:lpstr>A125991582C</vt:lpstr>
      <vt:lpstr>A125991582C_Data</vt:lpstr>
      <vt:lpstr>A125991582C_Latest</vt:lpstr>
      <vt:lpstr>A125991586L</vt:lpstr>
      <vt:lpstr>A125991586L_Data</vt:lpstr>
      <vt:lpstr>A125991586L_Latest</vt:lpstr>
      <vt:lpstr>A125991590C</vt:lpstr>
      <vt:lpstr>A125991590C_Data</vt:lpstr>
      <vt:lpstr>A125991590C_Latest</vt:lpstr>
      <vt:lpstr>A125991594L</vt:lpstr>
      <vt:lpstr>A125991594L_Data</vt:lpstr>
      <vt:lpstr>A125991594L_Latest</vt:lpstr>
      <vt:lpstr>A125991598W</vt:lpstr>
      <vt:lpstr>A125991598W_Data</vt:lpstr>
      <vt:lpstr>A125991598W_Latest</vt:lpstr>
      <vt:lpstr>A125991602A</vt:lpstr>
      <vt:lpstr>A125991602A_Data</vt:lpstr>
      <vt:lpstr>A125991602A_Latest</vt:lpstr>
      <vt:lpstr>A125991606K</vt:lpstr>
      <vt:lpstr>A125991606K_Data</vt:lpstr>
      <vt:lpstr>A125991606K_Latest</vt:lpstr>
      <vt:lpstr>A125991610A</vt:lpstr>
      <vt:lpstr>A125991610A_Data</vt:lpstr>
      <vt:lpstr>A125991610A_Latest</vt:lpstr>
      <vt:lpstr>A125991614K</vt:lpstr>
      <vt:lpstr>A125991614K_Data</vt:lpstr>
      <vt:lpstr>A125991614K_Latest</vt:lpstr>
      <vt:lpstr>A125991618V</vt:lpstr>
      <vt:lpstr>A125991618V_Data</vt:lpstr>
      <vt:lpstr>A125991618V_Latest</vt:lpstr>
      <vt:lpstr>A125991622K</vt:lpstr>
      <vt:lpstr>A125991622K_Data</vt:lpstr>
      <vt:lpstr>A125991622K_Latest</vt:lpstr>
      <vt:lpstr>A125991626V</vt:lpstr>
      <vt:lpstr>A125991626V_Data</vt:lpstr>
      <vt:lpstr>A125991626V_Latest</vt:lpstr>
      <vt:lpstr>A125991630K</vt:lpstr>
      <vt:lpstr>A125991630K_Data</vt:lpstr>
      <vt:lpstr>A125991630K_Latest</vt:lpstr>
      <vt:lpstr>A125991634V</vt:lpstr>
      <vt:lpstr>A125991634V_Data</vt:lpstr>
      <vt:lpstr>A125991634V_Latest</vt:lpstr>
      <vt:lpstr>A125991638C</vt:lpstr>
      <vt:lpstr>A125991638C_Data</vt:lpstr>
      <vt:lpstr>A125991638C_Latest</vt:lpstr>
      <vt:lpstr>A125991642V</vt:lpstr>
      <vt:lpstr>A125991642V_Data</vt:lpstr>
      <vt:lpstr>A125991642V_Latest</vt:lpstr>
      <vt:lpstr>A125991646C</vt:lpstr>
      <vt:lpstr>A125991646C_Data</vt:lpstr>
      <vt:lpstr>A125991646C_Latest</vt:lpstr>
      <vt:lpstr>A125991650V</vt:lpstr>
      <vt:lpstr>A125991650V_Data</vt:lpstr>
      <vt:lpstr>A125991650V_Latest</vt:lpstr>
      <vt:lpstr>A125991654C</vt:lpstr>
      <vt:lpstr>A125991654C_Data</vt:lpstr>
      <vt:lpstr>A125991654C_Latest</vt:lpstr>
      <vt:lpstr>A125991658L</vt:lpstr>
      <vt:lpstr>A125991658L_Data</vt:lpstr>
      <vt:lpstr>A125991658L_Latest</vt:lpstr>
      <vt:lpstr>A125991666L</vt:lpstr>
      <vt:lpstr>A125991666L_Data</vt:lpstr>
      <vt:lpstr>A125991666L_Latest</vt:lpstr>
      <vt:lpstr>A125991670C</vt:lpstr>
      <vt:lpstr>A125991670C_Data</vt:lpstr>
      <vt:lpstr>A125991670C_Latest</vt:lpstr>
      <vt:lpstr>A125991674L</vt:lpstr>
      <vt:lpstr>A125991674L_Data</vt:lpstr>
      <vt:lpstr>A125991674L_Latest</vt:lpstr>
      <vt:lpstr>A125991678W</vt:lpstr>
      <vt:lpstr>A125991678W_Data</vt:lpstr>
      <vt:lpstr>A125991678W_Latest</vt:lpstr>
      <vt:lpstr>A125991682L</vt:lpstr>
      <vt:lpstr>A125991682L_Data</vt:lpstr>
      <vt:lpstr>A125991682L_Latest</vt:lpstr>
      <vt:lpstr>A125991686W</vt:lpstr>
      <vt:lpstr>A125991686W_Data</vt:lpstr>
      <vt:lpstr>A125991686W_Latest</vt:lpstr>
      <vt:lpstr>A125991690L</vt:lpstr>
      <vt:lpstr>A125991690L_Data</vt:lpstr>
      <vt:lpstr>A125991690L_Latest</vt:lpstr>
      <vt:lpstr>A125991694W</vt:lpstr>
      <vt:lpstr>A125991694W_Data</vt:lpstr>
      <vt:lpstr>A125991694W_Latest</vt:lpstr>
      <vt:lpstr>A125991698F</vt:lpstr>
      <vt:lpstr>A125991698F_Data</vt:lpstr>
      <vt:lpstr>A125991698F_Latest</vt:lpstr>
      <vt:lpstr>A125991702K</vt:lpstr>
      <vt:lpstr>A125991702K_Data</vt:lpstr>
      <vt:lpstr>A125991702K_Latest</vt:lpstr>
      <vt:lpstr>A125991706V</vt:lpstr>
      <vt:lpstr>A125991706V_Data</vt:lpstr>
      <vt:lpstr>A125991706V_Latest</vt:lpstr>
      <vt:lpstr>A125991710K</vt:lpstr>
      <vt:lpstr>A125991710K_Data</vt:lpstr>
      <vt:lpstr>A125991710K_Latest</vt:lpstr>
      <vt:lpstr>A125991714V</vt:lpstr>
      <vt:lpstr>A125991714V_Data</vt:lpstr>
      <vt:lpstr>A125991714V_Latest</vt:lpstr>
      <vt:lpstr>A125991718C</vt:lpstr>
      <vt:lpstr>A125991718C_Data</vt:lpstr>
      <vt:lpstr>A125991718C_Latest</vt:lpstr>
      <vt:lpstr>A125991722V</vt:lpstr>
      <vt:lpstr>A125991722V_Data</vt:lpstr>
      <vt:lpstr>A125991722V_Latest</vt:lpstr>
      <vt:lpstr>A125991726C</vt:lpstr>
      <vt:lpstr>A125991726C_Data</vt:lpstr>
      <vt:lpstr>A125991726C_Latest</vt:lpstr>
      <vt:lpstr>A125991730V</vt:lpstr>
      <vt:lpstr>A125991730V_Data</vt:lpstr>
      <vt:lpstr>A125991730V_Latest</vt:lpstr>
      <vt:lpstr>A125991734C</vt:lpstr>
      <vt:lpstr>A125991734C_Data</vt:lpstr>
      <vt:lpstr>A125991734C_Latest</vt:lpstr>
      <vt:lpstr>A125991738L</vt:lpstr>
      <vt:lpstr>A125991738L_Data</vt:lpstr>
      <vt:lpstr>A125991738L_Latest</vt:lpstr>
      <vt:lpstr>A125991742C</vt:lpstr>
      <vt:lpstr>A125991742C_Data</vt:lpstr>
      <vt:lpstr>A125991742C_Latest</vt:lpstr>
      <vt:lpstr>A125991746L</vt:lpstr>
      <vt:lpstr>A125991746L_Data</vt:lpstr>
      <vt:lpstr>A125991746L_Latest</vt:lpstr>
      <vt:lpstr>A125991750C</vt:lpstr>
      <vt:lpstr>A125991750C_Data</vt:lpstr>
      <vt:lpstr>A125991750C_Latest</vt:lpstr>
      <vt:lpstr>A125991754L</vt:lpstr>
      <vt:lpstr>A125991754L_Data</vt:lpstr>
      <vt:lpstr>A125991754L_Latest</vt:lpstr>
      <vt:lpstr>A125991758W</vt:lpstr>
      <vt:lpstr>A125991758W_Data</vt:lpstr>
      <vt:lpstr>A125991758W_Latest</vt:lpstr>
      <vt:lpstr>A125991762L</vt:lpstr>
      <vt:lpstr>A125991762L_Data</vt:lpstr>
      <vt:lpstr>A125991762L_Latest</vt:lpstr>
      <vt:lpstr>A125991766W</vt:lpstr>
      <vt:lpstr>A125991766W_Data</vt:lpstr>
      <vt:lpstr>A125991766W_Latest</vt:lpstr>
      <vt:lpstr>A125991770L</vt:lpstr>
      <vt:lpstr>A125991770L_Data</vt:lpstr>
      <vt:lpstr>A125991770L_Latest</vt:lpstr>
      <vt:lpstr>A125991774W</vt:lpstr>
      <vt:lpstr>A125991774W_Data</vt:lpstr>
      <vt:lpstr>A125991774W_Latest</vt:lpstr>
      <vt:lpstr>A125991778F</vt:lpstr>
      <vt:lpstr>A125991778F_Data</vt:lpstr>
      <vt:lpstr>A125991778F_Latest</vt:lpstr>
      <vt:lpstr>A125991782W</vt:lpstr>
      <vt:lpstr>A125991782W_Data</vt:lpstr>
      <vt:lpstr>A125991782W_Latest</vt:lpstr>
      <vt:lpstr>A125991786F</vt:lpstr>
      <vt:lpstr>A125991786F_Data</vt:lpstr>
      <vt:lpstr>A125991786F_Latest</vt:lpstr>
      <vt:lpstr>A125991790W</vt:lpstr>
      <vt:lpstr>A125991790W_Data</vt:lpstr>
      <vt:lpstr>A125991790W_Latest</vt:lpstr>
      <vt:lpstr>A125991794F</vt:lpstr>
      <vt:lpstr>A125991794F_Data</vt:lpstr>
      <vt:lpstr>A125991794F_Latest</vt:lpstr>
      <vt:lpstr>A125991798R</vt:lpstr>
      <vt:lpstr>A125991798R_Data</vt:lpstr>
      <vt:lpstr>A125991798R_Latest</vt:lpstr>
      <vt:lpstr>A125991802V</vt:lpstr>
      <vt:lpstr>A125991802V_Data</vt:lpstr>
      <vt:lpstr>A125991802V_Latest</vt:lpstr>
      <vt:lpstr>A125991806C</vt:lpstr>
      <vt:lpstr>A125991806C_Data</vt:lpstr>
      <vt:lpstr>A125991806C_Latest</vt:lpstr>
      <vt:lpstr>A125991810V</vt:lpstr>
      <vt:lpstr>A125991810V_Data</vt:lpstr>
      <vt:lpstr>A125991810V_Latest</vt:lpstr>
      <vt:lpstr>A125991814C</vt:lpstr>
      <vt:lpstr>A125991814C_Data</vt:lpstr>
      <vt:lpstr>A125991814C_Latest</vt:lpstr>
      <vt:lpstr>A125991818L</vt:lpstr>
      <vt:lpstr>A125991818L_Data</vt:lpstr>
      <vt:lpstr>A125991818L_Latest</vt:lpstr>
      <vt:lpstr>A125991822C</vt:lpstr>
      <vt:lpstr>A125991822C_Data</vt:lpstr>
      <vt:lpstr>A125991822C_Latest</vt:lpstr>
      <vt:lpstr>A125991826L</vt:lpstr>
      <vt:lpstr>A125991826L_Data</vt:lpstr>
      <vt:lpstr>A125991826L_Latest</vt:lpstr>
      <vt:lpstr>A125991830C</vt:lpstr>
      <vt:lpstr>A125991830C_Data</vt:lpstr>
      <vt:lpstr>A125991830C_Latest</vt:lpstr>
      <vt:lpstr>A125991834L</vt:lpstr>
      <vt:lpstr>A125991834L_Data</vt:lpstr>
      <vt:lpstr>A125991834L_Latest</vt:lpstr>
      <vt:lpstr>A125991838W</vt:lpstr>
      <vt:lpstr>A125991838W_Data</vt:lpstr>
      <vt:lpstr>A125991838W_Latest</vt:lpstr>
      <vt:lpstr>A125991842L</vt:lpstr>
      <vt:lpstr>A125991842L_Data</vt:lpstr>
      <vt:lpstr>A125991842L_Latest</vt:lpstr>
      <vt:lpstr>A125991846W</vt:lpstr>
      <vt:lpstr>A125991846W_Data</vt:lpstr>
      <vt:lpstr>A125991846W_Latest</vt:lpstr>
      <vt:lpstr>A125991850L</vt:lpstr>
      <vt:lpstr>A125991850L_Data</vt:lpstr>
      <vt:lpstr>A125991850L_Latest</vt:lpstr>
      <vt:lpstr>A125991854W</vt:lpstr>
      <vt:lpstr>A125991854W_Data</vt:lpstr>
      <vt:lpstr>A125991854W_Latest</vt:lpstr>
      <vt:lpstr>A125991858F</vt:lpstr>
      <vt:lpstr>A125991858F_Data</vt:lpstr>
      <vt:lpstr>A125991858F_Latest</vt:lpstr>
      <vt:lpstr>A125991866F</vt:lpstr>
      <vt:lpstr>A125991866F_Data</vt:lpstr>
      <vt:lpstr>A125991866F_Latest</vt:lpstr>
      <vt:lpstr>A125991870W</vt:lpstr>
      <vt:lpstr>A125991870W_Data</vt:lpstr>
      <vt:lpstr>A125991870W_Latest</vt:lpstr>
      <vt:lpstr>A125991874F</vt:lpstr>
      <vt:lpstr>A125991874F_Data</vt:lpstr>
      <vt:lpstr>A125991874F_Latest</vt:lpstr>
      <vt:lpstr>A125991878R</vt:lpstr>
      <vt:lpstr>A125991878R_Data</vt:lpstr>
      <vt:lpstr>A125991878R_Latest</vt:lpstr>
      <vt:lpstr>A125991882F</vt:lpstr>
      <vt:lpstr>A125991882F_Data</vt:lpstr>
      <vt:lpstr>A125991882F_Latest</vt:lpstr>
      <vt:lpstr>A125991886R</vt:lpstr>
      <vt:lpstr>A125991886R_Data</vt:lpstr>
      <vt:lpstr>A125991886R_Latest</vt:lpstr>
      <vt:lpstr>A125991890F</vt:lpstr>
      <vt:lpstr>A125991890F_Data</vt:lpstr>
      <vt:lpstr>A125991890F_Latest</vt:lpstr>
      <vt:lpstr>A125991894R</vt:lpstr>
      <vt:lpstr>A125991894R_Data</vt:lpstr>
      <vt:lpstr>A125991894R_Latest</vt:lpstr>
      <vt:lpstr>A125991898X</vt:lpstr>
      <vt:lpstr>A125991898X_Data</vt:lpstr>
      <vt:lpstr>A125991898X_Latest</vt:lpstr>
      <vt:lpstr>A125991902C</vt:lpstr>
      <vt:lpstr>A125991902C_Data</vt:lpstr>
      <vt:lpstr>A125991902C_Latest</vt:lpstr>
      <vt:lpstr>A125991906L</vt:lpstr>
      <vt:lpstr>A125991906L_Data</vt:lpstr>
      <vt:lpstr>A125991906L_Latest</vt:lpstr>
      <vt:lpstr>A125991910C</vt:lpstr>
      <vt:lpstr>A125991910C_Data</vt:lpstr>
      <vt:lpstr>A125991910C_Latest</vt:lpstr>
      <vt:lpstr>A125991914L</vt:lpstr>
      <vt:lpstr>A125991914L_Data</vt:lpstr>
      <vt:lpstr>A125991914L_Latest</vt:lpstr>
      <vt:lpstr>A125991918W</vt:lpstr>
      <vt:lpstr>A125991918W_Data</vt:lpstr>
      <vt:lpstr>A125991918W_Latest</vt:lpstr>
      <vt:lpstr>A125991922L</vt:lpstr>
      <vt:lpstr>A125991922L_Data</vt:lpstr>
      <vt:lpstr>A125991922L_Latest</vt:lpstr>
      <vt:lpstr>A125991926W</vt:lpstr>
      <vt:lpstr>A125991926W_Data</vt:lpstr>
      <vt:lpstr>A125991926W_Latest</vt:lpstr>
      <vt:lpstr>A125991930L</vt:lpstr>
      <vt:lpstr>A125991930L_Data</vt:lpstr>
      <vt:lpstr>A125991930L_Latest</vt:lpstr>
      <vt:lpstr>A125991934W</vt:lpstr>
      <vt:lpstr>A125991934W_Data</vt:lpstr>
      <vt:lpstr>A125991934W_Latest</vt:lpstr>
      <vt:lpstr>A125991938F</vt:lpstr>
      <vt:lpstr>A125991938F_Data</vt:lpstr>
      <vt:lpstr>A125991938F_Latest</vt:lpstr>
      <vt:lpstr>A125991942W</vt:lpstr>
      <vt:lpstr>A125991942W_Data</vt:lpstr>
      <vt:lpstr>A125991942W_Latest</vt:lpstr>
      <vt:lpstr>A125991946F</vt:lpstr>
      <vt:lpstr>A125991946F_Data</vt:lpstr>
      <vt:lpstr>A125991946F_Latest</vt:lpstr>
      <vt:lpstr>A125991950W</vt:lpstr>
      <vt:lpstr>A125991950W_Data</vt:lpstr>
      <vt:lpstr>A125991950W_Latest</vt:lpstr>
      <vt:lpstr>A125991954F</vt:lpstr>
      <vt:lpstr>A125991954F_Data</vt:lpstr>
      <vt:lpstr>A125991954F_Latest</vt:lpstr>
      <vt:lpstr>A125991958R</vt:lpstr>
      <vt:lpstr>A125991958R_Data</vt:lpstr>
      <vt:lpstr>A125991958R_Latest</vt:lpstr>
      <vt:lpstr>A125991962F</vt:lpstr>
      <vt:lpstr>A125991962F_Data</vt:lpstr>
      <vt:lpstr>A125991962F_Latest</vt:lpstr>
      <vt:lpstr>A125991966R</vt:lpstr>
      <vt:lpstr>A125991966R_Data</vt:lpstr>
      <vt:lpstr>A125991966R_Latest</vt:lpstr>
      <vt:lpstr>A125991970F</vt:lpstr>
      <vt:lpstr>A125991970F_Data</vt:lpstr>
      <vt:lpstr>A125991970F_Latest</vt:lpstr>
      <vt:lpstr>A125991974R</vt:lpstr>
      <vt:lpstr>A125991974R_Data</vt:lpstr>
      <vt:lpstr>A125991974R_Latest</vt:lpstr>
      <vt:lpstr>A125991978X</vt:lpstr>
      <vt:lpstr>A125991978X_Data</vt:lpstr>
      <vt:lpstr>A125991978X_Latest</vt:lpstr>
      <vt:lpstr>A125991982R</vt:lpstr>
      <vt:lpstr>A125991982R_Data</vt:lpstr>
      <vt:lpstr>A125991982R_Latest</vt:lpstr>
      <vt:lpstr>A125991986X</vt:lpstr>
      <vt:lpstr>A125991986X_Data</vt:lpstr>
      <vt:lpstr>A125991986X_Latest</vt:lpstr>
      <vt:lpstr>A125991990R</vt:lpstr>
      <vt:lpstr>A125991990R_Data</vt:lpstr>
      <vt:lpstr>A125991990R_Latest</vt:lpstr>
      <vt:lpstr>A125991994X</vt:lpstr>
      <vt:lpstr>A125991994X_Data</vt:lpstr>
      <vt:lpstr>A125991994X_Latest</vt:lpstr>
      <vt:lpstr>A125991998J</vt:lpstr>
      <vt:lpstr>A125991998J_Data</vt:lpstr>
      <vt:lpstr>A125991998J_Latest</vt:lpstr>
      <vt:lpstr>A125992002R</vt:lpstr>
      <vt:lpstr>A125992002R_Data</vt:lpstr>
      <vt:lpstr>A125992002R_Latest</vt:lpstr>
      <vt:lpstr>A125992006X</vt:lpstr>
      <vt:lpstr>A125992006X_Data</vt:lpstr>
      <vt:lpstr>A125992006X_Latest</vt:lpstr>
      <vt:lpstr>A125992010R</vt:lpstr>
      <vt:lpstr>A125992010R_Data</vt:lpstr>
      <vt:lpstr>A125992010R_Latest</vt:lpstr>
      <vt:lpstr>A125992014X</vt:lpstr>
      <vt:lpstr>A125992014X_Data</vt:lpstr>
      <vt:lpstr>A125992014X_Latest</vt:lpstr>
      <vt:lpstr>A125992018J</vt:lpstr>
      <vt:lpstr>A125992018J_Data</vt:lpstr>
      <vt:lpstr>A125992018J_Latest</vt:lpstr>
      <vt:lpstr>A125992022X</vt:lpstr>
      <vt:lpstr>A125992022X_Data</vt:lpstr>
      <vt:lpstr>A125992022X_Latest</vt:lpstr>
      <vt:lpstr>A125992026J</vt:lpstr>
      <vt:lpstr>A125992026J_Data</vt:lpstr>
      <vt:lpstr>A125992026J_Latest</vt:lpstr>
      <vt:lpstr>A125992030X</vt:lpstr>
      <vt:lpstr>A125992030X_Data</vt:lpstr>
      <vt:lpstr>A125992030X_Latest</vt:lpstr>
      <vt:lpstr>A125992034J</vt:lpstr>
      <vt:lpstr>A125992034J_Data</vt:lpstr>
      <vt:lpstr>A125992034J_Latest</vt:lpstr>
      <vt:lpstr>A125992038T</vt:lpstr>
      <vt:lpstr>A125992038T_Data</vt:lpstr>
      <vt:lpstr>A125992038T_Latest</vt:lpstr>
      <vt:lpstr>A125992042J</vt:lpstr>
      <vt:lpstr>A125992042J_Data</vt:lpstr>
      <vt:lpstr>A125992042J_Latest</vt:lpstr>
      <vt:lpstr>A125992046T</vt:lpstr>
      <vt:lpstr>A125992046T_Data</vt:lpstr>
      <vt:lpstr>A125992046T_Latest</vt:lpstr>
      <vt:lpstr>A125992050J</vt:lpstr>
      <vt:lpstr>A125992050J_Data</vt:lpstr>
      <vt:lpstr>A125992050J_Latest</vt:lpstr>
      <vt:lpstr>A125992054T</vt:lpstr>
      <vt:lpstr>A125992054T_Data</vt:lpstr>
      <vt:lpstr>A125992054T_Latest</vt:lpstr>
      <vt:lpstr>A125992058A</vt:lpstr>
      <vt:lpstr>A125992058A_Data</vt:lpstr>
      <vt:lpstr>A125992058A_Latest</vt:lpstr>
      <vt:lpstr>A125992066A</vt:lpstr>
      <vt:lpstr>A125992066A_Data</vt:lpstr>
      <vt:lpstr>A125992066A_Latest</vt:lpstr>
      <vt:lpstr>A125992070T</vt:lpstr>
      <vt:lpstr>A125992070T_Data</vt:lpstr>
      <vt:lpstr>A125992070T_Latest</vt:lpstr>
      <vt:lpstr>A125992074A</vt:lpstr>
      <vt:lpstr>A125992074A_Data</vt:lpstr>
      <vt:lpstr>A125992074A_Latest</vt:lpstr>
      <vt:lpstr>A125992078K</vt:lpstr>
      <vt:lpstr>A125992078K_Data</vt:lpstr>
      <vt:lpstr>A125992078K_Latest</vt:lpstr>
      <vt:lpstr>A125992082A</vt:lpstr>
      <vt:lpstr>A125992082A_Data</vt:lpstr>
      <vt:lpstr>A125992082A_Latest</vt:lpstr>
      <vt:lpstr>A125992086K</vt:lpstr>
      <vt:lpstr>A125992086K_Data</vt:lpstr>
      <vt:lpstr>A125992086K_Latest</vt:lpstr>
      <vt:lpstr>A125992090A</vt:lpstr>
      <vt:lpstr>A125992090A_Data</vt:lpstr>
      <vt:lpstr>A125992090A_Latest</vt:lpstr>
      <vt:lpstr>A125992094K</vt:lpstr>
      <vt:lpstr>A125992094K_Data</vt:lpstr>
      <vt:lpstr>A125992094K_Latest</vt:lpstr>
      <vt:lpstr>A125992098V</vt:lpstr>
      <vt:lpstr>A125992098V_Data</vt:lpstr>
      <vt:lpstr>A125992098V_Latest</vt:lpstr>
      <vt:lpstr>A125992102X</vt:lpstr>
      <vt:lpstr>A125992102X_Data</vt:lpstr>
      <vt:lpstr>A125992102X_Latest</vt:lpstr>
      <vt:lpstr>A125992106J</vt:lpstr>
      <vt:lpstr>A125992106J_Data</vt:lpstr>
      <vt:lpstr>A125992106J_Latest</vt:lpstr>
      <vt:lpstr>A125992110X</vt:lpstr>
      <vt:lpstr>A125992110X_Data</vt:lpstr>
      <vt:lpstr>A125992110X_Latest</vt:lpstr>
      <vt:lpstr>A125992114J</vt:lpstr>
      <vt:lpstr>A125992114J_Data</vt:lpstr>
      <vt:lpstr>A125992114J_Latest</vt:lpstr>
      <vt:lpstr>A125992118T</vt:lpstr>
      <vt:lpstr>A125992118T_Data</vt:lpstr>
      <vt:lpstr>A125992118T_Latest</vt:lpstr>
      <vt:lpstr>A125992122J</vt:lpstr>
      <vt:lpstr>A125992122J_Data</vt:lpstr>
      <vt:lpstr>A125992122J_Latest</vt:lpstr>
      <vt:lpstr>A125992126T</vt:lpstr>
      <vt:lpstr>A125992126T_Data</vt:lpstr>
      <vt:lpstr>A125992126T_Latest</vt:lpstr>
      <vt:lpstr>A125992130J</vt:lpstr>
      <vt:lpstr>A125992130J_Data</vt:lpstr>
      <vt:lpstr>A125992130J_Latest</vt:lpstr>
      <vt:lpstr>A125992134T</vt:lpstr>
      <vt:lpstr>A125992134T_Data</vt:lpstr>
      <vt:lpstr>A125992134T_Latest</vt:lpstr>
      <vt:lpstr>A125992138A</vt:lpstr>
      <vt:lpstr>A125992138A_Data</vt:lpstr>
      <vt:lpstr>A125992138A_Latest</vt:lpstr>
      <vt:lpstr>A125992142T</vt:lpstr>
      <vt:lpstr>A125992142T_Data</vt:lpstr>
      <vt:lpstr>A125992142T_Latest</vt:lpstr>
      <vt:lpstr>A125992146A</vt:lpstr>
      <vt:lpstr>A125992146A_Data</vt:lpstr>
      <vt:lpstr>A125992146A_Latest</vt:lpstr>
      <vt:lpstr>A125992150T</vt:lpstr>
      <vt:lpstr>A125992150T_Data</vt:lpstr>
      <vt:lpstr>A125992150T_Latest</vt:lpstr>
      <vt:lpstr>A125992154A</vt:lpstr>
      <vt:lpstr>A125992154A_Data</vt:lpstr>
      <vt:lpstr>A125992154A_Latest</vt:lpstr>
      <vt:lpstr>A125992158K</vt:lpstr>
      <vt:lpstr>A125992158K_Data</vt:lpstr>
      <vt:lpstr>A125992158K_Latest</vt:lpstr>
      <vt:lpstr>A125992162A</vt:lpstr>
      <vt:lpstr>A125992162A_Data</vt:lpstr>
      <vt:lpstr>A125992162A_Latest</vt:lpstr>
      <vt:lpstr>A125992166K</vt:lpstr>
      <vt:lpstr>A125992166K_Data</vt:lpstr>
      <vt:lpstr>A125992166K_Latest</vt:lpstr>
      <vt:lpstr>A125992170A</vt:lpstr>
      <vt:lpstr>A125992170A_Data</vt:lpstr>
      <vt:lpstr>A125992170A_Latest</vt:lpstr>
      <vt:lpstr>A125992174K</vt:lpstr>
      <vt:lpstr>A125992174K_Data</vt:lpstr>
      <vt:lpstr>A125992174K_Latest</vt:lpstr>
      <vt:lpstr>A125992178V</vt:lpstr>
      <vt:lpstr>A125992178V_Data</vt:lpstr>
      <vt:lpstr>A125992178V_Latest</vt:lpstr>
      <vt:lpstr>A125992182K</vt:lpstr>
      <vt:lpstr>A125992182K_Data</vt:lpstr>
      <vt:lpstr>A125992182K_Latest</vt:lpstr>
      <vt:lpstr>A125992186V</vt:lpstr>
      <vt:lpstr>A125992186V_Data</vt:lpstr>
      <vt:lpstr>A125992186V_Latest</vt:lpstr>
      <vt:lpstr>A125992190K</vt:lpstr>
      <vt:lpstr>A125992190K_Data</vt:lpstr>
      <vt:lpstr>A125992190K_Latest</vt:lpstr>
      <vt:lpstr>A125992194V</vt:lpstr>
      <vt:lpstr>A125992194V_Data</vt:lpstr>
      <vt:lpstr>A125992194V_Latest</vt:lpstr>
      <vt:lpstr>A125992198C</vt:lpstr>
      <vt:lpstr>A125992198C_Data</vt:lpstr>
      <vt:lpstr>A125992198C_Latest</vt:lpstr>
      <vt:lpstr>A125992202J</vt:lpstr>
      <vt:lpstr>A125992202J_Data</vt:lpstr>
      <vt:lpstr>A125992202J_Latest</vt:lpstr>
      <vt:lpstr>A125992206T</vt:lpstr>
      <vt:lpstr>A125992206T_Data</vt:lpstr>
      <vt:lpstr>A125992206T_Latest</vt:lpstr>
      <vt:lpstr>A125992210J</vt:lpstr>
      <vt:lpstr>A125992210J_Data</vt:lpstr>
      <vt:lpstr>A125992210J_Latest</vt:lpstr>
      <vt:lpstr>A125992214T</vt:lpstr>
      <vt:lpstr>A125992214T_Data</vt:lpstr>
      <vt:lpstr>A125992214T_Latest</vt:lpstr>
      <vt:lpstr>A125992218A</vt:lpstr>
      <vt:lpstr>A125992218A_Data</vt:lpstr>
      <vt:lpstr>A125992218A_Latest</vt:lpstr>
      <vt:lpstr>A125992222T</vt:lpstr>
      <vt:lpstr>A125992222T_Data</vt:lpstr>
      <vt:lpstr>A125992222T_Latest</vt:lpstr>
      <vt:lpstr>A125992226A</vt:lpstr>
      <vt:lpstr>A125992226A_Data</vt:lpstr>
      <vt:lpstr>A125992226A_Latest</vt:lpstr>
      <vt:lpstr>A125992230T</vt:lpstr>
      <vt:lpstr>A125992230T_Data</vt:lpstr>
      <vt:lpstr>A125992230T_Latest</vt:lpstr>
      <vt:lpstr>A125992234A</vt:lpstr>
      <vt:lpstr>A125992234A_Data</vt:lpstr>
      <vt:lpstr>A125992234A_Latest</vt:lpstr>
      <vt:lpstr>A125992238K</vt:lpstr>
      <vt:lpstr>A125992238K_Data</vt:lpstr>
      <vt:lpstr>A125992238K_Latest</vt:lpstr>
      <vt:lpstr>A125992242A</vt:lpstr>
      <vt:lpstr>A125992242A_Data</vt:lpstr>
      <vt:lpstr>A125992242A_Latest</vt:lpstr>
      <vt:lpstr>A125992246K</vt:lpstr>
      <vt:lpstr>A125992246K_Data</vt:lpstr>
      <vt:lpstr>A125992246K_Latest</vt:lpstr>
      <vt:lpstr>A125992250A</vt:lpstr>
      <vt:lpstr>A125992250A_Data</vt:lpstr>
      <vt:lpstr>A125992250A_Latest</vt:lpstr>
      <vt:lpstr>A125992254K</vt:lpstr>
      <vt:lpstr>A125992254K_Data</vt:lpstr>
      <vt:lpstr>A125992254K_Latest</vt:lpstr>
      <vt:lpstr>A125992258V</vt:lpstr>
      <vt:lpstr>A125992258V_Data</vt:lpstr>
      <vt:lpstr>A125992258V_Latest</vt:lpstr>
      <vt:lpstr>A125992266V</vt:lpstr>
      <vt:lpstr>A125992266V_Data</vt:lpstr>
      <vt:lpstr>A125992266V_Latest</vt:lpstr>
      <vt:lpstr>A125992270K</vt:lpstr>
      <vt:lpstr>A125992270K_Data</vt:lpstr>
      <vt:lpstr>A125992270K_Latest</vt:lpstr>
      <vt:lpstr>A125992274V</vt:lpstr>
      <vt:lpstr>A125992274V_Data</vt:lpstr>
      <vt:lpstr>A125992274V_Latest</vt:lpstr>
      <vt:lpstr>A125992278C</vt:lpstr>
      <vt:lpstr>A125992278C_Data</vt:lpstr>
      <vt:lpstr>A125992278C_Latest</vt:lpstr>
      <vt:lpstr>A125992282V</vt:lpstr>
      <vt:lpstr>A125992282V_Data</vt:lpstr>
      <vt:lpstr>A125992282V_Latest</vt:lpstr>
      <vt:lpstr>A125992286C</vt:lpstr>
      <vt:lpstr>A125992286C_Data</vt:lpstr>
      <vt:lpstr>A125992286C_Latest</vt:lpstr>
      <vt:lpstr>A125992290V</vt:lpstr>
      <vt:lpstr>A125992290V_Data</vt:lpstr>
      <vt:lpstr>A125992290V_Latest</vt:lpstr>
      <vt:lpstr>A125992294C</vt:lpstr>
      <vt:lpstr>A125992294C_Data</vt:lpstr>
      <vt:lpstr>A125992294C_Latest</vt:lpstr>
      <vt:lpstr>A125992298L</vt:lpstr>
      <vt:lpstr>A125992298L_Data</vt:lpstr>
      <vt:lpstr>A125992298L_Latest</vt:lpstr>
      <vt:lpstr>A125992302T</vt:lpstr>
      <vt:lpstr>A125992302T_Data</vt:lpstr>
      <vt:lpstr>A125992302T_Latest</vt:lpstr>
      <vt:lpstr>A125992306A</vt:lpstr>
      <vt:lpstr>A125992306A_Data</vt:lpstr>
      <vt:lpstr>A125992306A_Latest</vt:lpstr>
      <vt:lpstr>A125992310T</vt:lpstr>
      <vt:lpstr>A125992310T_Data</vt:lpstr>
      <vt:lpstr>A125992310T_Latest</vt:lpstr>
      <vt:lpstr>A125992314A</vt:lpstr>
      <vt:lpstr>A125992314A_Data</vt:lpstr>
      <vt:lpstr>A125992314A_Latest</vt:lpstr>
      <vt:lpstr>A125992318K</vt:lpstr>
      <vt:lpstr>A125992318K_Data</vt:lpstr>
      <vt:lpstr>A125992318K_Latest</vt:lpstr>
      <vt:lpstr>A125992322A</vt:lpstr>
      <vt:lpstr>A125992322A_Data</vt:lpstr>
      <vt:lpstr>A125992322A_Latest</vt:lpstr>
      <vt:lpstr>A125992326K</vt:lpstr>
      <vt:lpstr>A125992326K_Data</vt:lpstr>
      <vt:lpstr>A125992326K_Latest</vt:lpstr>
      <vt:lpstr>A125992330A</vt:lpstr>
      <vt:lpstr>A125992330A_Data</vt:lpstr>
      <vt:lpstr>A125992330A_Latest</vt:lpstr>
      <vt:lpstr>A125992334K</vt:lpstr>
      <vt:lpstr>A125992334K_Data</vt:lpstr>
      <vt:lpstr>A125992334K_Latest</vt:lpstr>
      <vt:lpstr>A125992338V</vt:lpstr>
      <vt:lpstr>A125992338V_Data</vt:lpstr>
      <vt:lpstr>A125992338V_Latest</vt:lpstr>
      <vt:lpstr>A125992342K</vt:lpstr>
      <vt:lpstr>A125992342K_Data</vt:lpstr>
      <vt:lpstr>A125992342K_Latest</vt:lpstr>
      <vt:lpstr>A125992346V</vt:lpstr>
      <vt:lpstr>A125992346V_Data</vt:lpstr>
      <vt:lpstr>A125992346V_Latest</vt:lpstr>
      <vt:lpstr>A125992350K</vt:lpstr>
      <vt:lpstr>A125992350K_Data</vt:lpstr>
      <vt:lpstr>A125992350K_Latest</vt:lpstr>
      <vt:lpstr>A125992354V</vt:lpstr>
      <vt:lpstr>A125992354V_Data</vt:lpstr>
      <vt:lpstr>A125992354V_Latest</vt:lpstr>
      <vt:lpstr>A125992358C</vt:lpstr>
      <vt:lpstr>A125992358C_Data</vt:lpstr>
      <vt:lpstr>A125992358C_Latest</vt:lpstr>
      <vt:lpstr>A125992362V</vt:lpstr>
      <vt:lpstr>A125992362V_Data</vt:lpstr>
      <vt:lpstr>A125992362V_Latest</vt:lpstr>
      <vt:lpstr>A125992366C</vt:lpstr>
      <vt:lpstr>A125992366C_Data</vt:lpstr>
      <vt:lpstr>A125992366C_Latest</vt:lpstr>
      <vt:lpstr>A125992370V</vt:lpstr>
      <vt:lpstr>A125992370V_Data</vt:lpstr>
      <vt:lpstr>A125992370V_Latest</vt:lpstr>
      <vt:lpstr>A125992374C</vt:lpstr>
      <vt:lpstr>A125992374C_Data</vt:lpstr>
      <vt:lpstr>A125992374C_Latest</vt:lpstr>
      <vt:lpstr>A125992378L</vt:lpstr>
      <vt:lpstr>A125992378L_Data</vt:lpstr>
      <vt:lpstr>A125992378L_Latest</vt:lpstr>
      <vt:lpstr>A125992382C</vt:lpstr>
      <vt:lpstr>A125992382C_Data</vt:lpstr>
      <vt:lpstr>A125992382C_Latest</vt:lpstr>
      <vt:lpstr>A125992386L</vt:lpstr>
      <vt:lpstr>A125992386L_Data</vt:lpstr>
      <vt:lpstr>A125992386L_Latest</vt:lpstr>
      <vt:lpstr>A125992390C</vt:lpstr>
      <vt:lpstr>A125992390C_Data</vt:lpstr>
      <vt:lpstr>A125992390C_Latest</vt:lpstr>
      <vt:lpstr>A125992394L</vt:lpstr>
      <vt:lpstr>A125992394L_Data</vt:lpstr>
      <vt:lpstr>A125992394L_Latest</vt:lpstr>
      <vt:lpstr>A125992398W</vt:lpstr>
      <vt:lpstr>A125992398W_Data</vt:lpstr>
      <vt:lpstr>A125992398W_Latest</vt:lpstr>
      <vt:lpstr>A125992402A</vt:lpstr>
      <vt:lpstr>A125992402A_Data</vt:lpstr>
      <vt:lpstr>A125992402A_Latest</vt:lpstr>
      <vt:lpstr>A125992406K</vt:lpstr>
      <vt:lpstr>A125992406K_Data</vt:lpstr>
      <vt:lpstr>A125992406K_Latest</vt:lpstr>
      <vt:lpstr>A125992410A</vt:lpstr>
      <vt:lpstr>A125992410A_Data</vt:lpstr>
      <vt:lpstr>A125992410A_Latest</vt:lpstr>
      <vt:lpstr>A125992414K</vt:lpstr>
      <vt:lpstr>A125992414K_Data</vt:lpstr>
      <vt:lpstr>A125992414K_Latest</vt:lpstr>
      <vt:lpstr>A125992418V</vt:lpstr>
      <vt:lpstr>A125992418V_Data</vt:lpstr>
      <vt:lpstr>A125992418V_Latest</vt:lpstr>
      <vt:lpstr>A125992422K</vt:lpstr>
      <vt:lpstr>A125992422K_Data</vt:lpstr>
      <vt:lpstr>A125992422K_Latest</vt:lpstr>
      <vt:lpstr>A125992426V</vt:lpstr>
      <vt:lpstr>A125992426V_Data</vt:lpstr>
      <vt:lpstr>A125992426V_Latest</vt:lpstr>
      <vt:lpstr>A125992430K</vt:lpstr>
      <vt:lpstr>A125992430K_Data</vt:lpstr>
      <vt:lpstr>A125992430K_Latest</vt:lpstr>
      <vt:lpstr>A125992434V</vt:lpstr>
      <vt:lpstr>A125992434V_Data</vt:lpstr>
      <vt:lpstr>A125992434V_Latest</vt:lpstr>
      <vt:lpstr>A125992438C</vt:lpstr>
      <vt:lpstr>A125992438C_Data</vt:lpstr>
      <vt:lpstr>A125992438C_Latest</vt:lpstr>
      <vt:lpstr>A125992442V</vt:lpstr>
      <vt:lpstr>A125992442V_Data</vt:lpstr>
      <vt:lpstr>A125992442V_Latest</vt:lpstr>
      <vt:lpstr>A125992446C</vt:lpstr>
      <vt:lpstr>A125992446C_Data</vt:lpstr>
      <vt:lpstr>A125992446C_Latest</vt:lpstr>
      <vt:lpstr>A125992450V</vt:lpstr>
      <vt:lpstr>A125992450V_Data</vt:lpstr>
      <vt:lpstr>A125992450V_Latest</vt:lpstr>
      <vt:lpstr>A125992454C</vt:lpstr>
      <vt:lpstr>A125992454C_Data</vt:lpstr>
      <vt:lpstr>A125992454C_Latest</vt:lpstr>
      <vt:lpstr>A125992458L</vt:lpstr>
      <vt:lpstr>A125992458L_Data</vt:lpstr>
      <vt:lpstr>A125992458L_Latest</vt:lpstr>
      <vt:lpstr>A125992466L</vt:lpstr>
      <vt:lpstr>A125992466L_Data</vt:lpstr>
      <vt:lpstr>A125992466L_Latest</vt:lpstr>
      <vt:lpstr>A125992470C</vt:lpstr>
      <vt:lpstr>A125992470C_Data</vt:lpstr>
      <vt:lpstr>A125992470C_Latest</vt:lpstr>
      <vt:lpstr>A125992474L</vt:lpstr>
      <vt:lpstr>A125992474L_Data</vt:lpstr>
      <vt:lpstr>A125992474L_Latest</vt:lpstr>
      <vt:lpstr>A125992478W</vt:lpstr>
      <vt:lpstr>A125992478W_Data</vt:lpstr>
      <vt:lpstr>A125992478W_Latest</vt:lpstr>
      <vt:lpstr>A125992482L</vt:lpstr>
      <vt:lpstr>A125992482L_Data</vt:lpstr>
      <vt:lpstr>A125992482L_Latest</vt:lpstr>
      <vt:lpstr>A125992486W</vt:lpstr>
      <vt:lpstr>A125992486W_Data</vt:lpstr>
      <vt:lpstr>A125992486W_Latest</vt:lpstr>
      <vt:lpstr>A125992490L</vt:lpstr>
      <vt:lpstr>A125992490L_Data</vt:lpstr>
      <vt:lpstr>A125992490L_Latest</vt:lpstr>
      <vt:lpstr>A125992494W</vt:lpstr>
      <vt:lpstr>A125992494W_Data</vt:lpstr>
      <vt:lpstr>A125992494W_Latest</vt:lpstr>
      <vt:lpstr>A125992498F</vt:lpstr>
      <vt:lpstr>A125992498F_Data</vt:lpstr>
      <vt:lpstr>A125992498F_Latest</vt:lpstr>
      <vt:lpstr>A125992502K</vt:lpstr>
      <vt:lpstr>A125992502K_Data</vt:lpstr>
      <vt:lpstr>A125992502K_Latest</vt:lpstr>
      <vt:lpstr>A125992506V</vt:lpstr>
      <vt:lpstr>A125992506V_Data</vt:lpstr>
      <vt:lpstr>A125992506V_Latest</vt:lpstr>
      <vt:lpstr>A125992510K</vt:lpstr>
      <vt:lpstr>A125992510K_Data</vt:lpstr>
      <vt:lpstr>A125992510K_Latest</vt:lpstr>
      <vt:lpstr>A125992514V</vt:lpstr>
      <vt:lpstr>A125992514V_Data</vt:lpstr>
      <vt:lpstr>A125992514V_Latest</vt:lpstr>
      <vt:lpstr>A125992518C</vt:lpstr>
      <vt:lpstr>A125992518C_Data</vt:lpstr>
      <vt:lpstr>A125992518C_Latest</vt:lpstr>
      <vt:lpstr>A125992522V</vt:lpstr>
      <vt:lpstr>A125992522V_Data</vt:lpstr>
      <vt:lpstr>A125992522V_Latest</vt:lpstr>
      <vt:lpstr>A125992526C</vt:lpstr>
      <vt:lpstr>A125992526C_Data</vt:lpstr>
      <vt:lpstr>A125992526C_Latest</vt:lpstr>
      <vt:lpstr>A125992530V</vt:lpstr>
      <vt:lpstr>A125992530V_Data</vt:lpstr>
      <vt:lpstr>A125992530V_Latest</vt:lpstr>
      <vt:lpstr>A125992534C</vt:lpstr>
      <vt:lpstr>A125992534C_Data</vt:lpstr>
      <vt:lpstr>A125992534C_Latest</vt:lpstr>
      <vt:lpstr>A125992538L</vt:lpstr>
      <vt:lpstr>A125992538L_Data</vt:lpstr>
      <vt:lpstr>A125992538L_Latest</vt:lpstr>
      <vt:lpstr>A125992542C</vt:lpstr>
      <vt:lpstr>A125992542C_Data</vt:lpstr>
      <vt:lpstr>A125992542C_Latest</vt:lpstr>
      <vt:lpstr>A125992546L</vt:lpstr>
      <vt:lpstr>A125992546L_Data</vt:lpstr>
      <vt:lpstr>A125992546L_Latest</vt:lpstr>
      <vt:lpstr>A125992550C</vt:lpstr>
      <vt:lpstr>A125992550C_Data</vt:lpstr>
      <vt:lpstr>A125992550C_Latest</vt:lpstr>
      <vt:lpstr>A125992554L</vt:lpstr>
      <vt:lpstr>A125992554L_Data</vt:lpstr>
      <vt:lpstr>A125992554L_Latest</vt:lpstr>
      <vt:lpstr>A125992558W</vt:lpstr>
      <vt:lpstr>A125992558W_Data</vt:lpstr>
      <vt:lpstr>A125992558W_Latest</vt:lpstr>
      <vt:lpstr>A125992562L</vt:lpstr>
      <vt:lpstr>A125992562L_Data</vt:lpstr>
      <vt:lpstr>A125992562L_Latest</vt:lpstr>
      <vt:lpstr>A125992566W</vt:lpstr>
      <vt:lpstr>A125992566W_Data</vt:lpstr>
      <vt:lpstr>A125992566W_Latest</vt:lpstr>
      <vt:lpstr>A125992570L</vt:lpstr>
      <vt:lpstr>A125992570L_Data</vt:lpstr>
      <vt:lpstr>A125992570L_Latest</vt:lpstr>
      <vt:lpstr>A125992574W</vt:lpstr>
      <vt:lpstr>A125992574W_Data</vt:lpstr>
      <vt:lpstr>A125992574W_Latest</vt:lpstr>
      <vt:lpstr>A125992578F</vt:lpstr>
      <vt:lpstr>A125992578F_Data</vt:lpstr>
      <vt:lpstr>A125992578F_Latest</vt:lpstr>
      <vt:lpstr>A125992582W</vt:lpstr>
      <vt:lpstr>A125992582W_Data</vt:lpstr>
      <vt:lpstr>A125992582W_Latest</vt:lpstr>
      <vt:lpstr>A125992586F</vt:lpstr>
      <vt:lpstr>A125992586F_Data</vt:lpstr>
      <vt:lpstr>A125992586F_Latest</vt:lpstr>
      <vt:lpstr>A125992590W</vt:lpstr>
      <vt:lpstr>A125992590W_Data</vt:lpstr>
      <vt:lpstr>A125992590W_Latest</vt:lpstr>
      <vt:lpstr>A125992594F</vt:lpstr>
      <vt:lpstr>A125992594F_Data</vt:lpstr>
      <vt:lpstr>A125992594F_Latest</vt:lpstr>
      <vt:lpstr>A125992598R</vt:lpstr>
      <vt:lpstr>A125992598R_Data</vt:lpstr>
      <vt:lpstr>A125992598R_Latest</vt:lpstr>
      <vt:lpstr>A125992602V</vt:lpstr>
      <vt:lpstr>A125992602V_Data</vt:lpstr>
      <vt:lpstr>A125992602V_Latest</vt:lpstr>
      <vt:lpstr>A125992606C</vt:lpstr>
      <vt:lpstr>A125992606C_Data</vt:lpstr>
      <vt:lpstr>A125992606C_Latest</vt:lpstr>
      <vt:lpstr>A125992610V</vt:lpstr>
      <vt:lpstr>A125992610V_Data</vt:lpstr>
      <vt:lpstr>A125992610V_Latest</vt:lpstr>
      <vt:lpstr>A125992614C</vt:lpstr>
      <vt:lpstr>A125992614C_Data</vt:lpstr>
      <vt:lpstr>A125992614C_Latest</vt:lpstr>
      <vt:lpstr>A125992618L</vt:lpstr>
      <vt:lpstr>A125992618L_Data</vt:lpstr>
      <vt:lpstr>A125992618L_Latest</vt:lpstr>
      <vt:lpstr>A125992622C</vt:lpstr>
      <vt:lpstr>A125992622C_Data</vt:lpstr>
      <vt:lpstr>A125992622C_Latest</vt:lpstr>
      <vt:lpstr>A125992626L</vt:lpstr>
      <vt:lpstr>A125992626L_Data</vt:lpstr>
      <vt:lpstr>A125992626L_Latest</vt:lpstr>
      <vt:lpstr>A125992630C</vt:lpstr>
      <vt:lpstr>A125992630C_Data</vt:lpstr>
      <vt:lpstr>A125992630C_Latest</vt:lpstr>
      <vt:lpstr>A125992634L</vt:lpstr>
      <vt:lpstr>A125992634L_Data</vt:lpstr>
      <vt:lpstr>A125992634L_Latest</vt:lpstr>
      <vt:lpstr>A125992638W</vt:lpstr>
      <vt:lpstr>A125992638W_Data</vt:lpstr>
      <vt:lpstr>A125992638W_Latest</vt:lpstr>
      <vt:lpstr>A125992642L</vt:lpstr>
      <vt:lpstr>A125992642L_Data</vt:lpstr>
      <vt:lpstr>A125992642L_Latest</vt:lpstr>
      <vt:lpstr>A125992646W</vt:lpstr>
      <vt:lpstr>A125992646W_Data</vt:lpstr>
      <vt:lpstr>A125992646W_Latest</vt:lpstr>
      <vt:lpstr>A125992650L</vt:lpstr>
      <vt:lpstr>A125992650L_Data</vt:lpstr>
      <vt:lpstr>A125992650L_Latest</vt:lpstr>
      <vt:lpstr>A125992654W</vt:lpstr>
      <vt:lpstr>A125992654W_Data</vt:lpstr>
      <vt:lpstr>A125992654W_Latest</vt:lpstr>
      <vt:lpstr>A125992658F</vt:lpstr>
      <vt:lpstr>A125992658F_Data</vt:lpstr>
      <vt:lpstr>A125992658F_Latest</vt:lpstr>
      <vt:lpstr>A125992666F</vt:lpstr>
      <vt:lpstr>A125992666F_Data</vt:lpstr>
      <vt:lpstr>A125992666F_Latest</vt:lpstr>
      <vt:lpstr>A125992670W</vt:lpstr>
      <vt:lpstr>A125992670W_Data</vt:lpstr>
      <vt:lpstr>A125992670W_Latest</vt:lpstr>
      <vt:lpstr>A125992674F</vt:lpstr>
      <vt:lpstr>A125992674F_Data</vt:lpstr>
      <vt:lpstr>A125992674F_Latest</vt:lpstr>
      <vt:lpstr>A125992678R</vt:lpstr>
      <vt:lpstr>A125992678R_Data</vt:lpstr>
      <vt:lpstr>A125992678R_Latest</vt:lpstr>
      <vt:lpstr>A125992682F</vt:lpstr>
      <vt:lpstr>A125992682F_Data</vt:lpstr>
      <vt:lpstr>A125992682F_Latest</vt:lpstr>
      <vt:lpstr>A125992686R</vt:lpstr>
      <vt:lpstr>A125992686R_Data</vt:lpstr>
      <vt:lpstr>A125992686R_Latest</vt:lpstr>
      <vt:lpstr>A125992690F</vt:lpstr>
      <vt:lpstr>A125992690F_Data</vt:lpstr>
      <vt:lpstr>A125992690F_Latest</vt:lpstr>
      <vt:lpstr>A125992694R</vt:lpstr>
      <vt:lpstr>A125992694R_Data</vt:lpstr>
      <vt:lpstr>A125992694R_Latest</vt:lpstr>
      <vt:lpstr>A125992698X</vt:lpstr>
      <vt:lpstr>A125992698X_Data</vt:lpstr>
      <vt:lpstr>A125992698X_Latest</vt:lpstr>
      <vt:lpstr>A125992702C</vt:lpstr>
      <vt:lpstr>A125992702C_Data</vt:lpstr>
      <vt:lpstr>A125992702C_Latest</vt:lpstr>
      <vt:lpstr>A125992706L</vt:lpstr>
      <vt:lpstr>A125992706L_Data</vt:lpstr>
      <vt:lpstr>A125992706L_Latest</vt:lpstr>
      <vt:lpstr>A125992710C</vt:lpstr>
      <vt:lpstr>A125992710C_Data</vt:lpstr>
      <vt:lpstr>A125992710C_Latest</vt:lpstr>
      <vt:lpstr>A125992714L</vt:lpstr>
      <vt:lpstr>A125992714L_Data</vt:lpstr>
      <vt:lpstr>A125992714L_Latest</vt:lpstr>
      <vt:lpstr>A125992718W</vt:lpstr>
      <vt:lpstr>A125992718W_Data</vt:lpstr>
      <vt:lpstr>A125992718W_Latest</vt:lpstr>
      <vt:lpstr>A125992722L</vt:lpstr>
      <vt:lpstr>A125992722L_Data</vt:lpstr>
      <vt:lpstr>A125992722L_Latest</vt:lpstr>
      <vt:lpstr>A125992726W</vt:lpstr>
      <vt:lpstr>A125992726W_Data</vt:lpstr>
      <vt:lpstr>A125992726W_Latest</vt:lpstr>
      <vt:lpstr>A125992730L</vt:lpstr>
      <vt:lpstr>A125992730L_Data</vt:lpstr>
      <vt:lpstr>A125992730L_Latest</vt:lpstr>
      <vt:lpstr>A125992734W</vt:lpstr>
      <vt:lpstr>A125992734W_Data</vt:lpstr>
      <vt:lpstr>A125992734W_Latest</vt:lpstr>
      <vt:lpstr>A125992738F</vt:lpstr>
      <vt:lpstr>A125992738F_Data</vt:lpstr>
      <vt:lpstr>A125992738F_Latest</vt:lpstr>
      <vt:lpstr>A125992742W</vt:lpstr>
      <vt:lpstr>A125992742W_Data</vt:lpstr>
      <vt:lpstr>A125992742W_Latest</vt:lpstr>
      <vt:lpstr>A125992746F</vt:lpstr>
      <vt:lpstr>A125992746F_Data</vt:lpstr>
      <vt:lpstr>A125992746F_Latest</vt:lpstr>
      <vt:lpstr>A125992750W</vt:lpstr>
      <vt:lpstr>A125992750W_Data</vt:lpstr>
      <vt:lpstr>A125992750W_Latest</vt:lpstr>
      <vt:lpstr>A125992754F</vt:lpstr>
      <vt:lpstr>A125992754F_Data</vt:lpstr>
      <vt:lpstr>A125992754F_Latest</vt:lpstr>
      <vt:lpstr>A125992758R</vt:lpstr>
      <vt:lpstr>A125992758R_Data</vt:lpstr>
      <vt:lpstr>A125992758R_Latest</vt:lpstr>
      <vt:lpstr>A125992762F</vt:lpstr>
      <vt:lpstr>A125992762F_Data</vt:lpstr>
      <vt:lpstr>A125992762F_Latest</vt:lpstr>
      <vt:lpstr>A125992766R</vt:lpstr>
      <vt:lpstr>A125992766R_Data</vt:lpstr>
      <vt:lpstr>A125992766R_Latest</vt:lpstr>
      <vt:lpstr>A125992770F</vt:lpstr>
      <vt:lpstr>A125992770F_Data</vt:lpstr>
      <vt:lpstr>A125992770F_Latest</vt:lpstr>
      <vt:lpstr>A125992774R</vt:lpstr>
      <vt:lpstr>A125992774R_Data</vt:lpstr>
      <vt:lpstr>A125992774R_Latest</vt:lpstr>
      <vt:lpstr>A125992778X</vt:lpstr>
      <vt:lpstr>A125992778X_Data</vt:lpstr>
      <vt:lpstr>A125992778X_Latest</vt:lpstr>
      <vt:lpstr>A125992782R</vt:lpstr>
      <vt:lpstr>A125992782R_Data</vt:lpstr>
      <vt:lpstr>A125992782R_Latest</vt:lpstr>
      <vt:lpstr>A125992786X</vt:lpstr>
      <vt:lpstr>A125992786X_Data</vt:lpstr>
      <vt:lpstr>A125992786X_Latest</vt:lpstr>
      <vt:lpstr>A125992790R</vt:lpstr>
      <vt:lpstr>A125992790R_Data</vt:lpstr>
      <vt:lpstr>A125992790R_Latest</vt:lpstr>
      <vt:lpstr>A125992794X</vt:lpstr>
      <vt:lpstr>A125992794X_Data</vt:lpstr>
      <vt:lpstr>A125992794X_Latest</vt:lpstr>
      <vt:lpstr>A125992798J</vt:lpstr>
      <vt:lpstr>A125992798J_Data</vt:lpstr>
      <vt:lpstr>A125992798J_Latest</vt:lpstr>
      <vt:lpstr>A125992802L</vt:lpstr>
      <vt:lpstr>A125992802L_Data</vt:lpstr>
      <vt:lpstr>A125992802L_Latest</vt:lpstr>
      <vt:lpstr>A125992806W</vt:lpstr>
      <vt:lpstr>A125992806W_Data</vt:lpstr>
      <vt:lpstr>A125992806W_Latest</vt:lpstr>
      <vt:lpstr>A125992810L</vt:lpstr>
      <vt:lpstr>A125992810L_Data</vt:lpstr>
      <vt:lpstr>A125992810L_Latest</vt:lpstr>
      <vt:lpstr>A125992814W</vt:lpstr>
      <vt:lpstr>A125992814W_Data</vt:lpstr>
      <vt:lpstr>A125992814W_Latest</vt:lpstr>
      <vt:lpstr>A125992818F</vt:lpstr>
      <vt:lpstr>A125992818F_Data</vt:lpstr>
      <vt:lpstr>A125992818F_Latest</vt:lpstr>
      <vt:lpstr>A125992822W</vt:lpstr>
      <vt:lpstr>A125992822W_Data</vt:lpstr>
      <vt:lpstr>A125992822W_Latest</vt:lpstr>
      <vt:lpstr>A125992826F</vt:lpstr>
      <vt:lpstr>A125992826F_Data</vt:lpstr>
      <vt:lpstr>A125992826F_Latest</vt:lpstr>
      <vt:lpstr>A125992830W</vt:lpstr>
      <vt:lpstr>A125992830W_Data</vt:lpstr>
      <vt:lpstr>A125992830W_Latest</vt:lpstr>
      <vt:lpstr>A125992834F</vt:lpstr>
      <vt:lpstr>A125992834F_Data</vt:lpstr>
      <vt:lpstr>A125992834F_Latest</vt:lpstr>
      <vt:lpstr>A125992838R</vt:lpstr>
      <vt:lpstr>A125992838R_Data</vt:lpstr>
      <vt:lpstr>A125992838R_Latest</vt:lpstr>
      <vt:lpstr>A125992842F</vt:lpstr>
      <vt:lpstr>A125992842F_Data</vt:lpstr>
      <vt:lpstr>A125992842F_Latest</vt:lpstr>
      <vt:lpstr>A125992846R</vt:lpstr>
      <vt:lpstr>A125992846R_Data</vt:lpstr>
      <vt:lpstr>A125992846R_Latest</vt:lpstr>
      <vt:lpstr>A125992850F</vt:lpstr>
      <vt:lpstr>A125992850F_Data</vt:lpstr>
      <vt:lpstr>A125992850F_Latest</vt:lpstr>
      <vt:lpstr>A125992854R</vt:lpstr>
      <vt:lpstr>A125992854R_Data</vt:lpstr>
      <vt:lpstr>A125992854R_Latest</vt:lpstr>
      <vt:lpstr>A125992858X</vt:lpstr>
      <vt:lpstr>A125992858X_Data</vt:lpstr>
      <vt:lpstr>A125992858X_Latest</vt:lpstr>
      <vt:lpstr>A125992866X</vt:lpstr>
      <vt:lpstr>A125992866X_Data</vt:lpstr>
      <vt:lpstr>A125992866X_Latest</vt:lpstr>
      <vt:lpstr>A125992870R</vt:lpstr>
      <vt:lpstr>A125992870R_Data</vt:lpstr>
      <vt:lpstr>A125992870R_Latest</vt:lpstr>
      <vt:lpstr>A125992874X</vt:lpstr>
      <vt:lpstr>A125992874X_Data</vt:lpstr>
      <vt:lpstr>A125992874X_Latest</vt:lpstr>
      <vt:lpstr>A125992878J</vt:lpstr>
      <vt:lpstr>A125992878J_Data</vt:lpstr>
      <vt:lpstr>A125992878J_Latest</vt:lpstr>
      <vt:lpstr>A125992882X</vt:lpstr>
      <vt:lpstr>A125992882X_Data</vt:lpstr>
      <vt:lpstr>A125992882X_Latest</vt:lpstr>
      <vt:lpstr>A125992886J</vt:lpstr>
      <vt:lpstr>A125992886J_Data</vt:lpstr>
      <vt:lpstr>A125992886J_Latest</vt:lpstr>
      <vt:lpstr>A125992890X</vt:lpstr>
      <vt:lpstr>A125992890X_Data</vt:lpstr>
      <vt:lpstr>A125992890X_Latest</vt:lpstr>
      <vt:lpstr>A125992894J</vt:lpstr>
      <vt:lpstr>A125992894J_Data</vt:lpstr>
      <vt:lpstr>A125992894J_Latest</vt:lpstr>
      <vt:lpstr>A125992898T</vt:lpstr>
      <vt:lpstr>A125992898T_Data</vt:lpstr>
      <vt:lpstr>A125992898T_Latest</vt:lpstr>
      <vt:lpstr>A125992902W</vt:lpstr>
      <vt:lpstr>A125992902W_Data</vt:lpstr>
      <vt:lpstr>A125992902W_Latest</vt:lpstr>
      <vt:lpstr>A125992906F</vt:lpstr>
      <vt:lpstr>A125992906F_Data</vt:lpstr>
      <vt:lpstr>A125992906F_Latest</vt:lpstr>
      <vt:lpstr>A125992910W</vt:lpstr>
      <vt:lpstr>A125992910W_Data</vt:lpstr>
      <vt:lpstr>A125992910W_Latest</vt:lpstr>
      <vt:lpstr>A125992914F</vt:lpstr>
      <vt:lpstr>A125992914F_Data</vt:lpstr>
      <vt:lpstr>A125992914F_Latest</vt:lpstr>
      <vt:lpstr>A125992918R</vt:lpstr>
      <vt:lpstr>A125992918R_Data</vt:lpstr>
      <vt:lpstr>A125992918R_Latest</vt:lpstr>
      <vt:lpstr>A125992922F</vt:lpstr>
      <vt:lpstr>A125992922F_Data</vt:lpstr>
      <vt:lpstr>A125992922F_Latest</vt:lpstr>
      <vt:lpstr>A125992926R</vt:lpstr>
      <vt:lpstr>A125992926R_Data</vt:lpstr>
      <vt:lpstr>A125992926R_Latest</vt:lpstr>
      <vt:lpstr>A125992930F</vt:lpstr>
      <vt:lpstr>A125992930F_Data</vt:lpstr>
      <vt:lpstr>A125992930F_Latest</vt:lpstr>
      <vt:lpstr>A125992934R</vt:lpstr>
      <vt:lpstr>A125992934R_Data</vt:lpstr>
      <vt:lpstr>A125992934R_Latest</vt:lpstr>
      <vt:lpstr>A125992938X</vt:lpstr>
      <vt:lpstr>A125992938X_Data</vt:lpstr>
      <vt:lpstr>A125992938X_Latest</vt:lpstr>
      <vt:lpstr>A125992942R</vt:lpstr>
      <vt:lpstr>A125992942R_Data</vt:lpstr>
      <vt:lpstr>A125992942R_Latest</vt:lpstr>
      <vt:lpstr>A125992946X</vt:lpstr>
      <vt:lpstr>A125992946X_Data</vt:lpstr>
      <vt:lpstr>A125992946X_Latest</vt:lpstr>
      <vt:lpstr>A125992950R</vt:lpstr>
      <vt:lpstr>A125992950R_Data</vt:lpstr>
      <vt:lpstr>A125992950R_Latest</vt:lpstr>
      <vt:lpstr>A125992954X</vt:lpstr>
      <vt:lpstr>A125992954X_Data</vt:lpstr>
      <vt:lpstr>A125992954X_Latest</vt:lpstr>
      <vt:lpstr>A125992958J</vt:lpstr>
      <vt:lpstr>A125992958J_Data</vt:lpstr>
      <vt:lpstr>A125992958J_Latest</vt:lpstr>
      <vt:lpstr>A125992962X</vt:lpstr>
      <vt:lpstr>A125992962X_Data</vt:lpstr>
      <vt:lpstr>A125992962X_Latest</vt:lpstr>
      <vt:lpstr>A125992966J</vt:lpstr>
      <vt:lpstr>A125992966J_Data</vt:lpstr>
      <vt:lpstr>A125992966J_Latest</vt:lpstr>
      <vt:lpstr>A125992970X</vt:lpstr>
      <vt:lpstr>A125992970X_Data</vt:lpstr>
      <vt:lpstr>A125992970X_Latest</vt:lpstr>
      <vt:lpstr>A125992974J</vt:lpstr>
      <vt:lpstr>A125992974J_Data</vt:lpstr>
      <vt:lpstr>A125992974J_Latest</vt:lpstr>
      <vt:lpstr>A125992978T</vt:lpstr>
      <vt:lpstr>A125992978T_Data</vt:lpstr>
      <vt:lpstr>A125992978T_Latest</vt:lpstr>
      <vt:lpstr>A125992982J</vt:lpstr>
      <vt:lpstr>A125992982J_Data</vt:lpstr>
      <vt:lpstr>A125992982J_Latest</vt:lpstr>
      <vt:lpstr>A125992986T</vt:lpstr>
      <vt:lpstr>A125992986T_Data</vt:lpstr>
      <vt:lpstr>A125992986T_Latest</vt:lpstr>
      <vt:lpstr>A125992990J</vt:lpstr>
      <vt:lpstr>A125992990J_Data</vt:lpstr>
      <vt:lpstr>A125992990J_Latest</vt:lpstr>
      <vt:lpstr>A125992994T</vt:lpstr>
      <vt:lpstr>A125992994T_Data</vt:lpstr>
      <vt:lpstr>A125992994T_Latest</vt:lpstr>
      <vt:lpstr>A125992998A</vt:lpstr>
      <vt:lpstr>A125992998A_Data</vt:lpstr>
      <vt:lpstr>A125992998A_Latest</vt:lpstr>
      <vt:lpstr>A125993002J</vt:lpstr>
      <vt:lpstr>A125993002J_Data</vt:lpstr>
      <vt:lpstr>A125993002J_Latest</vt:lpstr>
      <vt:lpstr>A125993006T</vt:lpstr>
      <vt:lpstr>A125993006T_Data</vt:lpstr>
      <vt:lpstr>A125993006T_Latest</vt:lpstr>
      <vt:lpstr>A125993010J</vt:lpstr>
      <vt:lpstr>A125993010J_Data</vt:lpstr>
      <vt:lpstr>A125993010J_Latest</vt:lpstr>
      <vt:lpstr>A125993014T</vt:lpstr>
      <vt:lpstr>A125993014T_Data</vt:lpstr>
      <vt:lpstr>A125993014T_Latest</vt:lpstr>
      <vt:lpstr>A125993018A</vt:lpstr>
      <vt:lpstr>A125993018A_Data</vt:lpstr>
      <vt:lpstr>A125993018A_Latest</vt:lpstr>
      <vt:lpstr>A125993022T</vt:lpstr>
      <vt:lpstr>A125993022T_Data</vt:lpstr>
      <vt:lpstr>A125993022T_Latest</vt:lpstr>
      <vt:lpstr>A125993026A</vt:lpstr>
      <vt:lpstr>A125993026A_Data</vt:lpstr>
      <vt:lpstr>A125993026A_Latest</vt:lpstr>
      <vt:lpstr>A125993030T</vt:lpstr>
      <vt:lpstr>A125993030T_Data</vt:lpstr>
      <vt:lpstr>A125993030T_Latest</vt:lpstr>
      <vt:lpstr>A125993034A</vt:lpstr>
      <vt:lpstr>A125993034A_Data</vt:lpstr>
      <vt:lpstr>A125993034A_Latest</vt:lpstr>
      <vt:lpstr>A125993038K</vt:lpstr>
      <vt:lpstr>A125993038K_Data</vt:lpstr>
      <vt:lpstr>A125993038K_Latest</vt:lpstr>
      <vt:lpstr>A125993042A</vt:lpstr>
      <vt:lpstr>A125993042A_Data</vt:lpstr>
      <vt:lpstr>A125993042A_Latest</vt:lpstr>
      <vt:lpstr>A125993046K</vt:lpstr>
      <vt:lpstr>A125993046K_Data</vt:lpstr>
      <vt:lpstr>A125993046K_Latest</vt:lpstr>
      <vt:lpstr>A125993050A</vt:lpstr>
      <vt:lpstr>A125993050A_Data</vt:lpstr>
      <vt:lpstr>A125993050A_Latest</vt:lpstr>
      <vt:lpstr>A125993054K</vt:lpstr>
      <vt:lpstr>A125993054K_Data</vt:lpstr>
      <vt:lpstr>A125993054K_Latest</vt:lpstr>
      <vt:lpstr>A125993058V</vt:lpstr>
      <vt:lpstr>A125993058V_Data</vt:lpstr>
      <vt:lpstr>A125993058V_Latest</vt:lpstr>
      <vt:lpstr>A125993066V</vt:lpstr>
      <vt:lpstr>A125993066V_Data</vt:lpstr>
      <vt:lpstr>A125993066V_Latest</vt:lpstr>
      <vt:lpstr>A125993070K</vt:lpstr>
      <vt:lpstr>A125993070K_Data</vt:lpstr>
      <vt:lpstr>A125993070K_Latest</vt:lpstr>
      <vt:lpstr>A125993074V</vt:lpstr>
      <vt:lpstr>A125993074V_Data</vt:lpstr>
      <vt:lpstr>A125993074V_Latest</vt:lpstr>
      <vt:lpstr>A125993078C</vt:lpstr>
      <vt:lpstr>A125993078C_Data</vt:lpstr>
      <vt:lpstr>A125993078C_Latest</vt:lpstr>
      <vt:lpstr>A125993082V</vt:lpstr>
      <vt:lpstr>A125993082V_Data</vt:lpstr>
      <vt:lpstr>A125993082V_Latest</vt:lpstr>
      <vt:lpstr>A125993086C</vt:lpstr>
      <vt:lpstr>A125993086C_Data</vt:lpstr>
      <vt:lpstr>A125993086C_Latest</vt:lpstr>
      <vt:lpstr>A125993090V</vt:lpstr>
      <vt:lpstr>A125993090V_Data</vt:lpstr>
      <vt:lpstr>A125993090V_Latest</vt:lpstr>
      <vt:lpstr>A125993094C</vt:lpstr>
      <vt:lpstr>A125993094C_Data</vt:lpstr>
      <vt:lpstr>A125993094C_Latest</vt:lpstr>
      <vt:lpstr>A125993098L</vt:lpstr>
      <vt:lpstr>A125993098L_Data</vt:lpstr>
      <vt:lpstr>A125993098L_Latest</vt:lpstr>
      <vt:lpstr>A125993102T</vt:lpstr>
      <vt:lpstr>A125993102T_Data</vt:lpstr>
      <vt:lpstr>A125993102T_Latest</vt:lpstr>
      <vt:lpstr>A125993106A</vt:lpstr>
      <vt:lpstr>A125993106A_Data</vt:lpstr>
      <vt:lpstr>A125993106A_Latest</vt:lpstr>
      <vt:lpstr>A125993110T</vt:lpstr>
      <vt:lpstr>A125993110T_Data</vt:lpstr>
      <vt:lpstr>A125993110T_Latest</vt:lpstr>
      <vt:lpstr>A125993114A</vt:lpstr>
      <vt:lpstr>A125993114A_Data</vt:lpstr>
      <vt:lpstr>A125993114A_Latest</vt:lpstr>
      <vt:lpstr>A125993118K</vt:lpstr>
      <vt:lpstr>A125993118K_Data</vt:lpstr>
      <vt:lpstr>A125993118K_Latest</vt:lpstr>
      <vt:lpstr>A125993122A</vt:lpstr>
      <vt:lpstr>A125993122A_Data</vt:lpstr>
      <vt:lpstr>A125993122A_Latest</vt:lpstr>
      <vt:lpstr>A125993126K</vt:lpstr>
      <vt:lpstr>A125993126K_Data</vt:lpstr>
      <vt:lpstr>A125993126K_Latest</vt:lpstr>
      <vt:lpstr>A125993130A</vt:lpstr>
      <vt:lpstr>A125993130A_Data</vt:lpstr>
      <vt:lpstr>A125993130A_Latest</vt:lpstr>
      <vt:lpstr>A125993134K</vt:lpstr>
      <vt:lpstr>A125993134K_Data</vt:lpstr>
      <vt:lpstr>A125993134K_Latest</vt:lpstr>
      <vt:lpstr>A125993138V</vt:lpstr>
      <vt:lpstr>A125993138V_Data</vt:lpstr>
      <vt:lpstr>A125993138V_Latest</vt:lpstr>
      <vt:lpstr>A125993142K</vt:lpstr>
      <vt:lpstr>A125993142K_Data</vt:lpstr>
      <vt:lpstr>A125993142K_Latest</vt:lpstr>
      <vt:lpstr>A125993146V</vt:lpstr>
      <vt:lpstr>A125993146V_Data</vt:lpstr>
      <vt:lpstr>A125993146V_Latest</vt:lpstr>
      <vt:lpstr>A125993150K</vt:lpstr>
      <vt:lpstr>A125993150K_Data</vt:lpstr>
      <vt:lpstr>A125993150K_Latest</vt:lpstr>
      <vt:lpstr>A125993154V</vt:lpstr>
      <vt:lpstr>A125993154V_Data</vt:lpstr>
      <vt:lpstr>A125993154V_Latest</vt:lpstr>
      <vt:lpstr>A125993158C</vt:lpstr>
      <vt:lpstr>A125993158C_Data</vt:lpstr>
      <vt:lpstr>A125993158C_Latest</vt:lpstr>
      <vt:lpstr>A125993162V</vt:lpstr>
      <vt:lpstr>A125993162V_Data</vt:lpstr>
      <vt:lpstr>A125993162V_Latest</vt:lpstr>
      <vt:lpstr>A125993166C</vt:lpstr>
      <vt:lpstr>A125993166C_Data</vt:lpstr>
      <vt:lpstr>A125993166C_Latest</vt:lpstr>
      <vt:lpstr>A125993170V</vt:lpstr>
      <vt:lpstr>A125993170V_Data</vt:lpstr>
      <vt:lpstr>A125993170V_Latest</vt:lpstr>
      <vt:lpstr>A125993174C</vt:lpstr>
      <vt:lpstr>A125993174C_Data</vt:lpstr>
      <vt:lpstr>A125993174C_Latest</vt:lpstr>
      <vt:lpstr>A125993178L</vt:lpstr>
      <vt:lpstr>A125993178L_Data</vt:lpstr>
      <vt:lpstr>A125993178L_Latest</vt:lpstr>
      <vt:lpstr>A125993182C</vt:lpstr>
      <vt:lpstr>A125993182C_Data</vt:lpstr>
      <vt:lpstr>A125993182C_Latest</vt:lpstr>
      <vt:lpstr>A125993186L</vt:lpstr>
      <vt:lpstr>A125993186L_Data</vt:lpstr>
      <vt:lpstr>A125993186L_Latest</vt:lpstr>
      <vt:lpstr>A125993190C</vt:lpstr>
      <vt:lpstr>A125993190C_Data</vt:lpstr>
      <vt:lpstr>A125993190C_Latest</vt:lpstr>
      <vt:lpstr>A125993194L</vt:lpstr>
      <vt:lpstr>A125993194L_Data</vt:lpstr>
      <vt:lpstr>A125993194L_Latest</vt:lpstr>
      <vt:lpstr>A125993198W</vt:lpstr>
      <vt:lpstr>A125993198W_Data</vt:lpstr>
      <vt:lpstr>A125993198W_Latest</vt:lpstr>
      <vt:lpstr>A125993202A</vt:lpstr>
      <vt:lpstr>A125993202A_Data</vt:lpstr>
      <vt:lpstr>A125993202A_Latest</vt:lpstr>
      <vt:lpstr>A125993206K</vt:lpstr>
      <vt:lpstr>A125993206K_Data</vt:lpstr>
      <vt:lpstr>A125993206K_Latest</vt:lpstr>
      <vt:lpstr>A125993210A</vt:lpstr>
      <vt:lpstr>A125993210A_Data</vt:lpstr>
      <vt:lpstr>A125993210A_Latest</vt:lpstr>
      <vt:lpstr>A125993214K</vt:lpstr>
      <vt:lpstr>A125993214K_Data</vt:lpstr>
      <vt:lpstr>A125993214K_Latest</vt:lpstr>
      <vt:lpstr>A125993218V</vt:lpstr>
      <vt:lpstr>A125993218V_Data</vt:lpstr>
      <vt:lpstr>A125993218V_Latest</vt:lpstr>
      <vt:lpstr>A125993222K</vt:lpstr>
      <vt:lpstr>A125993222K_Data</vt:lpstr>
      <vt:lpstr>A125993222K_Latest</vt:lpstr>
      <vt:lpstr>A125993226V</vt:lpstr>
      <vt:lpstr>A125993226V_Data</vt:lpstr>
      <vt:lpstr>A125993226V_Latest</vt:lpstr>
      <vt:lpstr>A125993230K</vt:lpstr>
      <vt:lpstr>A125993230K_Data</vt:lpstr>
      <vt:lpstr>A125993230K_Latest</vt:lpstr>
      <vt:lpstr>A125993234V</vt:lpstr>
      <vt:lpstr>A125993234V_Data</vt:lpstr>
      <vt:lpstr>A125993234V_Latest</vt:lpstr>
      <vt:lpstr>A125993238C</vt:lpstr>
      <vt:lpstr>A125993238C_Data</vt:lpstr>
      <vt:lpstr>A125993238C_Latest</vt:lpstr>
      <vt:lpstr>A125993242V</vt:lpstr>
      <vt:lpstr>A125993242V_Data</vt:lpstr>
      <vt:lpstr>A125993242V_Latest</vt:lpstr>
      <vt:lpstr>A125993246C</vt:lpstr>
      <vt:lpstr>A125993246C_Data</vt:lpstr>
      <vt:lpstr>A125993246C_Latest</vt:lpstr>
      <vt:lpstr>A125993250V</vt:lpstr>
      <vt:lpstr>A125993250V_Data</vt:lpstr>
      <vt:lpstr>A125993250V_Latest</vt:lpstr>
      <vt:lpstr>A125993254C</vt:lpstr>
      <vt:lpstr>A125993254C_Data</vt:lpstr>
      <vt:lpstr>A125993254C_Latest</vt:lpstr>
      <vt:lpstr>A125993258L</vt:lpstr>
      <vt:lpstr>A125993258L_Data</vt:lpstr>
      <vt:lpstr>A125993258L_Latest</vt:lpstr>
      <vt:lpstr>A125993266L</vt:lpstr>
      <vt:lpstr>A125993266L_Data</vt:lpstr>
      <vt:lpstr>A125993266L_Latest</vt:lpstr>
      <vt:lpstr>A125993270C</vt:lpstr>
      <vt:lpstr>A125993270C_Data</vt:lpstr>
      <vt:lpstr>A125993270C_Latest</vt:lpstr>
      <vt:lpstr>A125993274L</vt:lpstr>
      <vt:lpstr>A125993274L_Data</vt:lpstr>
      <vt:lpstr>A125993274L_Latest</vt:lpstr>
      <vt:lpstr>A125993278W</vt:lpstr>
      <vt:lpstr>A125993278W_Data</vt:lpstr>
      <vt:lpstr>A125993278W_Latest</vt:lpstr>
      <vt:lpstr>A125993282L</vt:lpstr>
      <vt:lpstr>A125993282L_Data</vt:lpstr>
      <vt:lpstr>A125993282L_Latest</vt:lpstr>
      <vt:lpstr>A125993286W</vt:lpstr>
      <vt:lpstr>A125993286W_Data</vt:lpstr>
      <vt:lpstr>A125993286W_Latest</vt:lpstr>
      <vt:lpstr>A125993290L</vt:lpstr>
      <vt:lpstr>A125993290L_Data</vt:lpstr>
      <vt:lpstr>A125993290L_Latest</vt:lpstr>
      <vt:lpstr>A125993294W</vt:lpstr>
      <vt:lpstr>A125993294W_Data</vt:lpstr>
      <vt:lpstr>A125993294W_Latest</vt:lpstr>
      <vt:lpstr>A125993298F</vt:lpstr>
      <vt:lpstr>A125993298F_Data</vt:lpstr>
      <vt:lpstr>A125993298F_Latest</vt:lpstr>
      <vt:lpstr>A125993302K</vt:lpstr>
      <vt:lpstr>A125993302K_Data</vt:lpstr>
      <vt:lpstr>A125993302K_Latest</vt:lpstr>
      <vt:lpstr>A125993306V</vt:lpstr>
      <vt:lpstr>A125993306V_Data</vt:lpstr>
      <vt:lpstr>A125993306V_Latest</vt:lpstr>
      <vt:lpstr>A125993310K</vt:lpstr>
      <vt:lpstr>A125993310K_Data</vt:lpstr>
      <vt:lpstr>A125993310K_Latest</vt:lpstr>
      <vt:lpstr>A125993314V</vt:lpstr>
      <vt:lpstr>A125993314V_Data</vt:lpstr>
      <vt:lpstr>A125993314V_Latest</vt:lpstr>
      <vt:lpstr>A125993318C</vt:lpstr>
      <vt:lpstr>A125993318C_Data</vt:lpstr>
      <vt:lpstr>A125993318C_Latest</vt:lpstr>
      <vt:lpstr>A125993322V</vt:lpstr>
      <vt:lpstr>A125993322V_Data</vt:lpstr>
      <vt:lpstr>A125993322V_Latest</vt:lpstr>
      <vt:lpstr>A125993326C</vt:lpstr>
      <vt:lpstr>A125993326C_Data</vt:lpstr>
      <vt:lpstr>A125993326C_Latest</vt:lpstr>
      <vt:lpstr>A125993330V</vt:lpstr>
      <vt:lpstr>A125993330V_Data</vt:lpstr>
      <vt:lpstr>A125993330V_Latest</vt:lpstr>
      <vt:lpstr>A125993334C</vt:lpstr>
      <vt:lpstr>A125993334C_Data</vt:lpstr>
      <vt:lpstr>A125993334C_Latest</vt:lpstr>
      <vt:lpstr>A125993338L</vt:lpstr>
      <vt:lpstr>A125993338L_Data</vt:lpstr>
      <vt:lpstr>A125993338L_Latest</vt:lpstr>
      <vt:lpstr>A125993342C</vt:lpstr>
      <vt:lpstr>A125993342C_Data</vt:lpstr>
      <vt:lpstr>A125993342C_Latest</vt:lpstr>
      <vt:lpstr>A125993346L</vt:lpstr>
      <vt:lpstr>A125993346L_Data</vt:lpstr>
      <vt:lpstr>A125993346L_Latest</vt:lpstr>
      <vt:lpstr>A125993350C</vt:lpstr>
      <vt:lpstr>A125993350C_Data</vt:lpstr>
      <vt:lpstr>A125993350C_Latest</vt:lpstr>
      <vt:lpstr>A125993354L</vt:lpstr>
      <vt:lpstr>A125993354L_Data</vt:lpstr>
      <vt:lpstr>A125993354L_Latest</vt:lpstr>
      <vt:lpstr>A125993358W</vt:lpstr>
      <vt:lpstr>A125993358W_Data</vt:lpstr>
      <vt:lpstr>A125993358W_Latest</vt:lpstr>
      <vt:lpstr>A125993362L</vt:lpstr>
      <vt:lpstr>A125993362L_Data</vt:lpstr>
      <vt:lpstr>A125993362L_Latest</vt:lpstr>
      <vt:lpstr>A125993366W</vt:lpstr>
      <vt:lpstr>A125993366W_Data</vt:lpstr>
      <vt:lpstr>A125993366W_Latest</vt:lpstr>
      <vt:lpstr>A125993370L</vt:lpstr>
      <vt:lpstr>A125993370L_Data</vt:lpstr>
      <vt:lpstr>A125993370L_Latest</vt:lpstr>
      <vt:lpstr>A125993374W</vt:lpstr>
      <vt:lpstr>A125993374W_Data</vt:lpstr>
      <vt:lpstr>A125993374W_Latest</vt:lpstr>
      <vt:lpstr>A125993378F</vt:lpstr>
      <vt:lpstr>A125993378F_Data</vt:lpstr>
      <vt:lpstr>A125993378F_Latest</vt:lpstr>
      <vt:lpstr>A125993382W</vt:lpstr>
      <vt:lpstr>A125993382W_Data</vt:lpstr>
      <vt:lpstr>A125993382W_Latest</vt:lpstr>
      <vt:lpstr>A125993386F</vt:lpstr>
      <vt:lpstr>A125993386F_Data</vt:lpstr>
      <vt:lpstr>A125993386F_Latest</vt:lpstr>
      <vt:lpstr>A125993390W</vt:lpstr>
      <vt:lpstr>A125993390W_Data</vt:lpstr>
      <vt:lpstr>A125993390W_Latest</vt:lpstr>
      <vt:lpstr>A125993394F</vt:lpstr>
      <vt:lpstr>A125993394F_Data</vt:lpstr>
      <vt:lpstr>A125993394F_Latest</vt:lpstr>
      <vt:lpstr>A125993398R</vt:lpstr>
      <vt:lpstr>A125993398R_Data</vt:lpstr>
      <vt:lpstr>A125993398R_Latest</vt:lpstr>
      <vt:lpstr>A125993402V</vt:lpstr>
      <vt:lpstr>A125993402V_Data</vt:lpstr>
      <vt:lpstr>A125993402V_Latest</vt:lpstr>
      <vt:lpstr>A125993406C</vt:lpstr>
      <vt:lpstr>A125993406C_Data</vt:lpstr>
      <vt:lpstr>A125993406C_Latest</vt:lpstr>
      <vt:lpstr>A125993410V</vt:lpstr>
      <vt:lpstr>A125993410V_Data</vt:lpstr>
      <vt:lpstr>A125993410V_Latest</vt:lpstr>
      <vt:lpstr>A125993414C</vt:lpstr>
      <vt:lpstr>A125993414C_Data</vt:lpstr>
      <vt:lpstr>A125993414C_Latest</vt:lpstr>
      <vt:lpstr>A125993418L</vt:lpstr>
      <vt:lpstr>A125993418L_Data</vt:lpstr>
      <vt:lpstr>A125993418L_Latest</vt:lpstr>
      <vt:lpstr>A125993422C</vt:lpstr>
      <vt:lpstr>A125993422C_Data</vt:lpstr>
      <vt:lpstr>A125993422C_Latest</vt:lpstr>
      <vt:lpstr>A125993426L</vt:lpstr>
      <vt:lpstr>A125993426L_Data</vt:lpstr>
      <vt:lpstr>A125993426L_Latest</vt:lpstr>
      <vt:lpstr>A125993430C</vt:lpstr>
      <vt:lpstr>A125993430C_Data</vt:lpstr>
      <vt:lpstr>A125993430C_Latest</vt:lpstr>
      <vt:lpstr>A125993434L</vt:lpstr>
      <vt:lpstr>A125993434L_Data</vt:lpstr>
      <vt:lpstr>A125993434L_Latest</vt:lpstr>
      <vt:lpstr>A125993438W</vt:lpstr>
      <vt:lpstr>A125993438W_Data</vt:lpstr>
      <vt:lpstr>A125993438W_Latest</vt:lpstr>
      <vt:lpstr>A125993442L</vt:lpstr>
      <vt:lpstr>A125993442L_Data</vt:lpstr>
      <vt:lpstr>A125993442L_Latest</vt:lpstr>
      <vt:lpstr>A125993446W</vt:lpstr>
      <vt:lpstr>A125993446W_Data</vt:lpstr>
      <vt:lpstr>A125993446W_Latest</vt:lpstr>
      <vt:lpstr>A125993450L</vt:lpstr>
      <vt:lpstr>A125993450L_Data</vt:lpstr>
      <vt:lpstr>A125993450L_Latest</vt:lpstr>
      <vt:lpstr>A125993454W</vt:lpstr>
      <vt:lpstr>A125993454W_Data</vt:lpstr>
      <vt:lpstr>A125993454W_Latest</vt:lpstr>
      <vt:lpstr>A125993458F</vt:lpstr>
      <vt:lpstr>A125993458F_Data</vt:lpstr>
      <vt:lpstr>A125993458F_Latest</vt:lpstr>
      <vt:lpstr>A125993466F</vt:lpstr>
      <vt:lpstr>A125993466F_Data</vt:lpstr>
      <vt:lpstr>A125993466F_Latest</vt:lpstr>
      <vt:lpstr>A125993470W</vt:lpstr>
      <vt:lpstr>A125993470W_Data</vt:lpstr>
      <vt:lpstr>A125993470W_Latest</vt:lpstr>
      <vt:lpstr>A125993474F</vt:lpstr>
      <vt:lpstr>A125993474F_Data</vt:lpstr>
      <vt:lpstr>A125993474F_Latest</vt:lpstr>
      <vt:lpstr>A125993478R</vt:lpstr>
      <vt:lpstr>A125993478R_Data</vt:lpstr>
      <vt:lpstr>A125993478R_Latest</vt:lpstr>
      <vt:lpstr>A125993482F</vt:lpstr>
      <vt:lpstr>A125993482F_Data</vt:lpstr>
      <vt:lpstr>A125993482F_Latest</vt:lpstr>
      <vt:lpstr>A125993486R</vt:lpstr>
      <vt:lpstr>A125993486R_Data</vt:lpstr>
      <vt:lpstr>A125993486R_Latest</vt:lpstr>
      <vt:lpstr>A125993490F</vt:lpstr>
      <vt:lpstr>A125993490F_Data</vt:lpstr>
      <vt:lpstr>A125993490F_Latest</vt:lpstr>
      <vt:lpstr>A125993494R</vt:lpstr>
      <vt:lpstr>A125993494R_Data</vt:lpstr>
      <vt:lpstr>A125993494R_Latest</vt:lpstr>
      <vt:lpstr>A125993498X</vt:lpstr>
      <vt:lpstr>A125993498X_Data</vt:lpstr>
      <vt:lpstr>A125993498X_Latest</vt:lpstr>
      <vt:lpstr>A125993502C</vt:lpstr>
      <vt:lpstr>A125993502C_Data</vt:lpstr>
      <vt:lpstr>A125993502C_Latest</vt:lpstr>
      <vt:lpstr>A125993506L</vt:lpstr>
      <vt:lpstr>A125993506L_Data</vt:lpstr>
      <vt:lpstr>A125993506L_Latest</vt:lpstr>
      <vt:lpstr>A125993510C</vt:lpstr>
      <vt:lpstr>A125993510C_Data</vt:lpstr>
      <vt:lpstr>A125993510C_Latest</vt:lpstr>
      <vt:lpstr>A125993514L</vt:lpstr>
      <vt:lpstr>A125993514L_Data</vt:lpstr>
      <vt:lpstr>A125993514L_Latest</vt:lpstr>
      <vt:lpstr>A125993518W</vt:lpstr>
      <vt:lpstr>A125993518W_Data</vt:lpstr>
      <vt:lpstr>A125993518W_Latest</vt:lpstr>
      <vt:lpstr>A125993522L</vt:lpstr>
      <vt:lpstr>A125993522L_Data</vt:lpstr>
      <vt:lpstr>A125993522L_Latest</vt:lpstr>
      <vt:lpstr>A125993526W</vt:lpstr>
      <vt:lpstr>A125993526W_Data</vt:lpstr>
      <vt:lpstr>A125993526W_Latest</vt:lpstr>
      <vt:lpstr>A125993530L</vt:lpstr>
      <vt:lpstr>A125993530L_Data</vt:lpstr>
      <vt:lpstr>A125993530L_Latest</vt:lpstr>
      <vt:lpstr>A125993534W</vt:lpstr>
      <vt:lpstr>A125993534W_Data</vt:lpstr>
      <vt:lpstr>A125993534W_Latest</vt:lpstr>
      <vt:lpstr>A125993538F</vt:lpstr>
      <vt:lpstr>A125993538F_Data</vt:lpstr>
      <vt:lpstr>A125993538F_Latest</vt:lpstr>
      <vt:lpstr>A125993542W</vt:lpstr>
      <vt:lpstr>A125993542W_Data</vt:lpstr>
      <vt:lpstr>A125993542W_Latest</vt:lpstr>
      <vt:lpstr>A125993546F</vt:lpstr>
      <vt:lpstr>A125993546F_Data</vt:lpstr>
      <vt:lpstr>A125993546F_Latest</vt:lpstr>
      <vt:lpstr>A125993550W</vt:lpstr>
      <vt:lpstr>A125993550W_Data</vt:lpstr>
      <vt:lpstr>A125993550W_Latest</vt:lpstr>
      <vt:lpstr>A125993554F</vt:lpstr>
      <vt:lpstr>A125993554F_Data</vt:lpstr>
      <vt:lpstr>A125993554F_Latest</vt:lpstr>
      <vt:lpstr>A125993558R</vt:lpstr>
      <vt:lpstr>A125993558R_Data</vt:lpstr>
      <vt:lpstr>A125993558R_Latest</vt:lpstr>
      <vt:lpstr>A125993562F</vt:lpstr>
      <vt:lpstr>A125993562F_Data</vt:lpstr>
      <vt:lpstr>A125993562F_Latest</vt:lpstr>
      <vt:lpstr>A125993566R</vt:lpstr>
      <vt:lpstr>A125993566R_Data</vt:lpstr>
      <vt:lpstr>A125993566R_Latest</vt:lpstr>
      <vt:lpstr>A125993570F</vt:lpstr>
      <vt:lpstr>A125993570F_Data</vt:lpstr>
      <vt:lpstr>A125993570F_Latest</vt:lpstr>
      <vt:lpstr>A125993574R</vt:lpstr>
      <vt:lpstr>A125993574R_Data</vt:lpstr>
      <vt:lpstr>A125993574R_Latest</vt:lpstr>
      <vt:lpstr>A125993578X</vt:lpstr>
      <vt:lpstr>A125993578X_Data</vt:lpstr>
      <vt:lpstr>A125993578X_Latest</vt:lpstr>
      <vt:lpstr>A125993582R</vt:lpstr>
      <vt:lpstr>A125993582R_Data</vt:lpstr>
      <vt:lpstr>A125993582R_Latest</vt:lpstr>
      <vt:lpstr>A125993586X</vt:lpstr>
      <vt:lpstr>A125993586X_Data</vt:lpstr>
      <vt:lpstr>A125993586X_Latest</vt:lpstr>
      <vt:lpstr>A125993590R</vt:lpstr>
      <vt:lpstr>A125993590R_Data</vt:lpstr>
      <vt:lpstr>A125993590R_Latest</vt:lpstr>
      <vt:lpstr>A125993594X</vt:lpstr>
      <vt:lpstr>A125993594X_Data</vt:lpstr>
      <vt:lpstr>A125993594X_Latest</vt:lpstr>
      <vt:lpstr>A125993598J</vt:lpstr>
      <vt:lpstr>A125993598J_Data</vt:lpstr>
      <vt:lpstr>A125993598J_Latest</vt:lpstr>
      <vt:lpstr>A125993602L</vt:lpstr>
      <vt:lpstr>A125993602L_Data</vt:lpstr>
      <vt:lpstr>A125993602L_Latest</vt:lpstr>
      <vt:lpstr>A125993606W</vt:lpstr>
      <vt:lpstr>A125993606W_Data</vt:lpstr>
      <vt:lpstr>A125993606W_Latest</vt:lpstr>
      <vt:lpstr>A125993610L</vt:lpstr>
      <vt:lpstr>A125993610L_Data</vt:lpstr>
      <vt:lpstr>A125993610L_Latest</vt:lpstr>
      <vt:lpstr>A125993614W</vt:lpstr>
      <vt:lpstr>A125993614W_Data</vt:lpstr>
      <vt:lpstr>A125993614W_Latest</vt:lpstr>
      <vt:lpstr>A125993618F</vt:lpstr>
      <vt:lpstr>A125993618F_Data</vt:lpstr>
      <vt:lpstr>A125993618F_Latest</vt:lpstr>
      <vt:lpstr>A125993622W</vt:lpstr>
      <vt:lpstr>A125993622W_Data</vt:lpstr>
      <vt:lpstr>A125993622W_Latest</vt:lpstr>
      <vt:lpstr>A125993626F</vt:lpstr>
      <vt:lpstr>A125993626F_Data</vt:lpstr>
      <vt:lpstr>A125993626F_Latest</vt:lpstr>
      <vt:lpstr>A125993630W</vt:lpstr>
      <vt:lpstr>A125993630W_Data</vt:lpstr>
      <vt:lpstr>A125993630W_Latest</vt:lpstr>
      <vt:lpstr>A125993634F</vt:lpstr>
      <vt:lpstr>A125993634F_Data</vt:lpstr>
      <vt:lpstr>A125993634F_Latest</vt:lpstr>
      <vt:lpstr>A125993638R</vt:lpstr>
      <vt:lpstr>A125993638R_Data</vt:lpstr>
      <vt:lpstr>A125993638R_Latest</vt:lpstr>
      <vt:lpstr>A125993642F</vt:lpstr>
      <vt:lpstr>A125993642F_Data</vt:lpstr>
      <vt:lpstr>A125993642F_Latest</vt:lpstr>
      <vt:lpstr>A125993646R</vt:lpstr>
      <vt:lpstr>A125993646R_Data</vt:lpstr>
      <vt:lpstr>A125993646R_Latest</vt:lpstr>
      <vt:lpstr>A125993650F</vt:lpstr>
      <vt:lpstr>A125993650F_Data</vt:lpstr>
      <vt:lpstr>A125993650F_Latest</vt:lpstr>
      <vt:lpstr>A125993654R</vt:lpstr>
      <vt:lpstr>A125993654R_Data</vt:lpstr>
      <vt:lpstr>A125993654R_Latest</vt:lpstr>
      <vt:lpstr>A125993658X</vt:lpstr>
      <vt:lpstr>A125993658X_Data</vt:lpstr>
      <vt:lpstr>A125993658X_Latest</vt:lpstr>
      <vt:lpstr>A125993666X</vt:lpstr>
      <vt:lpstr>A125993666X_Data</vt:lpstr>
      <vt:lpstr>A125993666X_Latest</vt:lpstr>
      <vt:lpstr>A125993670R</vt:lpstr>
      <vt:lpstr>A125993670R_Data</vt:lpstr>
      <vt:lpstr>A125993670R_Latest</vt:lpstr>
      <vt:lpstr>A125993674X</vt:lpstr>
      <vt:lpstr>A125993674X_Data</vt:lpstr>
      <vt:lpstr>A125993674X_Latest</vt:lpstr>
      <vt:lpstr>A125993678J</vt:lpstr>
      <vt:lpstr>A125993678J_Data</vt:lpstr>
      <vt:lpstr>A125993678J_Latest</vt:lpstr>
      <vt:lpstr>A125993682X</vt:lpstr>
      <vt:lpstr>A125993682X_Data</vt:lpstr>
      <vt:lpstr>A125993682X_Latest</vt:lpstr>
      <vt:lpstr>A125993686J</vt:lpstr>
      <vt:lpstr>A125993686J_Data</vt:lpstr>
      <vt:lpstr>A125993686J_Latest</vt:lpstr>
      <vt:lpstr>A125993690X</vt:lpstr>
      <vt:lpstr>A125993690X_Data</vt:lpstr>
      <vt:lpstr>A125993690X_Latest</vt:lpstr>
      <vt:lpstr>A125993694J</vt:lpstr>
      <vt:lpstr>A125993694J_Data</vt:lpstr>
      <vt:lpstr>A125993694J_Latest</vt:lpstr>
      <vt:lpstr>A125993698T</vt:lpstr>
      <vt:lpstr>A125993698T_Data</vt:lpstr>
      <vt:lpstr>A125993698T_Latest</vt:lpstr>
      <vt:lpstr>A125993702W</vt:lpstr>
      <vt:lpstr>A125993702W_Data</vt:lpstr>
      <vt:lpstr>A125993702W_Latest</vt:lpstr>
      <vt:lpstr>A125993706F</vt:lpstr>
      <vt:lpstr>A125993706F_Data</vt:lpstr>
      <vt:lpstr>A125993706F_Latest</vt:lpstr>
      <vt:lpstr>A125993710W</vt:lpstr>
      <vt:lpstr>A125993710W_Data</vt:lpstr>
      <vt:lpstr>A125993710W_Latest</vt:lpstr>
      <vt:lpstr>A125993714F</vt:lpstr>
      <vt:lpstr>A125993714F_Data</vt:lpstr>
      <vt:lpstr>A125993714F_Latest</vt:lpstr>
      <vt:lpstr>A125993718R</vt:lpstr>
      <vt:lpstr>A125993718R_Data</vt:lpstr>
      <vt:lpstr>A125993718R_Latest</vt:lpstr>
      <vt:lpstr>A125993722F</vt:lpstr>
      <vt:lpstr>A125993722F_Data</vt:lpstr>
      <vt:lpstr>A125993722F_Latest</vt:lpstr>
      <vt:lpstr>A125993726R</vt:lpstr>
      <vt:lpstr>A125993726R_Data</vt:lpstr>
      <vt:lpstr>A125993726R_Latest</vt:lpstr>
      <vt:lpstr>A125993730F</vt:lpstr>
      <vt:lpstr>A125993730F_Data</vt:lpstr>
      <vt:lpstr>A125993730F_Latest</vt:lpstr>
      <vt:lpstr>A125993734R</vt:lpstr>
      <vt:lpstr>A125993734R_Data</vt:lpstr>
      <vt:lpstr>A125993734R_Latest</vt:lpstr>
      <vt:lpstr>A125993738X</vt:lpstr>
      <vt:lpstr>A125993738X_Data</vt:lpstr>
      <vt:lpstr>A125993738X_Latest</vt:lpstr>
      <vt:lpstr>A125993742R</vt:lpstr>
      <vt:lpstr>A125993742R_Data</vt:lpstr>
      <vt:lpstr>A125993742R_Latest</vt:lpstr>
      <vt:lpstr>A125993746X</vt:lpstr>
      <vt:lpstr>A125993746X_Data</vt:lpstr>
      <vt:lpstr>A125993746X_Latest</vt:lpstr>
      <vt:lpstr>A125993750R</vt:lpstr>
      <vt:lpstr>A125993750R_Data</vt:lpstr>
      <vt:lpstr>A125993750R_Latest</vt:lpstr>
      <vt:lpstr>A125993754X</vt:lpstr>
      <vt:lpstr>A125993754X_Data</vt:lpstr>
      <vt:lpstr>A125993754X_Latest</vt:lpstr>
      <vt:lpstr>A125993758J</vt:lpstr>
      <vt:lpstr>A125993758J_Data</vt:lpstr>
      <vt:lpstr>A125993758J_Latest</vt:lpstr>
      <vt:lpstr>A125993762X</vt:lpstr>
      <vt:lpstr>A125993762X_Data</vt:lpstr>
      <vt:lpstr>A125993762X_Latest</vt:lpstr>
      <vt:lpstr>A125993766J</vt:lpstr>
      <vt:lpstr>A125993766J_Data</vt:lpstr>
      <vt:lpstr>A125993766J_Latest</vt:lpstr>
      <vt:lpstr>A125993770X</vt:lpstr>
      <vt:lpstr>A125993770X_Data</vt:lpstr>
      <vt:lpstr>A125993770X_Latest</vt:lpstr>
      <vt:lpstr>A125993774J</vt:lpstr>
      <vt:lpstr>A125993774J_Data</vt:lpstr>
      <vt:lpstr>A125993774J_Latest</vt:lpstr>
      <vt:lpstr>A125993778T</vt:lpstr>
      <vt:lpstr>A125993778T_Data</vt:lpstr>
      <vt:lpstr>A125993778T_Latest</vt:lpstr>
      <vt:lpstr>A125993782J</vt:lpstr>
      <vt:lpstr>A125993782J_Data</vt:lpstr>
      <vt:lpstr>A125993782J_Latest</vt:lpstr>
      <vt:lpstr>A125993786T</vt:lpstr>
      <vt:lpstr>A125993786T_Data</vt:lpstr>
      <vt:lpstr>A125993786T_Latest</vt:lpstr>
      <vt:lpstr>A125993790J</vt:lpstr>
      <vt:lpstr>A125993790J_Data</vt:lpstr>
      <vt:lpstr>A125993790J_Latest</vt:lpstr>
      <vt:lpstr>A125993794T</vt:lpstr>
      <vt:lpstr>A125993794T_Data</vt:lpstr>
      <vt:lpstr>A125993794T_Latest</vt:lpstr>
      <vt:lpstr>A125993798A</vt:lpstr>
      <vt:lpstr>A125993798A_Data</vt:lpstr>
      <vt:lpstr>A125993798A_Latest</vt:lpstr>
      <vt:lpstr>A125993802F</vt:lpstr>
      <vt:lpstr>A125993802F_Data</vt:lpstr>
      <vt:lpstr>A125993802F_Latest</vt:lpstr>
      <vt:lpstr>A125993806R</vt:lpstr>
      <vt:lpstr>A125993806R_Data</vt:lpstr>
      <vt:lpstr>A125993806R_Latest</vt:lpstr>
      <vt:lpstr>A125993810F</vt:lpstr>
      <vt:lpstr>A125993810F_Data</vt:lpstr>
      <vt:lpstr>A125993810F_Latest</vt:lpstr>
      <vt:lpstr>A125993814R</vt:lpstr>
      <vt:lpstr>A125993814R_Data</vt:lpstr>
      <vt:lpstr>A125993814R_Latest</vt:lpstr>
      <vt:lpstr>A125993818X</vt:lpstr>
      <vt:lpstr>A125993818X_Data</vt:lpstr>
      <vt:lpstr>A125993818X_Latest</vt:lpstr>
      <vt:lpstr>A125993822R</vt:lpstr>
      <vt:lpstr>A125993822R_Data</vt:lpstr>
      <vt:lpstr>A125993822R_Latest</vt:lpstr>
      <vt:lpstr>A125993826X</vt:lpstr>
      <vt:lpstr>A125993826X_Data</vt:lpstr>
      <vt:lpstr>A125993826X_Latest</vt:lpstr>
      <vt:lpstr>A125993830R</vt:lpstr>
      <vt:lpstr>A125993830R_Data</vt:lpstr>
      <vt:lpstr>A125993830R_Latest</vt:lpstr>
      <vt:lpstr>A125993834X</vt:lpstr>
      <vt:lpstr>A125993834X_Data</vt:lpstr>
      <vt:lpstr>A125993834X_Latest</vt:lpstr>
      <vt:lpstr>A125993838J</vt:lpstr>
      <vt:lpstr>A125993838J_Data</vt:lpstr>
      <vt:lpstr>A125993838J_Latest</vt:lpstr>
      <vt:lpstr>A125993842X</vt:lpstr>
      <vt:lpstr>A125993842X_Data</vt:lpstr>
      <vt:lpstr>A125993842X_Latest</vt:lpstr>
      <vt:lpstr>A125993846J</vt:lpstr>
      <vt:lpstr>A125993846J_Data</vt:lpstr>
      <vt:lpstr>A125993846J_Latest</vt:lpstr>
      <vt:lpstr>A125993850X</vt:lpstr>
      <vt:lpstr>A125993850X_Data</vt:lpstr>
      <vt:lpstr>A125993850X_Latest</vt:lpstr>
      <vt:lpstr>A125993854J</vt:lpstr>
      <vt:lpstr>A125993854J_Data</vt:lpstr>
      <vt:lpstr>A125993854J_Latest</vt:lpstr>
      <vt:lpstr>A125993858T</vt:lpstr>
      <vt:lpstr>A125993858T_Data</vt:lpstr>
      <vt:lpstr>A125993858T_Latest</vt:lpstr>
      <vt:lpstr>A125993866T</vt:lpstr>
      <vt:lpstr>A125993866T_Data</vt:lpstr>
      <vt:lpstr>A125993866T_Latest</vt:lpstr>
      <vt:lpstr>A125993870J</vt:lpstr>
      <vt:lpstr>A125993870J_Data</vt:lpstr>
      <vt:lpstr>A125993870J_Latest</vt:lpstr>
      <vt:lpstr>A125993874T</vt:lpstr>
      <vt:lpstr>A125993874T_Data</vt:lpstr>
      <vt:lpstr>A125993874T_Latest</vt:lpstr>
      <vt:lpstr>A125993878A</vt:lpstr>
      <vt:lpstr>A125993878A_Data</vt:lpstr>
      <vt:lpstr>A125993878A_Latest</vt:lpstr>
      <vt:lpstr>A125993882T</vt:lpstr>
      <vt:lpstr>A125993882T_Data</vt:lpstr>
      <vt:lpstr>A125993882T_Latest</vt:lpstr>
      <vt:lpstr>A125993886A</vt:lpstr>
      <vt:lpstr>A125993886A_Data</vt:lpstr>
      <vt:lpstr>A125993886A_Latest</vt:lpstr>
      <vt:lpstr>A125993890T</vt:lpstr>
      <vt:lpstr>A125993890T_Data</vt:lpstr>
      <vt:lpstr>A125993890T_Latest</vt:lpstr>
      <vt:lpstr>A125993894A</vt:lpstr>
      <vt:lpstr>A125993894A_Data</vt:lpstr>
      <vt:lpstr>A125993894A_Latest</vt:lpstr>
      <vt:lpstr>A125993898K</vt:lpstr>
      <vt:lpstr>A125993898K_Data</vt:lpstr>
      <vt:lpstr>A125993898K_Latest</vt:lpstr>
      <vt:lpstr>A125993902R</vt:lpstr>
      <vt:lpstr>A125993902R_Data</vt:lpstr>
      <vt:lpstr>A125993902R_Latest</vt:lpstr>
      <vt:lpstr>A125993906X</vt:lpstr>
      <vt:lpstr>A125993906X_Data</vt:lpstr>
      <vt:lpstr>A125993906X_Latest</vt:lpstr>
      <vt:lpstr>A125993910R</vt:lpstr>
      <vt:lpstr>A125993910R_Data</vt:lpstr>
      <vt:lpstr>A125993910R_Latest</vt:lpstr>
      <vt:lpstr>A125993914X</vt:lpstr>
      <vt:lpstr>A125993914X_Data</vt:lpstr>
      <vt:lpstr>A125993914X_Latest</vt:lpstr>
      <vt:lpstr>A125993918J</vt:lpstr>
      <vt:lpstr>A125993918J_Data</vt:lpstr>
      <vt:lpstr>A125993918J_Latest</vt:lpstr>
      <vt:lpstr>A125993922X</vt:lpstr>
      <vt:lpstr>A125993922X_Data</vt:lpstr>
      <vt:lpstr>A125993922X_Latest</vt:lpstr>
      <vt:lpstr>A125993926J</vt:lpstr>
      <vt:lpstr>A125993926J_Data</vt:lpstr>
      <vt:lpstr>A125993926J_Latest</vt:lpstr>
      <vt:lpstr>A125993930X</vt:lpstr>
      <vt:lpstr>A125993930X_Data</vt:lpstr>
      <vt:lpstr>A125993930X_Latest</vt:lpstr>
      <vt:lpstr>A125993934J</vt:lpstr>
      <vt:lpstr>A125993934J_Data</vt:lpstr>
      <vt:lpstr>A125993934J_Latest</vt:lpstr>
      <vt:lpstr>A125993938T</vt:lpstr>
      <vt:lpstr>A125993938T_Data</vt:lpstr>
      <vt:lpstr>A125993938T_Latest</vt:lpstr>
      <vt:lpstr>A125993942J</vt:lpstr>
      <vt:lpstr>A125993942J_Data</vt:lpstr>
      <vt:lpstr>A125993942J_Latest</vt:lpstr>
      <vt:lpstr>A125993946T</vt:lpstr>
      <vt:lpstr>A125993946T_Data</vt:lpstr>
      <vt:lpstr>A125993946T_Latest</vt:lpstr>
      <vt:lpstr>A125993950J</vt:lpstr>
      <vt:lpstr>A125993950J_Data</vt:lpstr>
      <vt:lpstr>A125993950J_Latest</vt:lpstr>
      <vt:lpstr>A125993954T</vt:lpstr>
      <vt:lpstr>A125993954T_Data</vt:lpstr>
      <vt:lpstr>A125993954T_Latest</vt:lpstr>
      <vt:lpstr>A125993958A</vt:lpstr>
      <vt:lpstr>A125993958A_Data</vt:lpstr>
      <vt:lpstr>A125993958A_Latest</vt:lpstr>
      <vt:lpstr>A125993962T</vt:lpstr>
      <vt:lpstr>A125993962T_Data</vt:lpstr>
      <vt:lpstr>A125993962T_Latest</vt:lpstr>
      <vt:lpstr>A125993966A</vt:lpstr>
      <vt:lpstr>A125993966A_Data</vt:lpstr>
      <vt:lpstr>A125993966A_Latest</vt:lpstr>
      <vt:lpstr>A125993970T</vt:lpstr>
      <vt:lpstr>A125993970T_Data</vt:lpstr>
      <vt:lpstr>A125993970T_Latest</vt:lpstr>
      <vt:lpstr>A125993974A</vt:lpstr>
      <vt:lpstr>A125993974A_Data</vt:lpstr>
      <vt:lpstr>A125993974A_Latest</vt:lpstr>
      <vt:lpstr>A125993978K</vt:lpstr>
      <vt:lpstr>A125993978K_Data</vt:lpstr>
      <vt:lpstr>A125993978K_Latest</vt:lpstr>
      <vt:lpstr>A125993982A</vt:lpstr>
      <vt:lpstr>A125993982A_Data</vt:lpstr>
      <vt:lpstr>A125993982A_Latest</vt:lpstr>
      <vt:lpstr>A125993986K</vt:lpstr>
      <vt:lpstr>A125993986K_Data</vt:lpstr>
      <vt:lpstr>A125993986K_Latest</vt:lpstr>
      <vt:lpstr>A125993990A</vt:lpstr>
      <vt:lpstr>A125993990A_Data</vt:lpstr>
      <vt:lpstr>A125993990A_Latest</vt:lpstr>
      <vt:lpstr>A125993994K</vt:lpstr>
      <vt:lpstr>A125993994K_Data</vt:lpstr>
      <vt:lpstr>A125993994K_Latest</vt:lpstr>
      <vt:lpstr>A125993998V</vt:lpstr>
      <vt:lpstr>A125993998V_Data</vt:lpstr>
      <vt:lpstr>A125993998V_Latest</vt:lpstr>
      <vt:lpstr>A125994002A</vt:lpstr>
      <vt:lpstr>A125994002A_Data</vt:lpstr>
      <vt:lpstr>A125994002A_Latest</vt:lpstr>
      <vt:lpstr>A125994006K</vt:lpstr>
      <vt:lpstr>A125994006K_Data</vt:lpstr>
      <vt:lpstr>A125994006K_Latest</vt:lpstr>
      <vt:lpstr>A125994010A</vt:lpstr>
      <vt:lpstr>A125994010A_Data</vt:lpstr>
      <vt:lpstr>A125994010A_Latest</vt:lpstr>
      <vt:lpstr>A125994014K</vt:lpstr>
      <vt:lpstr>A125994014K_Data</vt:lpstr>
      <vt:lpstr>A125994014K_Latest</vt:lpstr>
      <vt:lpstr>A125994018V</vt:lpstr>
      <vt:lpstr>A125994018V_Data</vt:lpstr>
      <vt:lpstr>A125994018V_Latest</vt:lpstr>
      <vt:lpstr>A125994022K</vt:lpstr>
      <vt:lpstr>A125994022K_Data</vt:lpstr>
      <vt:lpstr>A125994022K_Latest</vt:lpstr>
      <vt:lpstr>A125994026V</vt:lpstr>
      <vt:lpstr>A125994026V_Data</vt:lpstr>
      <vt:lpstr>A125994026V_Latest</vt:lpstr>
      <vt:lpstr>A125994030K</vt:lpstr>
      <vt:lpstr>A125994030K_Data</vt:lpstr>
      <vt:lpstr>A125994030K_Latest</vt:lpstr>
      <vt:lpstr>A125994034V</vt:lpstr>
      <vt:lpstr>A125994034V_Data</vt:lpstr>
      <vt:lpstr>A125994034V_Latest</vt:lpstr>
      <vt:lpstr>A125994038C</vt:lpstr>
      <vt:lpstr>A125994038C_Data</vt:lpstr>
      <vt:lpstr>A125994038C_Latest</vt:lpstr>
      <vt:lpstr>A125994042V</vt:lpstr>
      <vt:lpstr>A125994042V_Data</vt:lpstr>
      <vt:lpstr>A125994042V_Latest</vt:lpstr>
      <vt:lpstr>A125994046C</vt:lpstr>
      <vt:lpstr>A125994046C_Data</vt:lpstr>
      <vt:lpstr>A125994046C_Latest</vt:lpstr>
      <vt:lpstr>A125994050V</vt:lpstr>
      <vt:lpstr>A125994050V_Data</vt:lpstr>
      <vt:lpstr>A125994050V_Latest</vt:lpstr>
      <vt:lpstr>A125994054C</vt:lpstr>
      <vt:lpstr>A125994054C_Data</vt:lpstr>
      <vt:lpstr>A125994054C_Latest</vt:lpstr>
      <vt:lpstr>A125994058L</vt:lpstr>
      <vt:lpstr>A125994058L_Data</vt:lpstr>
      <vt:lpstr>A125994058L_Latest</vt:lpstr>
      <vt:lpstr>A125994066L</vt:lpstr>
      <vt:lpstr>A125994066L_Data</vt:lpstr>
      <vt:lpstr>A125994066L_Latest</vt:lpstr>
      <vt:lpstr>A125994070C</vt:lpstr>
      <vt:lpstr>A125994070C_Data</vt:lpstr>
      <vt:lpstr>A125994070C_Latest</vt:lpstr>
      <vt:lpstr>A125994074L</vt:lpstr>
      <vt:lpstr>A125994074L_Data</vt:lpstr>
      <vt:lpstr>A125994074L_Latest</vt:lpstr>
      <vt:lpstr>A125994078W</vt:lpstr>
      <vt:lpstr>A125994078W_Data</vt:lpstr>
      <vt:lpstr>A125994078W_Latest</vt:lpstr>
      <vt:lpstr>A125994082L</vt:lpstr>
      <vt:lpstr>A125994082L_Data</vt:lpstr>
      <vt:lpstr>A125994082L_Latest</vt:lpstr>
      <vt:lpstr>A125994086W</vt:lpstr>
      <vt:lpstr>A125994086W_Data</vt:lpstr>
      <vt:lpstr>A125994086W_Latest</vt:lpstr>
      <vt:lpstr>A125994090L</vt:lpstr>
      <vt:lpstr>A125994090L_Data</vt:lpstr>
      <vt:lpstr>A125994090L_Latest</vt:lpstr>
      <vt:lpstr>A125994094W</vt:lpstr>
      <vt:lpstr>A125994094W_Data</vt:lpstr>
      <vt:lpstr>A125994094W_Latest</vt:lpstr>
      <vt:lpstr>A125994098F</vt:lpstr>
      <vt:lpstr>A125994098F_Data</vt:lpstr>
      <vt:lpstr>A125994098F_Latest</vt:lpstr>
      <vt:lpstr>A125994102K</vt:lpstr>
      <vt:lpstr>A125994102K_Data</vt:lpstr>
      <vt:lpstr>A125994102K_Latest</vt:lpstr>
      <vt:lpstr>A125994106V</vt:lpstr>
      <vt:lpstr>A125994106V_Data</vt:lpstr>
      <vt:lpstr>A125994106V_Latest</vt:lpstr>
      <vt:lpstr>A125994110K</vt:lpstr>
      <vt:lpstr>A125994110K_Data</vt:lpstr>
      <vt:lpstr>A125994110K_Latest</vt:lpstr>
      <vt:lpstr>A125994114V</vt:lpstr>
      <vt:lpstr>A125994114V_Data</vt:lpstr>
      <vt:lpstr>A125994114V_Latest</vt:lpstr>
      <vt:lpstr>A125994118C</vt:lpstr>
      <vt:lpstr>A125994118C_Data</vt:lpstr>
      <vt:lpstr>A125994118C_Latest</vt:lpstr>
      <vt:lpstr>A125994122V</vt:lpstr>
      <vt:lpstr>A125994122V_Data</vt:lpstr>
      <vt:lpstr>A125994122V_Latest</vt:lpstr>
      <vt:lpstr>A125994126C</vt:lpstr>
      <vt:lpstr>A125994126C_Data</vt:lpstr>
      <vt:lpstr>A125994126C_Latest</vt:lpstr>
      <vt:lpstr>A125994130V</vt:lpstr>
      <vt:lpstr>A125994130V_Data</vt:lpstr>
      <vt:lpstr>A125994130V_Latest</vt:lpstr>
      <vt:lpstr>A125994134C</vt:lpstr>
      <vt:lpstr>A125994134C_Data</vt:lpstr>
      <vt:lpstr>A125994134C_Latest</vt:lpstr>
      <vt:lpstr>A125994138L</vt:lpstr>
      <vt:lpstr>A125994138L_Data</vt:lpstr>
      <vt:lpstr>A125994138L_Latest</vt:lpstr>
      <vt:lpstr>A125994142C</vt:lpstr>
      <vt:lpstr>A125994142C_Data</vt:lpstr>
      <vt:lpstr>A125994142C_Latest</vt:lpstr>
      <vt:lpstr>A125994146L</vt:lpstr>
      <vt:lpstr>A125994146L_Data</vt:lpstr>
      <vt:lpstr>A125994146L_Latest</vt:lpstr>
      <vt:lpstr>A125994150C</vt:lpstr>
      <vt:lpstr>A125994150C_Data</vt:lpstr>
      <vt:lpstr>A125994150C_Latest</vt:lpstr>
      <vt:lpstr>A125994154L</vt:lpstr>
      <vt:lpstr>A125994154L_Data</vt:lpstr>
      <vt:lpstr>A125994154L_Latest</vt:lpstr>
      <vt:lpstr>A125994158W</vt:lpstr>
      <vt:lpstr>A125994158W_Data</vt:lpstr>
      <vt:lpstr>A125994158W_Latest</vt:lpstr>
      <vt:lpstr>A125994162L</vt:lpstr>
      <vt:lpstr>A125994162L_Data</vt:lpstr>
      <vt:lpstr>A125994162L_Latest</vt:lpstr>
      <vt:lpstr>A125994166W</vt:lpstr>
      <vt:lpstr>A125994166W_Data</vt:lpstr>
      <vt:lpstr>A125994166W_Latest</vt:lpstr>
      <vt:lpstr>A125994170L</vt:lpstr>
      <vt:lpstr>A125994170L_Data</vt:lpstr>
      <vt:lpstr>A125994170L_Latest</vt:lpstr>
      <vt:lpstr>A125994174W</vt:lpstr>
      <vt:lpstr>A125994174W_Data</vt:lpstr>
      <vt:lpstr>A125994174W_Latest</vt:lpstr>
      <vt:lpstr>A125994178F</vt:lpstr>
      <vt:lpstr>A125994178F_Data</vt:lpstr>
      <vt:lpstr>A125994178F_Latest</vt:lpstr>
      <vt:lpstr>A125994182W</vt:lpstr>
      <vt:lpstr>A125994182W_Data</vt:lpstr>
      <vt:lpstr>A125994182W_Latest</vt:lpstr>
      <vt:lpstr>A125994186F</vt:lpstr>
      <vt:lpstr>A125994186F_Data</vt:lpstr>
      <vt:lpstr>A125994186F_Latest</vt:lpstr>
      <vt:lpstr>A125994190W</vt:lpstr>
      <vt:lpstr>A125994190W_Data</vt:lpstr>
      <vt:lpstr>A125994190W_Latest</vt:lpstr>
      <vt:lpstr>A125994194F</vt:lpstr>
      <vt:lpstr>A125994194F_Data</vt:lpstr>
      <vt:lpstr>A125994194F_Latest</vt:lpstr>
      <vt:lpstr>A125994198R</vt:lpstr>
      <vt:lpstr>A125994198R_Data</vt:lpstr>
      <vt:lpstr>A125994198R_Latest</vt:lpstr>
      <vt:lpstr>A125994202V</vt:lpstr>
      <vt:lpstr>A125994202V_Data</vt:lpstr>
      <vt:lpstr>A125994202V_Latest</vt:lpstr>
      <vt:lpstr>A125994206C</vt:lpstr>
      <vt:lpstr>A125994206C_Data</vt:lpstr>
      <vt:lpstr>A125994206C_Latest</vt:lpstr>
      <vt:lpstr>A125994210V</vt:lpstr>
      <vt:lpstr>A125994210V_Data</vt:lpstr>
      <vt:lpstr>A125994210V_Latest</vt:lpstr>
      <vt:lpstr>A125994214C</vt:lpstr>
      <vt:lpstr>A125994214C_Data</vt:lpstr>
      <vt:lpstr>A125994214C_Latest</vt:lpstr>
      <vt:lpstr>A125994218L</vt:lpstr>
      <vt:lpstr>A125994218L_Data</vt:lpstr>
      <vt:lpstr>A125994218L_Latest</vt:lpstr>
      <vt:lpstr>A125994222C</vt:lpstr>
      <vt:lpstr>A125994222C_Data</vt:lpstr>
      <vt:lpstr>A125994222C_Latest</vt:lpstr>
      <vt:lpstr>A125994226L</vt:lpstr>
      <vt:lpstr>A125994226L_Data</vt:lpstr>
      <vt:lpstr>A125994226L_Latest</vt:lpstr>
      <vt:lpstr>A125994230C</vt:lpstr>
      <vt:lpstr>A125994230C_Data</vt:lpstr>
      <vt:lpstr>A125994230C_Latest</vt:lpstr>
      <vt:lpstr>A125994234L</vt:lpstr>
      <vt:lpstr>A125994234L_Data</vt:lpstr>
      <vt:lpstr>A125994234L_Latest</vt:lpstr>
      <vt:lpstr>A125994238W</vt:lpstr>
      <vt:lpstr>A125994238W_Data</vt:lpstr>
      <vt:lpstr>A125994238W_Latest</vt:lpstr>
      <vt:lpstr>A125994242L</vt:lpstr>
      <vt:lpstr>A125994242L_Data</vt:lpstr>
      <vt:lpstr>A125994242L_Latest</vt:lpstr>
      <vt:lpstr>A125994246W</vt:lpstr>
      <vt:lpstr>A125994246W_Data</vt:lpstr>
      <vt:lpstr>A125994246W_Latest</vt:lpstr>
      <vt:lpstr>A125994250L</vt:lpstr>
      <vt:lpstr>A125994250L_Data</vt:lpstr>
      <vt:lpstr>A125994250L_Latest</vt:lpstr>
      <vt:lpstr>A125994254W</vt:lpstr>
      <vt:lpstr>A125994254W_Data</vt:lpstr>
      <vt:lpstr>A125994254W_Latest</vt:lpstr>
      <vt:lpstr>A125994258F</vt:lpstr>
      <vt:lpstr>A125994258F_Data</vt:lpstr>
      <vt:lpstr>A125994258F_Latest</vt:lpstr>
      <vt:lpstr>A125994266F</vt:lpstr>
      <vt:lpstr>A125994266F_Data</vt:lpstr>
      <vt:lpstr>A125994266F_Latest</vt:lpstr>
      <vt:lpstr>A125994270W</vt:lpstr>
      <vt:lpstr>A125994270W_Data</vt:lpstr>
      <vt:lpstr>A125994270W_Latest</vt:lpstr>
      <vt:lpstr>A125994274F</vt:lpstr>
      <vt:lpstr>A125994274F_Data</vt:lpstr>
      <vt:lpstr>A125994274F_Latest</vt:lpstr>
      <vt:lpstr>A125994278R</vt:lpstr>
      <vt:lpstr>A125994278R_Data</vt:lpstr>
      <vt:lpstr>A125994278R_Latest</vt:lpstr>
      <vt:lpstr>A125994282F</vt:lpstr>
      <vt:lpstr>A125994282F_Data</vt:lpstr>
      <vt:lpstr>A125994282F_Latest</vt:lpstr>
      <vt:lpstr>A125994286R</vt:lpstr>
      <vt:lpstr>A125994286R_Data</vt:lpstr>
      <vt:lpstr>A125994286R_Latest</vt:lpstr>
      <vt:lpstr>A125994290F</vt:lpstr>
      <vt:lpstr>A125994290F_Data</vt:lpstr>
      <vt:lpstr>A125994290F_Latest</vt:lpstr>
      <vt:lpstr>A125994294R</vt:lpstr>
      <vt:lpstr>A125994294R_Data</vt:lpstr>
      <vt:lpstr>A125994294R_Latest</vt:lpstr>
      <vt:lpstr>A125994298X</vt:lpstr>
      <vt:lpstr>A125994298X_Data</vt:lpstr>
      <vt:lpstr>A125994298X_Latest</vt:lpstr>
      <vt:lpstr>A125994302C</vt:lpstr>
      <vt:lpstr>A125994302C_Data</vt:lpstr>
      <vt:lpstr>A125994302C_Latest</vt:lpstr>
      <vt:lpstr>A125994306L</vt:lpstr>
      <vt:lpstr>A125994306L_Data</vt:lpstr>
      <vt:lpstr>A125994306L_Latest</vt:lpstr>
      <vt:lpstr>A125994310C</vt:lpstr>
      <vt:lpstr>A125994310C_Data</vt:lpstr>
      <vt:lpstr>A125994310C_Latest</vt:lpstr>
      <vt:lpstr>A125994314L</vt:lpstr>
      <vt:lpstr>A125994314L_Data</vt:lpstr>
      <vt:lpstr>A125994314L_Latest</vt:lpstr>
      <vt:lpstr>A125994318W</vt:lpstr>
      <vt:lpstr>A125994318W_Data</vt:lpstr>
      <vt:lpstr>A125994318W_Latest</vt:lpstr>
      <vt:lpstr>A125994322L</vt:lpstr>
      <vt:lpstr>A125994322L_Data</vt:lpstr>
      <vt:lpstr>A125994322L_Latest</vt:lpstr>
      <vt:lpstr>A125994326W</vt:lpstr>
      <vt:lpstr>A125994326W_Data</vt:lpstr>
      <vt:lpstr>A125994326W_Latest</vt:lpstr>
      <vt:lpstr>A125994330L</vt:lpstr>
      <vt:lpstr>A125994330L_Data</vt:lpstr>
      <vt:lpstr>A125994330L_Latest</vt:lpstr>
      <vt:lpstr>A125994334W</vt:lpstr>
      <vt:lpstr>A125994334W_Data</vt:lpstr>
      <vt:lpstr>A125994334W_Latest</vt:lpstr>
      <vt:lpstr>A125994338F</vt:lpstr>
      <vt:lpstr>A125994338F_Data</vt:lpstr>
      <vt:lpstr>A125994338F_Latest</vt:lpstr>
      <vt:lpstr>A125994342W</vt:lpstr>
      <vt:lpstr>A125994342W_Data</vt:lpstr>
      <vt:lpstr>A125994342W_Latest</vt:lpstr>
      <vt:lpstr>A125994346F</vt:lpstr>
      <vt:lpstr>A125994346F_Data</vt:lpstr>
      <vt:lpstr>A125994346F_Latest</vt:lpstr>
      <vt:lpstr>A125994350W</vt:lpstr>
      <vt:lpstr>A125994350W_Data</vt:lpstr>
      <vt:lpstr>A125994350W_Latest</vt:lpstr>
      <vt:lpstr>A125994354F</vt:lpstr>
      <vt:lpstr>A125994354F_Data</vt:lpstr>
      <vt:lpstr>A125994354F_Latest</vt:lpstr>
      <vt:lpstr>A125994358R</vt:lpstr>
      <vt:lpstr>A125994358R_Data</vt:lpstr>
      <vt:lpstr>A125994358R_Latest</vt:lpstr>
      <vt:lpstr>A125994362F</vt:lpstr>
      <vt:lpstr>A125994362F_Data</vt:lpstr>
      <vt:lpstr>A125994362F_Latest</vt:lpstr>
      <vt:lpstr>A125994366R</vt:lpstr>
      <vt:lpstr>A125994366R_Data</vt:lpstr>
      <vt:lpstr>A125994366R_Latest</vt:lpstr>
      <vt:lpstr>A125994370F</vt:lpstr>
      <vt:lpstr>A125994370F_Data</vt:lpstr>
      <vt:lpstr>A125994370F_Latest</vt:lpstr>
      <vt:lpstr>A125994374R</vt:lpstr>
      <vt:lpstr>A125994374R_Data</vt:lpstr>
      <vt:lpstr>A125994374R_Latest</vt:lpstr>
      <vt:lpstr>A125994378X</vt:lpstr>
      <vt:lpstr>A125994378X_Data</vt:lpstr>
      <vt:lpstr>A125994378X_Latest</vt:lpstr>
      <vt:lpstr>A125994382R</vt:lpstr>
      <vt:lpstr>A125994382R_Data</vt:lpstr>
      <vt:lpstr>A125994382R_Latest</vt:lpstr>
      <vt:lpstr>A125994386X</vt:lpstr>
      <vt:lpstr>A125994386X_Data</vt:lpstr>
      <vt:lpstr>A125994386X_Latest</vt:lpstr>
      <vt:lpstr>A125994390R</vt:lpstr>
      <vt:lpstr>A125994390R_Data</vt:lpstr>
      <vt:lpstr>A125994390R_Latest</vt:lpstr>
      <vt:lpstr>A125994394X</vt:lpstr>
      <vt:lpstr>A125994394X_Data</vt:lpstr>
      <vt:lpstr>A125994394X_Latest</vt:lpstr>
      <vt:lpstr>A125994398J</vt:lpstr>
      <vt:lpstr>A125994398J_Data</vt:lpstr>
      <vt:lpstr>A125994398J_Latest</vt:lpstr>
      <vt:lpstr>A125994402L</vt:lpstr>
      <vt:lpstr>A125994402L_Data</vt:lpstr>
      <vt:lpstr>A125994402L_Latest</vt:lpstr>
      <vt:lpstr>A125994406W</vt:lpstr>
      <vt:lpstr>A125994406W_Data</vt:lpstr>
      <vt:lpstr>A125994406W_Latest</vt:lpstr>
      <vt:lpstr>A125994410L</vt:lpstr>
      <vt:lpstr>A125994410L_Data</vt:lpstr>
      <vt:lpstr>A125994410L_Latest</vt:lpstr>
      <vt:lpstr>A125994414W</vt:lpstr>
      <vt:lpstr>A125994414W_Data</vt:lpstr>
      <vt:lpstr>A125994414W_Latest</vt:lpstr>
      <vt:lpstr>A125994418F</vt:lpstr>
      <vt:lpstr>A125994418F_Data</vt:lpstr>
      <vt:lpstr>A125994418F_Latest</vt:lpstr>
      <vt:lpstr>A125994422W</vt:lpstr>
      <vt:lpstr>A125994422W_Data</vt:lpstr>
      <vt:lpstr>A125994422W_Latest</vt:lpstr>
      <vt:lpstr>A125994426F</vt:lpstr>
      <vt:lpstr>A125994426F_Data</vt:lpstr>
      <vt:lpstr>A125994426F_Latest</vt:lpstr>
      <vt:lpstr>A125994430W</vt:lpstr>
      <vt:lpstr>A125994430W_Data</vt:lpstr>
      <vt:lpstr>A125994430W_Latest</vt:lpstr>
      <vt:lpstr>A125994434F</vt:lpstr>
      <vt:lpstr>A125994434F_Data</vt:lpstr>
      <vt:lpstr>A125994434F_Latest</vt:lpstr>
      <vt:lpstr>A125994438R</vt:lpstr>
      <vt:lpstr>A125994438R_Data</vt:lpstr>
      <vt:lpstr>A125994438R_Latest</vt:lpstr>
      <vt:lpstr>A125994442F</vt:lpstr>
      <vt:lpstr>A125994442F_Data</vt:lpstr>
      <vt:lpstr>A125994442F_Latest</vt:lpstr>
      <vt:lpstr>A125994446R</vt:lpstr>
      <vt:lpstr>A125994446R_Data</vt:lpstr>
      <vt:lpstr>A125994446R_Latest</vt:lpstr>
      <vt:lpstr>A125994450F</vt:lpstr>
      <vt:lpstr>A125994450F_Data</vt:lpstr>
      <vt:lpstr>A125994450F_Latest</vt:lpstr>
      <vt:lpstr>A125994454R</vt:lpstr>
      <vt:lpstr>A125994454R_Data</vt:lpstr>
      <vt:lpstr>A125994454R_Latest</vt:lpstr>
      <vt:lpstr>A125994458X</vt:lpstr>
      <vt:lpstr>A125994458X_Data</vt:lpstr>
      <vt:lpstr>A125994458X_Latest</vt:lpstr>
      <vt:lpstr>A125994466X</vt:lpstr>
      <vt:lpstr>A125994466X_Data</vt:lpstr>
      <vt:lpstr>A125994466X_Latest</vt:lpstr>
      <vt:lpstr>A125994470R</vt:lpstr>
      <vt:lpstr>A125994470R_Data</vt:lpstr>
      <vt:lpstr>A125994470R_Latest</vt:lpstr>
      <vt:lpstr>A125994474X</vt:lpstr>
      <vt:lpstr>A125994474X_Data</vt:lpstr>
      <vt:lpstr>A125994474X_Latest</vt:lpstr>
      <vt:lpstr>A125994478J</vt:lpstr>
      <vt:lpstr>A125994478J_Data</vt:lpstr>
      <vt:lpstr>A125994478J_Latest</vt:lpstr>
      <vt:lpstr>A125994482X</vt:lpstr>
      <vt:lpstr>A125994482X_Data</vt:lpstr>
      <vt:lpstr>A125994482X_Latest</vt:lpstr>
      <vt:lpstr>A125994486J</vt:lpstr>
      <vt:lpstr>A125994486J_Data</vt:lpstr>
      <vt:lpstr>A125994486J_Latest</vt:lpstr>
      <vt:lpstr>A125994490X</vt:lpstr>
      <vt:lpstr>A125994490X_Data</vt:lpstr>
      <vt:lpstr>A125994490X_Latest</vt:lpstr>
      <vt:lpstr>A125994494J</vt:lpstr>
      <vt:lpstr>A125994494J_Data</vt:lpstr>
      <vt:lpstr>A125994494J_Latest</vt:lpstr>
      <vt:lpstr>A125994498T</vt:lpstr>
      <vt:lpstr>A125994498T_Data</vt:lpstr>
      <vt:lpstr>A125994498T_Latest</vt:lpstr>
      <vt:lpstr>A125994502W</vt:lpstr>
      <vt:lpstr>A125994502W_Data</vt:lpstr>
      <vt:lpstr>A125994502W_Latest</vt:lpstr>
      <vt:lpstr>A125994506F</vt:lpstr>
      <vt:lpstr>A125994506F_Data</vt:lpstr>
      <vt:lpstr>A125994506F_Latest</vt:lpstr>
      <vt:lpstr>A125994510W</vt:lpstr>
      <vt:lpstr>A125994510W_Data</vt:lpstr>
      <vt:lpstr>A125994510W_Latest</vt:lpstr>
      <vt:lpstr>A125994514F</vt:lpstr>
      <vt:lpstr>A125994514F_Data</vt:lpstr>
      <vt:lpstr>A125994514F_Latest</vt:lpstr>
      <vt:lpstr>A125994518R</vt:lpstr>
      <vt:lpstr>A125994518R_Data</vt:lpstr>
      <vt:lpstr>A125994518R_Latest</vt:lpstr>
      <vt:lpstr>A125994522F</vt:lpstr>
      <vt:lpstr>A125994522F_Data</vt:lpstr>
      <vt:lpstr>A125994522F_Latest</vt:lpstr>
      <vt:lpstr>A125994526R</vt:lpstr>
      <vt:lpstr>A125994526R_Data</vt:lpstr>
      <vt:lpstr>A125994526R_Latest</vt:lpstr>
      <vt:lpstr>A125994530F</vt:lpstr>
      <vt:lpstr>A125994530F_Data</vt:lpstr>
      <vt:lpstr>A125994530F_Latest</vt:lpstr>
      <vt:lpstr>A125994534R</vt:lpstr>
      <vt:lpstr>A125994534R_Data</vt:lpstr>
      <vt:lpstr>A125994534R_Latest</vt:lpstr>
      <vt:lpstr>A125994538X</vt:lpstr>
      <vt:lpstr>A125994538X_Data</vt:lpstr>
      <vt:lpstr>A125994538X_Latest</vt:lpstr>
      <vt:lpstr>A125994542R</vt:lpstr>
      <vt:lpstr>A125994542R_Data</vt:lpstr>
      <vt:lpstr>A125994542R_Latest</vt:lpstr>
      <vt:lpstr>A125994546X</vt:lpstr>
      <vt:lpstr>A125994546X_Data</vt:lpstr>
      <vt:lpstr>A125994546X_Latest</vt:lpstr>
      <vt:lpstr>A125994550R</vt:lpstr>
      <vt:lpstr>A125994550R_Data</vt:lpstr>
      <vt:lpstr>A125994550R_Latest</vt:lpstr>
      <vt:lpstr>A125994554X</vt:lpstr>
      <vt:lpstr>A125994554X_Data</vt:lpstr>
      <vt:lpstr>A125994554X_Latest</vt:lpstr>
      <vt:lpstr>A125994558J</vt:lpstr>
      <vt:lpstr>A125994558J_Data</vt:lpstr>
      <vt:lpstr>A125994558J_Latest</vt:lpstr>
      <vt:lpstr>A125994562X</vt:lpstr>
      <vt:lpstr>A125994562X_Data</vt:lpstr>
      <vt:lpstr>A125994562X_Latest</vt:lpstr>
      <vt:lpstr>A125994566J</vt:lpstr>
      <vt:lpstr>A125994566J_Data</vt:lpstr>
      <vt:lpstr>A125994566J_Latest</vt:lpstr>
      <vt:lpstr>A125994570X</vt:lpstr>
      <vt:lpstr>A125994570X_Data</vt:lpstr>
      <vt:lpstr>A125994570X_Latest</vt:lpstr>
      <vt:lpstr>A125994574J</vt:lpstr>
      <vt:lpstr>A125994574J_Data</vt:lpstr>
      <vt:lpstr>A125994574J_Latest</vt:lpstr>
      <vt:lpstr>A125994578T</vt:lpstr>
      <vt:lpstr>A125994578T_Data</vt:lpstr>
      <vt:lpstr>A125994578T_Latest</vt:lpstr>
      <vt:lpstr>A125994582J</vt:lpstr>
      <vt:lpstr>A125994582J_Data</vt:lpstr>
      <vt:lpstr>A125994582J_Latest</vt:lpstr>
      <vt:lpstr>A125994586T</vt:lpstr>
      <vt:lpstr>A125994586T_Data</vt:lpstr>
      <vt:lpstr>A125994586T_Latest</vt:lpstr>
      <vt:lpstr>A125994590J</vt:lpstr>
      <vt:lpstr>A125994590J_Data</vt:lpstr>
      <vt:lpstr>A125994590J_Latest</vt:lpstr>
      <vt:lpstr>A125994594T</vt:lpstr>
      <vt:lpstr>A125994594T_Data</vt:lpstr>
      <vt:lpstr>A125994594T_Latest</vt:lpstr>
      <vt:lpstr>A125994598A</vt:lpstr>
      <vt:lpstr>A125994598A_Data</vt:lpstr>
      <vt:lpstr>A125994598A_Latest</vt:lpstr>
      <vt:lpstr>A125994602F</vt:lpstr>
      <vt:lpstr>A125994602F_Data</vt:lpstr>
      <vt:lpstr>A125994602F_Latest</vt:lpstr>
      <vt:lpstr>A125994606R</vt:lpstr>
      <vt:lpstr>A125994606R_Data</vt:lpstr>
      <vt:lpstr>A125994606R_Latest</vt:lpstr>
      <vt:lpstr>A125994610F</vt:lpstr>
      <vt:lpstr>A125994610F_Data</vt:lpstr>
      <vt:lpstr>A125994610F_Latest</vt:lpstr>
      <vt:lpstr>A125994614R</vt:lpstr>
      <vt:lpstr>A125994614R_Data</vt:lpstr>
      <vt:lpstr>A125994614R_Latest</vt:lpstr>
      <vt:lpstr>A125994618X</vt:lpstr>
      <vt:lpstr>A125994618X_Data</vt:lpstr>
      <vt:lpstr>A125994618X_Latest</vt:lpstr>
      <vt:lpstr>A125994622R</vt:lpstr>
      <vt:lpstr>A125994622R_Data</vt:lpstr>
      <vt:lpstr>A125994622R_Latest</vt:lpstr>
      <vt:lpstr>A125994626X</vt:lpstr>
      <vt:lpstr>A125994626X_Data</vt:lpstr>
      <vt:lpstr>A125994626X_Latest</vt:lpstr>
      <vt:lpstr>A125994630R</vt:lpstr>
      <vt:lpstr>A125994630R_Data</vt:lpstr>
      <vt:lpstr>A125994630R_Latest</vt:lpstr>
      <vt:lpstr>A125994634X</vt:lpstr>
      <vt:lpstr>A125994634X_Data</vt:lpstr>
      <vt:lpstr>A125994634X_Latest</vt:lpstr>
      <vt:lpstr>A125994638J</vt:lpstr>
      <vt:lpstr>A125994638J_Data</vt:lpstr>
      <vt:lpstr>A125994638J_Latest</vt:lpstr>
      <vt:lpstr>A125994642X</vt:lpstr>
      <vt:lpstr>A125994642X_Data</vt:lpstr>
      <vt:lpstr>A125994642X_Latest</vt:lpstr>
      <vt:lpstr>A125994646J</vt:lpstr>
      <vt:lpstr>A125994646J_Data</vt:lpstr>
      <vt:lpstr>A125994646J_Latest</vt:lpstr>
      <vt:lpstr>A125994650X</vt:lpstr>
      <vt:lpstr>A125994650X_Data</vt:lpstr>
      <vt:lpstr>A125994650X_Latest</vt:lpstr>
      <vt:lpstr>A125994654J</vt:lpstr>
      <vt:lpstr>A125994654J_Data</vt:lpstr>
      <vt:lpstr>A125994654J_Latest</vt:lpstr>
      <vt:lpstr>A125994658T</vt:lpstr>
      <vt:lpstr>A125994658T_Data</vt:lpstr>
      <vt:lpstr>A125994658T_Latest</vt:lpstr>
      <vt:lpstr>A125994666T</vt:lpstr>
      <vt:lpstr>A125994666T_Data</vt:lpstr>
      <vt:lpstr>A125994666T_Latest</vt:lpstr>
      <vt:lpstr>A125994670J</vt:lpstr>
      <vt:lpstr>A125994670J_Data</vt:lpstr>
      <vt:lpstr>A125994670J_Latest</vt:lpstr>
      <vt:lpstr>A125994674T</vt:lpstr>
      <vt:lpstr>A125994674T_Data</vt:lpstr>
      <vt:lpstr>A125994674T_Latest</vt:lpstr>
      <vt:lpstr>A125994678A</vt:lpstr>
      <vt:lpstr>A125994678A_Data</vt:lpstr>
      <vt:lpstr>A125994678A_Latest</vt:lpstr>
      <vt:lpstr>A125994682T</vt:lpstr>
      <vt:lpstr>A125994682T_Data</vt:lpstr>
      <vt:lpstr>A125994682T_Latest</vt:lpstr>
      <vt:lpstr>A125994686A</vt:lpstr>
      <vt:lpstr>A125994686A_Data</vt:lpstr>
      <vt:lpstr>A125994686A_Latest</vt:lpstr>
      <vt:lpstr>A125994690T</vt:lpstr>
      <vt:lpstr>A125994690T_Data</vt:lpstr>
      <vt:lpstr>A125994690T_Latest</vt:lpstr>
      <vt:lpstr>A125994694A</vt:lpstr>
      <vt:lpstr>A125994694A_Data</vt:lpstr>
      <vt:lpstr>A125994694A_Latest</vt:lpstr>
      <vt:lpstr>A125994698K</vt:lpstr>
      <vt:lpstr>A125994698K_Data</vt:lpstr>
      <vt:lpstr>A125994698K_Latest</vt:lpstr>
      <vt:lpstr>A125994702R</vt:lpstr>
      <vt:lpstr>A125994702R_Data</vt:lpstr>
      <vt:lpstr>A125994702R_Latest</vt:lpstr>
      <vt:lpstr>A125994706X</vt:lpstr>
      <vt:lpstr>A125994706X_Data</vt:lpstr>
      <vt:lpstr>A125994706X_Latest</vt:lpstr>
      <vt:lpstr>A125994710R</vt:lpstr>
      <vt:lpstr>A125994710R_Data</vt:lpstr>
      <vt:lpstr>A125994710R_Latest</vt:lpstr>
      <vt:lpstr>A125994714X</vt:lpstr>
      <vt:lpstr>A125994714X_Data</vt:lpstr>
      <vt:lpstr>A125994714X_Latest</vt:lpstr>
      <vt:lpstr>A125994718J</vt:lpstr>
      <vt:lpstr>A125994718J_Data</vt:lpstr>
      <vt:lpstr>A125994718J_Latest</vt:lpstr>
      <vt:lpstr>A125994722X</vt:lpstr>
      <vt:lpstr>A125994722X_Data</vt:lpstr>
      <vt:lpstr>A125994722X_Latest</vt:lpstr>
      <vt:lpstr>A125994726J</vt:lpstr>
      <vt:lpstr>A125994726J_Data</vt:lpstr>
      <vt:lpstr>A125994726J_Latest</vt:lpstr>
      <vt:lpstr>A125994730X</vt:lpstr>
      <vt:lpstr>A125994730X_Data</vt:lpstr>
      <vt:lpstr>A125994730X_Latest</vt:lpstr>
      <vt:lpstr>A125994734J</vt:lpstr>
      <vt:lpstr>A125994734J_Data</vt:lpstr>
      <vt:lpstr>A125994734J_Latest</vt:lpstr>
      <vt:lpstr>A125994738T</vt:lpstr>
      <vt:lpstr>A125994738T_Data</vt:lpstr>
      <vt:lpstr>A125994738T_Latest</vt:lpstr>
      <vt:lpstr>A125994742J</vt:lpstr>
      <vt:lpstr>A125994742J_Data</vt:lpstr>
      <vt:lpstr>A125994742J_Latest</vt:lpstr>
      <vt:lpstr>A125994746T</vt:lpstr>
      <vt:lpstr>A125994746T_Data</vt:lpstr>
      <vt:lpstr>A125994746T_Latest</vt:lpstr>
      <vt:lpstr>A125994750J</vt:lpstr>
      <vt:lpstr>A125994750J_Data</vt:lpstr>
      <vt:lpstr>A125994750J_Latest</vt:lpstr>
      <vt:lpstr>A125994754T</vt:lpstr>
      <vt:lpstr>A125994754T_Data</vt:lpstr>
      <vt:lpstr>A125994754T_Latest</vt:lpstr>
      <vt:lpstr>A125994758A</vt:lpstr>
      <vt:lpstr>A125994758A_Data</vt:lpstr>
      <vt:lpstr>A125994758A_Latest</vt:lpstr>
      <vt:lpstr>A125994762T</vt:lpstr>
      <vt:lpstr>A125994762T_Data</vt:lpstr>
      <vt:lpstr>A125994762T_Latest</vt:lpstr>
      <vt:lpstr>A125994766A</vt:lpstr>
      <vt:lpstr>A125994766A_Data</vt:lpstr>
      <vt:lpstr>A125994766A_Latest</vt:lpstr>
      <vt:lpstr>A125994770T</vt:lpstr>
      <vt:lpstr>A125994770T_Data</vt:lpstr>
      <vt:lpstr>A125994770T_Latest</vt:lpstr>
      <vt:lpstr>A125994774A</vt:lpstr>
      <vt:lpstr>A125994774A_Data</vt:lpstr>
      <vt:lpstr>A125994774A_Latest</vt:lpstr>
      <vt:lpstr>A125994778K</vt:lpstr>
      <vt:lpstr>A125994778K_Data</vt:lpstr>
      <vt:lpstr>A125994778K_Latest</vt:lpstr>
      <vt:lpstr>A125994782A</vt:lpstr>
      <vt:lpstr>A125994782A_Data</vt:lpstr>
      <vt:lpstr>A125994782A_Latest</vt:lpstr>
      <vt:lpstr>A125994786K</vt:lpstr>
      <vt:lpstr>A125994786K_Data</vt:lpstr>
      <vt:lpstr>A125994786K_Latest</vt:lpstr>
      <vt:lpstr>A125994790A</vt:lpstr>
      <vt:lpstr>A125994790A_Data</vt:lpstr>
      <vt:lpstr>A125994790A_Latest</vt:lpstr>
      <vt:lpstr>A125994794K</vt:lpstr>
      <vt:lpstr>A125994794K_Data</vt:lpstr>
      <vt:lpstr>A125994794K_Latest</vt:lpstr>
      <vt:lpstr>A125994798V</vt:lpstr>
      <vt:lpstr>A125994798V_Data</vt:lpstr>
      <vt:lpstr>A125994798V_Latest</vt:lpstr>
      <vt:lpstr>A125994802X</vt:lpstr>
      <vt:lpstr>A125994802X_Data</vt:lpstr>
      <vt:lpstr>A125994802X_Latest</vt:lpstr>
      <vt:lpstr>A125994806J</vt:lpstr>
      <vt:lpstr>A125994806J_Data</vt:lpstr>
      <vt:lpstr>A125994806J_Latest</vt:lpstr>
      <vt:lpstr>A125994810X</vt:lpstr>
      <vt:lpstr>A125994810X_Data</vt:lpstr>
      <vt:lpstr>A125994810X_Latest</vt:lpstr>
      <vt:lpstr>A125994814J</vt:lpstr>
      <vt:lpstr>A125994814J_Data</vt:lpstr>
      <vt:lpstr>A125994814J_Latest</vt:lpstr>
      <vt:lpstr>A125994818T</vt:lpstr>
      <vt:lpstr>A125994818T_Data</vt:lpstr>
      <vt:lpstr>A125994818T_Latest</vt:lpstr>
      <vt:lpstr>A125994822J</vt:lpstr>
      <vt:lpstr>A125994822J_Data</vt:lpstr>
      <vt:lpstr>A125994822J_Latest</vt:lpstr>
      <vt:lpstr>A125994826T</vt:lpstr>
      <vt:lpstr>A125994826T_Data</vt:lpstr>
      <vt:lpstr>A125994826T_Latest</vt:lpstr>
      <vt:lpstr>A125994830J</vt:lpstr>
      <vt:lpstr>A125994830J_Data</vt:lpstr>
      <vt:lpstr>A125994830J_Latest</vt:lpstr>
      <vt:lpstr>A125994834T</vt:lpstr>
      <vt:lpstr>A125994834T_Data</vt:lpstr>
      <vt:lpstr>A125994834T_Latest</vt:lpstr>
      <vt:lpstr>A125994838A</vt:lpstr>
      <vt:lpstr>A125994838A_Data</vt:lpstr>
      <vt:lpstr>A125994838A_Latest</vt:lpstr>
      <vt:lpstr>A125994842T</vt:lpstr>
      <vt:lpstr>A125994842T_Data</vt:lpstr>
      <vt:lpstr>A125994842T_Latest</vt:lpstr>
      <vt:lpstr>A125994846A</vt:lpstr>
      <vt:lpstr>A125994846A_Data</vt:lpstr>
      <vt:lpstr>A125994846A_Latest</vt:lpstr>
      <vt:lpstr>A125994850T</vt:lpstr>
      <vt:lpstr>A125994850T_Data</vt:lpstr>
      <vt:lpstr>A125994850T_Latest</vt:lpstr>
      <vt:lpstr>A125994854A</vt:lpstr>
      <vt:lpstr>A125994854A_Data</vt:lpstr>
      <vt:lpstr>A125994854A_Latest</vt:lpstr>
      <vt:lpstr>A125994858K</vt:lpstr>
      <vt:lpstr>A125994858K_Data</vt:lpstr>
      <vt:lpstr>A125994858K_Latest</vt:lpstr>
      <vt:lpstr>A125994866K</vt:lpstr>
      <vt:lpstr>A125994866K_Data</vt:lpstr>
      <vt:lpstr>A125994866K_Latest</vt:lpstr>
      <vt:lpstr>A125994870A</vt:lpstr>
      <vt:lpstr>A125994870A_Data</vt:lpstr>
      <vt:lpstr>A125994870A_Latest</vt:lpstr>
      <vt:lpstr>A125994874K</vt:lpstr>
      <vt:lpstr>A125994874K_Data</vt:lpstr>
      <vt:lpstr>A125994874K_Latest</vt:lpstr>
      <vt:lpstr>A125994878V</vt:lpstr>
      <vt:lpstr>A125994878V_Data</vt:lpstr>
      <vt:lpstr>A125994878V_Latest</vt:lpstr>
      <vt:lpstr>A125994882K</vt:lpstr>
      <vt:lpstr>A125994882K_Data</vt:lpstr>
      <vt:lpstr>A125994882K_Latest</vt:lpstr>
      <vt:lpstr>A125994886V</vt:lpstr>
      <vt:lpstr>A125994886V_Data</vt:lpstr>
      <vt:lpstr>A125994886V_Latest</vt:lpstr>
      <vt:lpstr>A125994890K</vt:lpstr>
      <vt:lpstr>A125994890K_Data</vt:lpstr>
      <vt:lpstr>A125994890K_Latest</vt:lpstr>
      <vt:lpstr>A125994894V</vt:lpstr>
      <vt:lpstr>A125994894V_Data</vt:lpstr>
      <vt:lpstr>A125994894V_Latest</vt:lpstr>
      <vt:lpstr>A125994898C</vt:lpstr>
      <vt:lpstr>A125994898C_Data</vt:lpstr>
      <vt:lpstr>A125994898C_Latest</vt:lpstr>
      <vt:lpstr>A125994902J</vt:lpstr>
      <vt:lpstr>A125994902J_Data</vt:lpstr>
      <vt:lpstr>A125994902J_Latest</vt:lpstr>
      <vt:lpstr>A125994906T</vt:lpstr>
      <vt:lpstr>A125994906T_Data</vt:lpstr>
      <vt:lpstr>A125994906T_Latest</vt:lpstr>
      <vt:lpstr>A125994910J</vt:lpstr>
      <vt:lpstr>A125994910J_Data</vt:lpstr>
      <vt:lpstr>A125994910J_Latest</vt:lpstr>
      <vt:lpstr>A125994914T</vt:lpstr>
      <vt:lpstr>A125994914T_Data</vt:lpstr>
      <vt:lpstr>A125994914T_Latest</vt:lpstr>
      <vt:lpstr>A125994918A</vt:lpstr>
      <vt:lpstr>A125994918A_Data</vt:lpstr>
      <vt:lpstr>A125994918A_Latest</vt:lpstr>
      <vt:lpstr>A125994922T</vt:lpstr>
      <vt:lpstr>A125994922T_Data</vt:lpstr>
      <vt:lpstr>A125994922T_Latest</vt:lpstr>
      <vt:lpstr>A125994926A</vt:lpstr>
      <vt:lpstr>A125994926A_Data</vt:lpstr>
      <vt:lpstr>A125994926A_Latest</vt:lpstr>
      <vt:lpstr>A125994930T</vt:lpstr>
      <vt:lpstr>A125994930T_Data</vt:lpstr>
      <vt:lpstr>A125994930T_Latest</vt:lpstr>
      <vt:lpstr>A125994934A</vt:lpstr>
      <vt:lpstr>A125994934A_Data</vt:lpstr>
      <vt:lpstr>A125994934A_Latest</vt:lpstr>
      <vt:lpstr>A125994938K</vt:lpstr>
      <vt:lpstr>A125994938K_Data</vt:lpstr>
      <vt:lpstr>A125994938K_Latest</vt:lpstr>
      <vt:lpstr>A125994942A</vt:lpstr>
      <vt:lpstr>A125994942A_Data</vt:lpstr>
      <vt:lpstr>A125994942A_Latest</vt:lpstr>
      <vt:lpstr>A125994946K</vt:lpstr>
      <vt:lpstr>A125994946K_Data</vt:lpstr>
      <vt:lpstr>A125994946K_Latest</vt:lpstr>
      <vt:lpstr>A125994950A</vt:lpstr>
      <vt:lpstr>A125994950A_Data</vt:lpstr>
      <vt:lpstr>A125994950A_Latest</vt:lpstr>
      <vt:lpstr>A125994954K</vt:lpstr>
      <vt:lpstr>A125994954K_Data</vt:lpstr>
      <vt:lpstr>A125994954K_Latest</vt:lpstr>
      <vt:lpstr>A125994958V</vt:lpstr>
      <vt:lpstr>A125994958V_Data</vt:lpstr>
      <vt:lpstr>A125994958V_Latest</vt:lpstr>
      <vt:lpstr>A125994962K</vt:lpstr>
      <vt:lpstr>A125994962K_Data</vt:lpstr>
      <vt:lpstr>A125994962K_Latest</vt:lpstr>
      <vt:lpstr>A125994966V</vt:lpstr>
      <vt:lpstr>A125994966V_Data</vt:lpstr>
      <vt:lpstr>A125994966V_Latest</vt:lpstr>
      <vt:lpstr>A125994970K</vt:lpstr>
      <vt:lpstr>A125994970K_Data</vt:lpstr>
      <vt:lpstr>A125994970K_Latest</vt:lpstr>
      <vt:lpstr>A125994974V</vt:lpstr>
      <vt:lpstr>A125994974V_Data</vt:lpstr>
      <vt:lpstr>A125994974V_Latest</vt:lpstr>
      <vt:lpstr>A125994978C</vt:lpstr>
      <vt:lpstr>A125994978C_Data</vt:lpstr>
      <vt:lpstr>A125994978C_Latest</vt:lpstr>
      <vt:lpstr>A125994982V</vt:lpstr>
      <vt:lpstr>A125994982V_Data</vt:lpstr>
      <vt:lpstr>A125994982V_Latest</vt:lpstr>
      <vt:lpstr>A125994986C</vt:lpstr>
      <vt:lpstr>A125994986C_Data</vt:lpstr>
      <vt:lpstr>A125994986C_Latest</vt:lpstr>
      <vt:lpstr>A125994990V</vt:lpstr>
      <vt:lpstr>A125994990V_Data</vt:lpstr>
      <vt:lpstr>A125994990V_Latest</vt:lpstr>
      <vt:lpstr>A125994994C</vt:lpstr>
      <vt:lpstr>A125994994C_Data</vt:lpstr>
      <vt:lpstr>A125994994C_Latest</vt:lpstr>
      <vt:lpstr>A125994998L</vt:lpstr>
      <vt:lpstr>A125994998L_Data</vt:lpstr>
      <vt:lpstr>A125994998L_Latest</vt:lpstr>
      <vt:lpstr>A125995002V</vt:lpstr>
      <vt:lpstr>A125995002V_Data</vt:lpstr>
      <vt:lpstr>A125995002V_Latest</vt:lpstr>
      <vt:lpstr>A125995006C</vt:lpstr>
      <vt:lpstr>A125995006C_Data</vt:lpstr>
      <vt:lpstr>A125995006C_Latest</vt:lpstr>
      <vt:lpstr>A125995010V</vt:lpstr>
      <vt:lpstr>A125995010V_Data</vt:lpstr>
      <vt:lpstr>A125995010V_Latest</vt:lpstr>
      <vt:lpstr>A125995014C</vt:lpstr>
      <vt:lpstr>A125995014C_Data</vt:lpstr>
      <vt:lpstr>A125995014C_Latest</vt:lpstr>
      <vt:lpstr>A125995018L</vt:lpstr>
      <vt:lpstr>A125995018L_Data</vt:lpstr>
      <vt:lpstr>A125995018L_Latest</vt:lpstr>
      <vt:lpstr>A125995022C</vt:lpstr>
      <vt:lpstr>A125995022C_Data</vt:lpstr>
      <vt:lpstr>A125995022C_Latest</vt:lpstr>
      <vt:lpstr>A125995026L</vt:lpstr>
      <vt:lpstr>A125995026L_Data</vt:lpstr>
      <vt:lpstr>A125995026L_Latest</vt:lpstr>
      <vt:lpstr>A125995030C</vt:lpstr>
      <vt:lpstr>A125995030C_Data</vt:lpstr>
      <vt:lpstr>A125995030C_Latest</vt:lpstr>
      <vt:lpstr>A125995034L</vt:lpstr>
      <vt:lpstr>A125995034L_Data</vt:lpstr>
      <vt:lpstr>A125995034L_Latest</vt:lpstr>
      <vt:lpstr>A125995038W</vt:lpstr>
      <vt:lpstr>A125995038W_Data</vt:lpstr>
      <vt:lpstr>A125995038W_Latest</vt:lpstr>
      <vt:lpstr>A125995042L</vt:lpstr>
      <vt:lpstr>A125995042L_Data</vt:lpstr>
      <vt:lpstr>A125995042L_Latest</vt:lpstr>
      <vt:lpstr>A125995046W</vt:lpstr>
      <vt:lpstr>A125995046W_Data</vt:lpstr>
      <vt:lpstr>A125995046W_Latest</vt:lpstr>
      <vt:lpstr>A125995050L</vt:lpstr>
      <vt:lpstr>A125995050L_Data</vt:lpstr>
      <vt:lpstr>A125995050L_Latest</vt:lpstr>
      <vt:lpstr>A125995054W</vt:lpstr>
      <vt:lpstr>A125995054W_Data</vt:lpstr>
      <vt:lpstr>A125995054W_Latest</vt:lpstr>
      <vt:lpstr>A125995058F</vt:lpstr>
      <vt:lpstr>A125995058F_Data</vt:lpstr>
      <vt:lpstr>A125995058F_Latest</vt:lpstr>
      <vt:lpstr>A125995066F</vt:lpstr>
      <vt:lpstr>A125995066F_Data</vt:lpstr>
      <vt:lpstr>A125995066F_Latest</vt:lpstr>
      <vt:lpstr>A125995070W</vt:lpstr>
      <vt:lpstr>A125995070W_Data</vt:lpstr>
      <vt:lpstr>A125995070W_Latest</vt:lpstr>
      <vt:lpstr>A125995074F</vt:lpstr>
      <vt:lpstr>A125995074F_Data</vt:lpstr>
      <vt:lpstr>A125995074F_Latest</vt:lpstr>
      <vt:lpstr>A125995078R</vt:lpstr>
      <vt:lpstr>A125995078R_Data</vt:lpstr>
      <vt:lpstr>A125995078R_Latest</vt:lpstr>
      <vt:lpstr>A125995082F</vt:lpstr>
      <vt:lpstr>A125995082F_Data</vt:lpstr>
      <vt:lpstr>A125995082F_Latest</vt:lpstr>
      <vt:lpstr>A125995086R</vt:lpstr>
      <vt:lpstr>A125995086R_Data</vt:lpstr>
      <vt:lpstr>A125995086R_Latest</vt:lpstr>
      <vt:lpstr>A125995090F</vt:lpstr>
      <vt:lpstr>A125995090F_Data</vt:lpstr>
      <vt:lpstr>A125995090F_Latest</vt:lpstr>
      <vt:lpstr>A125995094R</vt:lpstr>
      <vt:lpstr>A125995094R_Data</vt:lpstr>
      <vt:lpstr>A125995094R_Latest</vt:lpstr>
      <vt:lpstr>A125995098X</vt:lpstr>
      <vt:lpstr>A125995098X_Data</vt:lpstr>
      <vt:lpstr>A125995098X_Latest</vt:lpstr>
      <vt:lpstr>A125995102C</vt:lpstr>
      <vt:lpstr>A125995102C_Data</vt:lpstr>
      <vt:lpstr>A125995102C_Latest</vt:lpstr>
      <vt:lpstr>A125995106L</vt:lpstr>
      <vt:lpstr>A125995106L_Data</vt:lpstr>
      <vt:lpstr>A125995106L_Latest</vt:lpstr>
      <vt:lpstr>A125995110C</vt:lpstr>
      <vt:lpstr>A125995110C_Data</vt:lpstr>
      <vt:lpstr>A125995110C_Latest</vt:lpstr>
      <vt:lpstr>A125995114L</vt:lpstr>
      <vt:lpstr>A125995114L_Data</vt:lpstr>
      <vt:lpstr>A125995114L_Latest</vt:lpstr>
      <vt:lpstr>A125995118W</vt:lpstr>
      <vt:lpstr>A125995118W_Data</vt:lpstr>
      <vt:lpstr>A125995118W_Latest</vt:lpstr>
      <vt:lpstr>A125995122L</vt:lpstr>
      <vt:lpstr>A125995122L_Data</vt:lpstr>
      <vt:lpstr>A125995122L_Latest</vt:lpstr>
      <vt:lpstr>A125995126W</vt:lpstr>
      <vt:lpstr>A125995126W_Data</vt:lpstr>
      <vt:lpstr>A125995126W_Latest</vt:lpstr>
      <vt:lpstr>A125995130L</vt:lpstr>
      <vt:lpstr>A125995130L_Data</vt:lpstr>
      <vt:lpstr>A125995130L_Latest</vt:lpstr>
      <vt:lpstr>A125995134W</vt:lpstr>
      <vt:lpstr>A125995134W_Data</vt:lpstr>
      <vt:lpstr>A125995134W_Latest</vt:lpstr>
      <vt:lpstr>A125995138F</vt:lpstr>
      <vt:lpstr>A125995138F_Data</vt:lpstr>
      <vt:lpstr>A125995138F_Latest</vt:lpstr>
      <vt:lpstr>A125995142W</vt:lpstr>
      <vt:lpstr>A125995142W_Data</vt:lpstr>
      <vt:lpstr>A125995142W_Latest</vt:lpstr>
      <vt:lpstr>A125995146F</vt:lpstr>
      <vt:lpstr>A125995146F_Data</vt:lpstr>
      <vt:lpstr>A125995146F_Latest</vt:lpstr>
      <vt:lpstr>A125995150W</vt:lpstr>
      <vt:lpstr>A125995150W_Data</vt:lpstr>
      <vt:lpstr>A125995150W_Latest</vt:lpstr>
      <vt:lpstr>A125995154F</vt:lpstr>
      <vt:lpstr>A125995154F_Data</vt:lpstr>
      <vt:lpstr>A125995154F_Latest</vt:lpstr>
      <vt:lpstr>A125995158R</vt:lpstr>
      <vt:lpstr>A125995158R_Data</vt:lpstr>
      <vt:lpstr>A125995158R_Latest</vt:lpstr>
      <vt:lpstr>A125995162F</vt:lpstr>
      <vt:lpstr>A125995162F_Data</vt:lpstr>
      <vt:lpstr>A125995162F_Latest</vt:lpstr>
      <vt:lpstr>A125995166R</vt:lpstr>
      <vt:lpstr>A125995166R_Data</vt:lpstr>
      <vt:lpstr>A125995166R_Latest</vt:lpstr>
      <vt:lpstr>A125995170F</vt:lpstr>
      <vt:lpstr>A125995170F_Data</vt:lpstr>
      <vt:lpstr>A125995170F_Latest</vt:lpstr>
      <vt:lpstr>A125995174R</vt:lpstr>
      <vt:lpstr>A125995174R_Data</vt:lpstr>
      <vt:lpstr>A125995174R_Latest</vt:lpstr>
      <vt:lpstr>A125995178X</vt:lpstr>
      <vt:lpstr>A125995178X_Data</vt:lpstr>
      <vt:lpstr>A125995178X_Latest</vt:lpstr>
      <vt:lpstr>A125995182R</vt:lpstr>
      <vt:lpstr>A125995182R_Data</vt:lpstr>
      <vt:lpstr>A125995182R_Latest</vt:lpstr>
      <vt:lpstr>A125995186X</vt:lpstr>
      <vt:lpstr>A125995186X_Data</vt:lpstr>
      <vt:lpstr>A125995186X_Latest</vt:lpstr>
      <vt:lpstr>A125995190R</vt:lpstr>
      <vt:lpstr>A125995190R_Data</vt:lpstr>
      <vt:lpstr>A125995190R_Latest</vt:lpstr>
      <vt:lpstr>A125995194X</vt:lpstr>
      <vt:lpstr>A125995194X_Data</vt:lpstr>
      <vt:lpstr>A125995194X_Latest</vt:lpstr>
      <vt:lpstr>A125995198J</vt:lpstr>
      <vt:lpstr>A125995198J_Data</vt:lpstr>
      <vt:lpstr>A125995198J_Latest</vt:lpstr>
      <vt:lpstr>A125995202L</vt:lpstr>
      <vt:lpstr>A125995202L_Data</vt:lpstr>
      <vt:lpstr>A125995202L_Latest</vt:lpstr>
      <vt:lpstr>A125995206W</vt:lpstr>
      <vt:lpstr>A125995206W_Data</vt:lpstr>
      <vt:lpstr>A125995206W_Latest</vt:lpstr>
      <vt:lpstr>A125995210L</vt:lpstr>
      <vt:lpstr>A125995210L_Data</vt:lpstr>
      <vt:lpstr>A125995210L_Latest</vt:lpstr>
      <vt:lpstr>A125995214W</vt:lpstr>
      <vt:lpstr>A125995214W_Data</vt:lpstr>
      <vt:lpstr>A125995214W_Latest</vt:lpstr>
      <vt:lpstr>A125995218F</vt:lpstr>
      <vt:lpstr>A125995218F_Data</vt:lpstr>
      <vt:lpstr>A125995218F_Latest</vt:lpstr>
      <vt:lpstr>A125995222W</vt:lpstr>
      <vt:lpstr>A125995222W_Data</vt:lpstr>
      <vt:lpstr>A125995222W_Latest</vt:lpstr>
      <vt:lpstr>A125995226F</vt:lpstr>
      <vt:lpstr>A125995226F_Data</vt:lpstr>
      <vt:lpstr>A125995226F_Latest</vt:lpstr>
      <vt:lpstr>A125995230W</vt:lpstr>
      <vt:lpstr>A125995230W_Data</vt:lpstr>
      <vt:lpstr>A125995230W_Latest</vt:lpstr>
      <vt:lpstr>A125995234F</vt:lpstr>
      <vt:lpstr>A125995234F_Data</vt:lpstr>
      <vt:lpstr>A125995234F_Latest</vt:lpstr>
      <vt:lpstr>A125995238R</vt:lpstr>
      <vt:lpstr>A125995238R_Data</vt:lpstr>
      <vt:lpstr>A125995238R_Latest</vt:lpstr>
      <vt:lpstr>A125995242F</vt:lpstr>
      <vt:lpstr>A125995242F_Data</vt:lpstr>
      <vt:lpstr>A125995242F_Latest</vt:lpstr>
      <vt:lpstr>A125995246R</vt:lpstr>
      <vt:lpstr>A125995246R_Data</vt:lpstr>
      <vt:lpstr>A125995246R_Latest</vt:lpstr>
      <vt:lpstr>A125995250F</vt:lpstr>
      <vt:lpstr>A125995250F_Data</vt:lpstr>
      <vt:lpstr>A125995250F_Latest</vt:lpstr>
      <vt:lpstr>A125995254R</vt:lpstr>
      <vt:lpstr>A125995254R_Data</vt:lpstr>
      <vt:lpstr>A125995254R_Latest</vt:lpstr>
      <vt:lpstr>A125995258X</vt:lpstr>
      <vt:lpstr>A125995258X_Data</vt:lpstr>
      <vt:lpstr>A125995258X_Latest</vt:lpstr>
      <vt:lpstr>A125995266X</vt:lpstr>
      <vt:lpstr>A125995266X_Data</vt:lpstr>
      <vt:lpstr>A125995266X_Latest</vt:lpstr>
      <vt:lpstr>A125995270R</vt:lpstr>
      <vt:lpstr>A125995270R_Data</vt:lpstr>
      <vt:lpstr>A125995270R_Latest</vt:lpstr>
      <vt:lpstr>A125995274X</vt:lpstr>
      <vt:lpstr>A125995274X_Data</vt:lpstr>
      <vt:lpstr>A125995274X_Latest</vt:lpstr>
      <vt:lpstr>A125995278J</vt:lpstr>
      <vt:lpstr>A125995278J_Data</vt:lpstr>
      <vt:lpstr>A125995278J_Latest</vt:lpstr>
      <vt:lpstr>A125995282X</vt:lpstr>
      <vt:lpstr>A125995282X_Data</vt:lpstr>
      <vt:lpstr>A125995282X_Latest</vt:lpstr>
      <vt:lpstr>A125995286J</vt:lpstr>
      <vt:lpstr>A125995286J_Data</vt:lpstr>
      <vt:lpstr>A125995286J_Latest</vt:lpstr>
      <vt:lpstr>A125995290X</vt:lpstr>
      <vt:lpstr>A125995290X_Data</vt:lpstr>
      <vt:lpstr>A125995290X_Latest</vt:lpstr>
      <vt:lpstr>A125995294J</vt:lpstr>
      <vt:lpstr>A125995294J_Data</vt:lpstr>
      <vt:lpstr>A125995294J_Latest</vt:lpstr>
      <vt:lpstr>A125995298T</vt:lpstr>
      <vt:lpstr>A125995298T_Data</vt:lpstr>
      <vt:lpstr>A125995298T_Latest</vt:lpstr>
      <vt:lpstr>A125995302W</vt:lpstr>
      <vt:lpstr>A125995302W_Data</vt:lpstr>
      <vt:lpstr>A125995302W_Latest</vt:lpstr>
      <vt:lpstr>A125995306F</vt:lpstr>
      <vt:lpstr>A125995306F_Data</vt:lpstr>
      <vt:lpstr>A125995306F_Latest</vt:lpstr>
      <vt:lpstr>A125995310W</vt:lpstr>
      <vt:lpstr>A125995310W_Data</vt:lpstr>
      <vt:lpstr>A125995310W_Latest</vt:lpstr>
      <vt:lpstr>A125995314F</vt:lpstr>
      <vt:lpstr>A125995314F_Data</vt:lpstr>
      <vt:lpstr>A125995314F_Latest</vt:lpstr>
      <vt:lpstr>A125995318R</vt:lpstr>
      <vt:lpstr>A125995318R_Data</vt:lpstr>
      <vt:lpstr>A125995318R_Latest</vt:lpstr>
      <vt:lpstr>A125995322F</vt:lpstr>
      <vt:lpstr>A125995322F_Data</vt:lpstr>
      <vt:lpstr>A125995322F_Latest</vt:lpstr>
      <vt:lpstr>A125995326R</vt:lpstr>
      <vt:lpstr>A125995326R_Data</vt:lpstr>
      <vt:lpstr>A125995326R_Latest</vt:lpstr>
      <vt:lpstr>A125995330F</vt:lpstr>
      <vt:lpstr>A125995330F_Data</vt:lpstr>
      <vt:lpstr>A125995330F_Latest</vt:lpstr>
      <vt:lpstr>A125995334R</vt:lpstr>
      <vt:lpstr>A125995334R_Data</vt:lpstr>
      <vt:lpstr>A125995334R_Latest</vt:lpstr>
      <vt:lpstr>A125995338X</vt:lpstr>
      <vt:lpstr>A125995338X_Data</vt:lpstr>
      <vt:lpstr>A125995338X_Latest</vt:lpstr>
      <vt:lpstr>A125995342R</vt:lpstr>
      <vt:lpstr>A125995342R_Data</vt:lpstr>
      <vt:lpstr>A125995342R_Latest</vt:lpstr>
      <vt:lpstr>A125995346X</vt:lpstr>
      <vt:lpstr>A125995346X_Data</vt:lpstr>
      <vt:lpstr>A125995346X_Latest</vt:lpstr>
      <vt:lpstr>A125995350R</vt:lpstr>
      <vt:lpstr>A125995350R_Data</vt:lpstr>
      <vt:lpstr>A125995350R_Latest</vt:lpstr>
      <vt:lpstr>A125995354X</vt:lpstr>
      <vt:lpstr>A125995354X_Data</vt:lpstr>
      <vt:lpstr>A125995354X_Latest</vt:lpstr>
      <vt:lpstr>A125995358J</vt:lpstr>
      <vt:lpstr>A125995358J_Data</vt:lpstr>
      <vt:lpstr>A125995358J_Latest</vt:lpstr>
      <vt:lpstr>A125995362X</vt:lpstr>
      <vt:lpstr>A125995362X_Data</vt:lpstr>
      <vt:lpstr>A125995362X_Latest</vt:lpstr>
      <vt:lpstr>A125995366J</vt:lpstr>
      <vt:lpstr>A125995366J_Data</vt:lpstr>
      <vt:lpstr>A125995366J_Latest</vt:lpstr>
      <vt:lpstr>A125995370X</vt:lpstr>
      <vt:lpstr>A125995370X_Data</vt:lpstr>
      <vt:lpstr>A125995370X_Latest</vt:lpstr>
      <vt:lpstr>A125995374J</vt:lpstr>
      <vt:lpstr>A125995374J_Data</vt:lpstr>
      <vt:lpstr>A125995374J_Latest</vt:lpstr>
      <vt:lpstr>A125995378T</vt:lpstr>
      <vt:lpstr>A125995378T_Data</vt:lpstr>
      <vt:lpstr>A125995378T_Latest</vt:lpstr>
      <vt:lpstr>A125995382J</vt:lpstr>
      <vt:lpstr>A125995382J_Data</vt:lpstr>
      <vt:lpstr>A125995382J_Latest</vt:lpstr>
      <vt:lpstr>A125995386T</vt:lpstr>
      <vt:lpstr>A125995386T_Data</vt:lpstr>
      <vt:lpstr>A125995386T_Latest</vt:lpstr>
      <vt:lpstr>A125995390J</vt:lpstr>
      <vt:lpstr>A125995390J_Data</vt:lpstr>
      <vt:lpstr>A125995390J_Latest</vt:lpstr>
      <vt:lpstr>A125995394T</vt:lpstr>
      <vt:lpstr>A125995394T_Data</vt:lpstr>
      <vt:lpstr>A125995394T_Latest</vt:lpstr>
      <vt:lpstr>A125995398A</vt:lpstr>
      <vt:lpstr>A125995398A_Data</vt:lpstr>
      <vt:lpstr>A125995398A_Latest</vt:lpstr>
      <vt:lpstr>A125995402F</vt:lpstr>
      <vt:lpstr>A125995402F_Data</vt:lpstr>
      <vt:lpstr>A125995402F_Latest</vt:lpstr>
      <vt:lpstr>A125995406R</vt:lpstr>
      <vt:lpstr>A125995406R_Data</vt:lpstr>
      <vt:lpstr>A125995406R_Latest</vt:lpstr>
      <vt:lpstr>A125995410F</vt:lpstr>
      <vt:lpstr>A125995410F_Data</vt:lpstr>
      <vt:lpstr>A125995410F_Latest</vt:lpstr>
      <vt:lpstr>A125995414R</vt:lpstr>
      <vt:lpstr>A125995414R_Data</vt:lpstr>
      <vt:lpstr>A125995414R_Latest</vt:lpstr>
      <vt:lpstr>A125995418X</vt:lpstr>
      <vt:lpstr>A125995418X_Data</vt:lpstr>
      <vt:lpstr>A125995418X_Latest</vt:lpstr>
      <vt:lpstr>A125995422R</vt:lpstr>
      <vt:lpstr>A125995422R_Data</vt:lpstr>
      <vt:lpstr>A125995422R_Latest</vt:lpstr>
      <vt:lpstr>A125995426X</vt:lpstr>
      <vt:lpstr>A125995426X_Data</vt:lpstr>
      <vt:lpstr>A125995426X_Latest</vt:lpstr>
      <vt:lpstr>A125995430R</vt:lpstr>
      <vt:lpstr>A125995430R_Data</vt:lpstr>
      <vt:lpstr>A125995430R_Latest</vt:lpstr>
      <vt:lpstr>A125995434X</vt:lpstr>
      <vt:lpstr>A125995434X_Data</vt:lpstr>
      <vt:lpstr>A125995434X_Latest</vt:lpstr>
      <vt:lpstr>A125995438J</vt:lpstr>
      <vt:lpstr>A125995438J_Data</vt:lpstr>
      <vt:lpstr>A125995438J_Latest</vt:lpstr>
      <vt:lpstr>A125995442X</vt:lpstr>
      <vt:lpstr>A125995442X_Data</vt:lpstr>
      <vt:lpstr>A125995442X_Latest</vt:lpstr>
      <vt:lpstr>A125995446J</vt:lpstr>
      <vt:lpstr>A125995446J_Data</vt:lpstr>
      <vt:lpstr>A125995446J_Latest</vt:lpstr>
      <vt:lpstr>A125995450X</vt:lpstr>
      <vt:lpstr>A125995450X_Data</vt:lpstr>
      <vt:lpstr>A125995450X_Latest</vt:lpstr>
      <vt:lpstr>A125995454J</vt:lpstr>
      <vt:lpstr>A125995454J_Data</vt:lpstr>
      <vt:lpstr>A125995454J_Latest</vt:lpstr>
      <vt:lpstr>A125995458T</vt:lpstr>
      <vt:lpstr>A125995458T_Data</vt:lpstr>
      <vt:lpstr>A125995458T_Latest</vt:lpstr>
      <vt:lpstr>A125995466T</vt:lpstr>
      <vt:lpstr>A125995466T_Data</vt:lpstr>
      <vt:lpstr>A125995466T_Latest</vt:lpstr>
      <vt:lpstr>A125995470J</vt:lpstr>
      <vt:lpstr>A125995470J_Data</vt:lpstr>
      <vt:lpstr>A125995470J_Latest</vt:lpstr>
      <vt:lpstr>A125995474T</vt:lpstr>
      <vt:lpstr>A125995474T_Data</vt:lpstr>
      <vt:lpstr>A125995474T_Latest</vt:lpstr>
      <vt:lpstr>A125995478A</vt:lpstr>
      <vt:lpstr>A125995478A_Data</vt:lpstr>
      <vt:lpstr>A125995478A_Latest</vt:lpstr>
      <vt:lpstr>A125995482T</vt:lpstr>
      <vt:lpstr>A125995482T_Data</vt:lpstr>
      <vt:lpstr>A125995482T_Latest</vt:lpstr>
      <vt:lpstr>A125995486A</vt:lpstr>
      <vt:lpstr>A125995486A_Data</vt:lpstr>
      <vt:lpstr>A125995486A_Latest</vt:lpstr>
      <vt:lpstr>A125995490T</vt:lpstr>
      <vt:lpstr>A125995490T_Data</vt:lpstr>
      <vt:lpstr>A125995490T_Latest</vt:lpstr>
      <vt:lpstr>A125995494A</vt:lpstr>
      <vt:lpstr>A125995494A_Data</vt:lpstr>
      <vt:lpstr>A125995494A_Latest</vt:lpstr>
      <vt:lpstr>A125995498K</vt:lpstr>
      <vt:lpstr>A125995498K_Data</vt:lpstr>
      <vt:lpstr>A125995498K_Latest</vt:lpstr>
      <vt:lpstr>A125995502R</vt:lpstr>
      <vt:lpstr>A125995502R_Data</vt:lpstr>
      <vt:lpstr>A125995502R_Latest</vt:lpstr>
      <vt:lpstr>A125995506X</vt:lpstr>
      <vt:lpstr>A125995506X_Data</vt:lpstr>
      <vt:lpstr>A125995506X_Latest</vt:lpstr>
      <vt:lpstr>A125995510R</vt:lpstr>
      <vt:lpstr>A125995510R_Data</vt:lpstr>
      <vt:lpstr>A125995510R_Latest</vt:lpstr>
      <vt:lpstr>A125995514X</vt:lpstr>
      <vt:lpstr>A125995514X_Data</vt:lpstr>
      <vt:lpstr>A125995514X_Latest</vt:lpstr>
      <vt:lpstr>A125995518J</vt:lpstr>
      <vt:lpstr>A125995518J_Data</vt:lpstr>
      <vt:lpstr>A125995518J_Latest</vt:lpstr>
      <vt:lpstr>A125995522X</vt:lpstr>
      <vt:lpstr>A125995522X_Data</vt:lpstr>
      <vt:lpstr>A125995522X_Latest</vt:lpstr>
      <vt:lpstr>A125995526J</vt:lpstr>
      <vt:lpstr>A125995526J_Data</vt:lpstr>
      <vt:lpstr>A125995526J_Latest</vt:lpstr>
      <vt:lpstr>A125995530X</vt:lpstr>
      <vt:lpstr>A125995530X_Data</vt:lpstr>
      <vt:lpstr>A125995530X_Latest</vt:lpstr>
      <vt:lpstr>A125995534J</vt:lpstr>
      <vt:lpstr>A125995534J_Data</vt:lpstr>
      <vt:lpstr>A125995534J_Latest</vt:lpstr>
      <vt:lpstr>A125995538T</vt:lpstr>
      <vt:lpstr>A125995538T_Data</vt:lpstr>
      <vt:lpstr>A125995538T_Latest</vt:lpstr>
      <vt:lpstr>A125995542J</vt:lpstr>
      <vt:lpstr>A125995542J_Data</vt:lpstr>
      <vt:lpstr>A125995542J_Latest</vt:lpstr>
      <vt:lpstr>A125995546T</vt:lpstr>
      <vt:lpstr>A125995546T_Data</vt:lpstr>
      <vt:lpstr>A125995546T_Latest</vt:lpstr>
      <vt:lpstr>A125995550J</vt:lpstr>
      <vt:lpstr>A125995550J_Data</vt:lpstr>
      <vt:lpstr>A125995550J_Latest</vt:lpstr>
      <vt:lpstr>A125995554T</vt:lpstr>
      <vt:lpstr>A125995554T_Data</vt:lpstr>
      <vt:lpstr>A125995554T_Latest</vt:lpstr>
      <vt:lpstr>A125995558A</vt:lpstr>
      <vt:lpstr>A125995558A_Data</vt:lpstr>
      <vt:lpstr>A125995558A_Latest</vt:lpstr>
      <vt:lpstr>A125995562T</vt:lpstr>
      <vt:lpstr>A125995562T_Data</vt:lpstr>
      <vt:lpstr>A125995562T_Latest</vt:lpstr>
      <vt:lpstr>A125995566A</vt:lpstr>
      <vt:lpstr>A125995566A_Data</vt:lpstr>
      <vt:lpstr>A125995566A_Latest</vt:lpstr>
      <vt:lpstr>A125995570T</vt:lpstr>
      <vt:lpstr>A125995570T_Data</vt:lpstr>
      <vt:lpstr>A125995570T_Latest</vt:lpstr>
      <vt:lpstr>A125995574A</vt:lpstr>
      <vt:lpstr>A125995574A_Data</vt:lpstr>
      <vt:lpstr>A125995574A_Latest</vt:lpstr>
      <vt:lpstr>A125995578K</vt:lpstr>
      <vt:lpstr>A125995578K_Data</vt:lpstr>
      <vt:lpstr>A125995578K_Latest</vt:lpstr>
      <vt:lpstr>A125995582A</vt:lpstr>
      <vt:lpstr>A125995582A_Data</vt:lpstr>
      <vt:lpstr>A125995582A_Latest</vt:lpstr>
      <vt:lpstr>A125995586K</vt:lpstr>
      <vt:lpstr>A125995586K_Data</vt:lpstr>
      <vt:lpstr>A125995586K_Latest</vt:lpstr>
      <vt:lpstr>A125995590A</vt:lpstr>
      <vt:lpstr>A125995590A_Data</vt:lpstr>
      <vt:lpstr>A125995590A_Latest</vt:lpstr>
      <vt:lpstr>A125995594K</vt:lpstr>
      <vt:lpstr>A125995594K_Data</vt:lpstr>
      <vt:lpstr>A125995594K_Latest</vt:lpstr>
      <vt:lpstr>A125995598V</vt:lpstr>
      <vt:lpstr>A125995598V_Data</vt:lpstr>
      <vt:lpstr>A125995598V_Latest</vt:lpstr>
      <vt:lpstr>A125995602X</vt:lpstr>
      <vt:lpstr>A125995602X_Data</vt:lpstr>
      <vt:lpstr>A125995602X_Latest</vt:lpstr>
      <vt:lpstr>A125995606J</vt:lpstr>
      <vt:lpstr>A125995606J_Data</vt:lpstr>
      <vt:lpstr>A125995606J_Latest</vt:lpstr>
      <vt:lpstr>A125995610X</vt:lpstr>
      <vt:lpstr>A125995610X_Data</vt:lpstr>
      <vt:lpstr>A125995610X_Latest</vt:lpstr>
      <vt:lpstr>A125995614J</vt:lpstr>
      <vt:lpstr>A125995614J_Data</vt:lpstr>
      <vt:lpstr>A125995614J_Latest</vt:lpstr>
      <vt:lpstr>A125995618T</vt:lpstr>
      <vt:lpstr>A125995618T_Data</vt:lpstr>
      <vt:lpstr>A125995618T_Latest</vt:lpstr>
      <vt:lpstr>A125995622J</vt:lpstr>
      <vt:lpstr>A125995622J_Data</vt:lpstr>
      <vt:lpstr>A125995622J_Latest</vt:lpstr>
      <vt:lpstr>A125995626T</vt:lpstr>
      <vt:lpstr>A125995626T_Data</vt:lpstr>
      <vt:lpstr>A125995626T_Latest</vt:lpstr>
      <vt:lpstr>A125995630J</vt:lpstr>
      <vt:lpstr>A125995630J_Data</vt:lpstr>
      <vt:lpstr>A125995630J_Latest</vt:lpstr>
      <vt:lpstr>A125995634T</vt:lpstr>
      <vt:lpstr>A125995634T_Data</vt:lpstr>
      <vt:lpstr>A125995634T_Latest</vt:lpstr>
      <vt:lpstr>A125995638A</vt:lpstr>
      <vt:lpstr>A125995638A_Data</vt:lpstr>
      <vt:lpstr>A125995638A_Latest</vt:lpstr>
      <vt:lpstr>A125995642T</vt:lpstr>
      <vt:lpstr>A125995642T_Data</vt:lpstr>
      <vt:lpstr>A125995642T_Latest</vt:lpstr>
      <vt:lpstr>A125995646A</vt:lpstr>
      <vt:lpstr>A125995646A_Data</vt:lpstr>
      <vt:lpstr>A125995646A_Latest</vt:lpstr>
      <vt:lpstr>A125995650T</vt:lpstr>
      <vt:lpstr>A125995650T_Data</vt:lpstr>
      <vt:lpstr>A125995650T_Latest</vt:lpstr>
      <vt:lpstr>A125995654A</vt:lpstr>
      <vt:lpstr>A125995654A_Data</vt:lpstr>
      <vt:lpstr>A125995654A_Latest</vt:lpstr>
      <vt:lpstr>A125995658K</vt:lpstr>
      <vt:lpstr>A125995658K_Data</vt:lpstr>
      <vt:lpstr>A125995658K_Latest</vt:lpstr>
      <vt:lpstr>A125995666K</vt:lpstr>
      <vt:lpstr>A125995666K_Data</vt:lpstr>
      <vt:lpstr>A125995666K_Latest</vt:lpstr>
      <vt:lpstr>A125995670A</vt:lpstr>
      <vt:lpstr>A125995670A_Data</vt:lpstr>
      <vt:lpstr>A125995670A_Latest</vt:lpstr>
      <vt:lpstr>A125995674K</vt:lpstr>
      <vt:lpstr>A125995674K_Data</vt:lpstr>
      <vt:lpstr>A125995674K_Latest</vt:lpstr>
      <vt:lpstr>A125995678V</vt:lpstr>
      <vt:lpstr>A125995678V_Data</vt:lpstr>
      <vt:lpstr>A125995678V_Latest</vt:lpstr>
      <vt:lpstr>A125995682K</vt:lpstr>
      <vt:lpstr>A125995682K_Data</vt:lpstr>
      <vt:lpstr>A125995682K_Latest</vt:lpstr>
      <vt:lpstr>A125995686V</vt:lpstr>
      <vt:lpstr>A125995686V_Data</vt:lpstr>
      <vt:lpstr>A125995686V_Latest</vt:lpstr>
      <vt:lpstr>A125995690K</vt:lpstr>
      <vt:lpstr>A125995690K_Data</vt:lpstr>
      <vt:lpstr>A125995690K_Latest</vt:lpstr>
      <vt:lpstr>A125995694V</vt:lpstr>
      <vt:lpstr>A125995694V_Data</vt:lpstr>
      <vt:lpstr>A125995694V_Latest</vt:lpstr>
      <vt:lpstr>A125995698C</vt:lpstr>
      <vt:lpstr>A125995698C_Data</vt:lpstr>
      <vt:lpstr>A125995698C_Latest</vt:lpstr>
      <vt:lpstr>A125995702J</vt:lpstr>
      <vt:lpstr>A125995702J_Data</vt:lpstr>
      <vt:lpstr>A125995702J_Latest</vt:lpstr>
      <vt:lpstr>A125995706T</vt:lpstr>
      <vt:lpstr>A125995706T_Data</vt:lpstr>
      <vt:lpstr>A125995706T_Latest</vt:lpstr>
      <vt:lpstr>A125995710J</vt:lpstr>
      <vt:lpstr>A125995710J_Data</vt:lpstr>
      <vt:lpstr>A125995710J_Latest</vt:lpstr>
      <vt:lpstr>A125995714T</vt:lpstr>
      <vt:lpstr>A125995714T_Data</vt:lpstr>
      <vt:lpstr>A125995714T_Latest</vt:lpstr>
      <vt:lpstr>A125995718A</vt:lpstr>
      <vt:lpstr>A125995718A_Data</vt:lpstr>
      <vt:lpstr>A125995718A_Latest</vt:lpstr>
      <vt:lpstr>A125995722T</vt:lpstr>
      <vt:lpstr>A125995722T_Data</vt:lpstr>
      <vt:lpstr>A125995722T_Latest</vt:lpstr>
      <vt:lpstr>A125995726A</vt:lpstr>
      <vt:lpstr>A125995726A_Data</vt:lpstr>
      <vt:lpstr>A125995726A_Latest</vt:lpstr>
      <vt:lpstr>A125995730T</vt:lpstr>
      <vt:lpstr>A125995730T_Data</vt:lpstr>
      <vt:lpstr>A125995730T_Latest</vt:lpstr>
      <vt:lpstr>A125995734A</vt:lpstr>
      <vt:lpstr>A125995734A_Data</vt:lpstr>
      <vt:lpstr>A125995734A_Latest</vt:lpstr>
      <vt:lpstr>A125995738K</vt:lpstr>
      <vt:lpstr>A125995738K_Data</vt:lpstr>
      <vt:lpstr>A125995738K_Latest</vt:lpstr>
      <vt:lpstr>A125995742A</vt:lpstr>
      <vt:lpstr>A125995742A_Data</vt:lpstr>
      <vt:lpstr>A125995742A_Latest</vt:lpstr>
      <vt:lpstr>A125995746K</vt:lpstr>
      <vt:lpstr>A125995746K_Data</vt:lpstr>
      <vt:lpstr>A125995746K_Latest</vt:lpstr>
      <vt:lpstr>A125995750A</vt:lpstr>
      <vt:lpstr>A125995750A_Data</vt:lpstr>
      <vt:lpstr>A125995750A_Latest</vt:lpstr>
      <vt:lpstr>A125995754K</vt:lpstr>
      <vt:lpstr>A125995754K_Data</vt:lpstr>
      <vt:lpstr>A125995754K_Latest</vt:lpstr>
      <vt:lpstr>A125995758V</vt:lpstr>
      <vt:lpstr>A125995758V_Data</vt:lpstr>
      <vt:lpstr>A125995758V_Latest</vt:lpstr>
      <vt:lpstr>A125995762K</vt:lpstr>
      <vt:lpstr>A125995762K_Data</vt:lpstr>
      <vt:lpstr>A125995762K_Latest</vt:lpstr>
      <vt:lpstr>A125995766V</vt:lpstr>
      <vt:lpstr>A125995766V_Data</vt:lpstr>
      <vt:lpstr>A125995766V_Latest</vt:lpstr>
      <vt:lpstr>A125995770K</vt:lpstr>
      <vt:lpstr>A125995770K_Data</vt:lpstr>
      <vt:lpstr>A125995770K_Latest</vt:lpstr>
      <vt:lpstr>A125995774V</vt:lpstr>
      <vt:lpstr>A125995774V_Data</vt:lpstr>
      <vt:lpstr>A125995774V_Latest</vt:lpstr>
      <vt:lpstr>A125995778C</vt:lpstr>
      <vt:lpstr>A125995778C_Data</vt:lpstr>
      <vt:lpstr>A125995778C_Latest</vt:lpstr>
      <vt:lpstr>A125995782V</vt:lpstr>
      <vt:lpstr>A125995782V_Data</vt:lpstr>
      <vt:lpstr>A125995782V_Latest</vt:lpstr>
      <vt:lpstr>A125995786C</vt:lpstr>
      <vt:lpstr>A125995786C_Data</vt:lpstr>
      <vt:lpstr>A125995786C_Latest</vt:lpstr>
      <vt:lpstr>A125995790V</vt:lpstr>
      <vt:lpstr>A125995790V_Data</vt:lpstr>
      <vt:lpstr>A125995790V_Latest</vt:lpstr>
      <vt:lpstr>A125995794C</vt:lpstr>
      <vt:lpstr>A125995794C_Data</vt:lpstr>
      <vt:lpstr>A125995794C_Latest</vt:lpstr>
      <vt:lpstr>A125995798L</vt:lpstr>
      <vt:lpstr>A125995798L_Data</vt:lpstr>
      <vt:lpstr>A125995798L_Latest</vt:lpstr>
      <vt:lpstr>A125995802T</vt:lpstr>
      <vt:lpstr>A125995802T_Data</vt:lpstr>
      <vt:lpstr>A125995802T_Latest</vt:lpstr>
      <vt:lpstr>A125995806A</vt:lpstr>
      <vt:lpstr>A125995806A_Data</vt:lpstr>
      <vt:lpstr>A125995806A_Latest</vt:lpstr>
      <vt:lpstr>A125995810T</vt:lpstr>
      <vt:lpstr>A125995810T_Data</vt:lpstr>
      <vt:lpstr>A125995810T_Latest</vt:lpstr>
      <vt:lpstr>A125995814A</vt:lpstr>
      <vt:lpstr>A125995814A_Data</vt:lpstr>
      <vt:lpstr>A125995814A_Latest</vt:lpstr>
      <vt:lpstr>A125995818K</vt:lpstr>
      <vt:lpstr>A125995818K_Data</vt:lpstr>
      <vt:lpstr>A125995818K_Latest</vt:lpstr>
      <vt:lpstr>A125995822A</vt:lpstr>
      <vt:lpstr>A125995822A_Data</vt:lpstr>
      <vt:lpstr>A125995822A_Latest</vt:lpstr>
      <vt:lpstr>A125995826K</vt:lpstr>
      <vt:lpstr>A125995826K_Data</vt:lpstr>
      <vt:lpstr>A125995826K_Latest</vt:lpstr>
      <vt:lpstr>A125995830A</vt:lpstr>
      <vt:lpstr>A125995830A_Data</vt:lpstr>
      <vt:lpstr>A125995830A_Latest</vt:lpstr>
      <vt:lpstr>A125995834K</vt:lpstr>
      <vt:lpstr>A125995834K_Data</vt:lpstr>
      <vt:lpstr>A125995834K_Latest</vt:lpstr>
      <vt:lpstr>A125995838V</vt:lpstr>
      <vt:lpstr>A125995838V_Data</vt:lpstr>
      <vt:lpstr>A125995838V_Latest</vt:lpstr>
      <vt:lpstr>A125995842K</vt:lpstr>
      <vt:lpstr>A125995842K_Data</vt:lpstr>
      <vt:lpstr>A125995842K_Latest</vt:lpstr>
      <vt:lpstr>A125995846V</vt:lpstr>
      <vt:lpstr>A125995846V_Data</vt:lpstr>
      <vt:lpstr>A125995846V_Latest</vt:lpstr>
      <vt:lpstr>A125995850K</vt:lpstr>
      <vt:lpstr>A125995850K_Data</vt:lpstr>
      <vt:lpstr>A125995850K_Latest</vt:lpstr>
      <vt:lpstr>A125995854V</vt:lpstr>
      <vt:lpstr>A125995854V_Data</vt:lpstr>
      <vt:lpstr>A125995854V_Latest</vt:lpstr>
      <vt:lpstr>A125995858C</vt:lpstr>
      <vt:lpstr>A125995858C_Data</vt:lpstr>
      <vt:lpstr>A125995858C_Latest</vt:lpstr>
      <vt:lpstr>A125995866C</vt:lpstr>
      <vt:lpstr>A125995866C_Data</vt:lpstr>
      <vt:lpstr>A125995866C_Latest</vt:lpstr>
      <vt:lpstr>A125995870V</vt:lpstr>
      <vt:lpstr>A125995870V_Data</vt:lpstr>
      <vt:lpstr>A125995870V_Latest</vt:lpstr>
      <vt:lpstr>A125995874C</vt:lpstr>
      <vt:lpstr>A125995874C_Data</vt:lpstr>
      <vt:lpstr>A125995874C_Latest</vt:lpstr>
      <vt:lpstr>A125995878L</vt:lpstr>
      <vt:lpstr>A125995878L_Data</vt:lpstr>
      <vt:lpstr>A125995878L_Latest</vt:lpstr>
      <vt:lpstr>A125995882C</vt:lpstr>
      <vt:lpstr>A125995882C_Data</vt:lpstr>
      <vt:lpstr>A125995882C_Latest</vt:lpstr>
      <vt:lpstr>A125995886L</vt:lpstr>
      <vt:lpstr>A125995886L_Data</vt:lpstr>
      <vt:lpstr>A125995886L_Latest</vt:lpstr>
      <vt:lpstr>A125995890C</vt:lpstr>
      <vt:lpstr>A125995890C_Data</vt:lpstr>
      <vt:lpstr>A125995890C_Latest</vt:lpstr>
      <vt:lpstr>A125995894L</vt:lpstr>
      <vt:lpstr>A125995894L_Data</vt:lpstr>
      <vt:lpstr>A125995894L_Latest</vt:lpstr>
      <vt:lpstr>A125995898W</vt:lpstr>
      <vt:lpstr>A125995898W_Data</vt:lpstr>
      <vt:lpstr>A125995898W_Latest</vt:lpstr>
      <vt:lpstr>A125995902A</vt:lpstr>
      <vt:lpstr>A125995902A_Data</vt:lpstr>
      <vt:lpstr>A125995902A_Latest</vt:lpstr>
      <vt:lpstr>A125995906K</vt:lpstr>
      <vt:lpstr>A125995906K_Data</vt:lpstr>
      <vt:lpstr>A125995906K_Latest</vt:lpstr>
      <vt:lpstr>A125995910A</vt:lpstr>
      <vt:lpstr>A125995910A_Data</vt:lpstr>
      <vt:lpstr>A125995910A_Latest</vt:lpstr>
      <vt:lpstr>A125995914K</vt:lpstr>
      <vt:lpstr>A125995914K_Data</vt:lpstr>
      <vt:lpstr>A125995914K_Latest</vt:lpstr>
      <vt:lpstr>A125995918V</vt:lpstr>
      <vt:lpstr>A125995918V_Data</vt:lpstr>
      <vt:lpstr>A125995918V_Latest</vt:lpstr>
      <vt:lpstr>A125995922K</vt:lpstr>
      <vt:lpstr>A125995922K_Data</vt:lpstr>
      <vt:lpstr>A125995922K_Latest</vt:lpstr>
      <vt:lpstr>A125995926V</vt:lpstr>
      <vt:lpstr>A125995926V_Data</vt:lpstr>
      <vt:lpstr>A125995926V_Latest</vt:lpstr>
      <vt:lpstr>A125995930K</vt:lpstr>
      <vt:lpstr>A125995930K_Data</vt:lpstr>
      <vt:lpstr>A125995930K_Latest</vt:lpstr>
      <vt:lpstr>A125995934V</vt:lpstr>
      <vt:lpstr>A125995934V_Data</vt:lpstr>
      <vt:lpstr>A125995934V_Latest</vt:lpstr>
      <vt:lpstr>A125995938C</vt:lpstr>
      <vt:lpstr>A125995938C_Data</vt:lpstr>
      <vt:lpstr>A125995938C_Latest</vt:lpstr>
      <vt:lpstr>A125995942V</vt:lpstr>
      <vt:lpstr>A125995942V_Data</vt:lpstr>
      <vt:lpstr>A125995942V_Latest</vt:lpstr>
      <vt:lpstr>A125995946C</vt:lpstr>
      <vt:lpstr>A125995946C_Data</vt:lpstr>
      <vt:lpstr>A125995946C_Latest</vt:lpstr>
      <vt:lpstr>A125995950V</vt:lpstr>
      <vt:lpstr>A125995950V_Data</vt:lpstr>
      <vt:lpstr>A125995950V_Latest</vt:lpstr>
      <vt:lpstr>A125995954C</vt:lpstr>
      <vt:lpstr>A125995954C_Data</vt:lpstr>
      <vt:lpstr>A125995954C_Latest</vt:lpstr>
      <vt:lpstr>A125995958L</vt:lpstr>
      <vt:lpstr>A125995958L_Data</vt:lpstr>
      <vt:lpstr>A125995958L_Latest</vt:lpstr>
      <vt:lpstr>A125995962C</vt:lpstr>
      <vt:lpstr>A125995962C_Data</vt:lpstr>
      <vt:lpstr>A125995962C_Latest</vt:lpstr>
      <vt:lpstr>A125995966L</vt:lpstr>
      <vt:lpstr>A125995966L_Data</vt:lpstr>
      <vt:lpstr>A125995966L_Latest</vt:lpstr>
      <vt:lpstr>A125995970C</vt:lpstr>
      <vt:lpstr>A125995970C_Data</vt:lpstr>
      <vt:lpstr>A125995970C_Latest</vt:lpstr>
      <vt:lpstr>A125995974L</vt:lpstr>
      <vt:lpstr>A125995974L_Data</vt:lpstr>
      <vt:lpstr>A125995974L_Latest</vt:lpstr>
      <vt:lpstr>A125995978W</vt:lpstr>
      <vt:lpstr>A125995978W_Data</vt:lpstr>
      <vt:lpstr>A125995978W_Latest</vt:lpstr>
      <vt:lpstr>A125995982L</vt:lpstr>
      <vt:lpstr>A125995982L_Data</vt:lpstr>
      <vt:lpstr>A125995982L_Latest</vt:lpstr>
      <vt:lpstr>A125995986W</vt:lpstr>
      <vt:lpstr>A125995986W_Data</vt:lpstr>
      <vt:lpstr>A125995986W_Latest</vt:lpstr>
      <vt:lpstr>A125995990L</vt:lpstr>
      <vt:lpstr>A125995990L_Data</vt:lpstr>
      <vt:lpstr>A125995990L_Latest</vt:lpstr>
      <vt:lpstr>A125995994W</vt:lpstr>
      <vt:lpstr>A125995994W_Data</vt:lpstr>
      <vt:lpstr>A125995994W_Latest</vt:lpstr>
      <vt:lpstr>A125995998F</vt:lpstr>
      <vt:lpstr>A125995998F_Data</vt:lpstr>
      <vt:lpstr>A125995998F_Latest</vt:lpstr>
      <vt:lpstr>A125996002L</vt:lpstr>
      <vt:lpstr>A125996002L_Data</vt:lpstr>
      <vt:lpstr>A125996002L_Latest</vt:lpstr>
      <vt:lpstr>A125996006W</vt:lpstr>
      <vt:lpstr>A125996006W_Data</vt:lpstr>
      <vt:lpstr>A125996006W_Latest</vt:lpstr>
      <vt:lpstr>A125996010L</vt:lpstr>
      <vt:lpstr>A125996010L_Data</vt:lpstr>
      <vt:lpstr>A125996010L_Latest</vt:lpstr>
      <vt:lpstr>A125996014W</vt:lpstr>
      <vt:lpstr>A125996014W_Data</vt:lpstr>
      <vt:lpstr>A125996014W_Latest</vt:lpstr>
      <vt:lpstr>A125996018F</vt:lpstr>
      <vt:lpstr>A125996018F_Data</vt:lpstr>
      <vt:lpstr>A125996018F_Latest</vt:lpstr>
      <vt:lpstr>A125996022W</vt:lpstr>
      <vt:lpstr>A125996022W_Data</vt:lpstr>
      <vt:lpstr>A125996022W_Latest</vt:lpstr>
      <vt:lpstr>A125996026F</vt:lpstr>
      <vt:lpstr>A125996026F_Data</vt:lpstr>
      <vt:lpstr>A125996026F_Latest</vt:lpstr>
      <vt:lpstr>A125996030W</vt:lpstr>
      <vt:lpstr>A125996030W_Data</vt:lpstr>
      <vt:lpstr>A125996030W_Latest</vt:lpstr>
      <vt:lpstr>A125996034F</vt:lpstr>
      <vt:lpstr>A125996034F_Data</vt:lpstr>
      <vt:lpstr>A125996034F_Latest</vt:lpstr>
      <vt:lpstr>A125996038R</vt:lpstr>
      <vt:lpstr>A125996038R_Data</vt:lpstr>
      <vt:lpstr>A125996038R_Latest</vt:lpstr>
      <vt:lpstr>A125996042F</vt:lpstr>
      <vt:lpstr>A125996042F_Data</vt:lpstr>
      <vt:lpstr>A125996042F_Latest</vt:lpstr>
      <vt:lpstr>A125996046R</vt:lpstr>
      <vt:lpstr>A125996046R_Data</vt:lpstr>
      <vt:lpstr>A125996046R_Latest</vt:lpstr>
      <vt:lpstr>A125996050F</vt:lpstr>
      <vt:lpstr>A125996050F_Data</vt:lpstr>
      <vt:lpstr>A125996050F_Latest</vt:lpstr>
      <vt:lpstr>A125996054R</vt:lpstr>
      <vt:lpstr>A125996054R_Data</vt:lpstr>
      <vt:lpstr>A125996054R_Latest</vt:lpstr>
      <vt:lpstr>A125996058X</vt:lpstr>
      <vt:lpstr>A125996058X_Data</vt:lpstr>
      <vt:lpstr>A125996058X_Latest</vt:lpstr>
      <vt:lpstr>A125996062R</vt:lpstr>
      <vt:lpstr>A125996062R_Data</vt:lpstr>
      <vt:lpstr>A125996062R_Latest</vt:lpstr>
      <vt:lpstr>A125996066X</vt:lpstr>
      <vt:lpstr>A125996066X_Data</vt:lpstr>
      <vt:lpstr>A125996066X_Latest</vt:lpstr>
      <vt:lpstr>A125996070R</vt:lpstr>
      <vt:lpstr>A125996070R_Data</vt:lpstr>
      <vt:lpstr>A125996070R_Latest</vt:lpstr>
      <vt:lpstr>A125996074X</vt:lpstr>
      <vt:lpstr>A125996074X_Data</vt:lpstr>
      <vt:lpstr>A125996074X_Latest</vt:lpstr>
      <vt:lpstr>A125996078J</vt:lpstr>
      <vt:lpstr>A125996078J_Data</vt:lpstr>
      <vt:lpstr>A125996078J_Latest</vt:lpstr>
      <vt:lpstr>A125996082X</vt:lpstr>
      <vt:lpstr>A125996082X_Data</vt:lpstr>
      <vt:lpstr>A125996082X_Latest</vt:lpstr>
      <vt:lpstr>A125996086J</vt:lpstr>
      <vt:lpstr>A125996086J_Data</vt:lpstr>
      <vt:lpstr>A125996086J_Latest</vt:lpstr>
      <vt:lpstr>A125996090X</vt:lpstr>
      <vt:lpstr>A125996090X_Data</vt:lpstr>
      <vt:lpstr>A125996090X_Latest</vt:lpstr>
      <vt:lpstr>A125996094J</vt:lpstr>
      <vt:lpstr>A125996094J_Data</vt:lpstr>
      <vt:lpstr>A125996094J_Latest</vt:lpstr>
      <vt:lpstr>A125996098T</vt:lpstr>
      <vt:lpstr>A125996098T_Data</vt:lpstr>
      <vt:lpstr>A125996098T_Latest</vt:lpstr>
      <vt:lpstr>A125996102W</vt:lpstr>
      <vt:lpstr>A125996102W_Data</vt:lpstr>
      <vt:lpstr>A125996102W_Latest</vt:lpstr>
      <vt:lpstr>A125996106F</vt:lpstr>
      <vt:lpstr>A125996106F_Data</vt:lpstr>
      <vt:lpstr>A125996106F_Latest</vt:lpstr>
      <vt:lpstr>A125996110W</vt:lpstr>
      <vt:lpstr>A125996110W_Data</vt:lpstr>
      <vt:lpstr>A125996110W_Latest</vt:lpstr>
      <vt:lpstr>A125996114F</vt:lpstr>
      <vt:lpstr>A125996114F_Data</vt:lpstr>
      <vt:lpstr>A125996114F_Latest</vt:lpstr>
      <vt:lpstr>A125996122F</vt:lpstr>
      <vt:lpstr>A125996122F_Data</vt:lpstr>
      <vt:lpstr>A125996122F_Latest</vt:lpstr>
      <vt:lpstr>A125996126R</vt:lpstr>
      <vt:lpstr>A125996126R_Data</vt:lpstr>
      <vt:lpstr>A125996126R_Latest</vt:lpstr>
      <vt:lpstr>A125996130F</vt:lpstr>
      <vt:lpstr>A125996130F_Data</vt:lpstr>
      <vt:lpstr>A125996130F_Latest</vt:lpstr>
      <vt:lpstr>A125996134R</vt:lpstr>
      <vt:lpstr>A125996134R_Data</vt:lpstr>
      <vt:lpstr>A125996134R_Latest</vt:lpstr>
      <vt:lpstr>A125996138X</vt:lpstr>
      <vt:lpstr>A125996138X_Data</vt:lpstr>
      <vt:lpstr>A125996138X_Latest</vt:lpstr>
      <vt:lpstr>A125996142R</vt:lpstr>
      <vt:lpstr>A125996142R_Data</vt:lpstr>
      <vt:lpstr>A125996142R_Latest</vt:lpstr>
      <vt:lpstr>A125996146X</vt:lpstr>
      <vt:lpstr>A125996146X_Data</vt:lpstr>
      <vt:lpstr>A125996146X_Latest</vt:lpstr>
      <vt:lpstr>A125996150R</vt:lpstr>
      <vt:lpstr>A125996150R_Data</vt:lpstr>
      <vt:lpstr>A125996150R_Latest</vt:lpstr>
      <vt:lpstr>A125996154X</vt:lpstr>
      <vt:lpstr>A125996154X_Data</vt:lpstr>
      <vt:lpstr>A125996154X_Latest</vt:lpstr>
      <vt:lpstr>A125996158J</vt:lpstr>
      <vt:lpstr>A125996158J_Data</vt:lpstr>
      <vt:lpstr>A125996158J_Latest</vt:lpstr>
      <vt:lpstr>A125996162X</vt:lpstr>
      <vt:lpstr>A125996162X_Data</vt:lpstr>
      <vt:lpstr>A125996162X_Latest</vt:lpstr>
      <vt:lpstr>A125996166J</vt:lpstr>
      <vt:lpstr>A125996166J_Data</vt:lpstr>
      <vt:lpstr>A125996166J_Latest</vt:lpstr>
      <vt:lpstr>A125996170X</vt:lpstr>
      <vt:lpstr>A125996170X_Data</vt:lpstr>
      <vt:lpstr>A125996170X_Latest</vt:lpstr>
      <vt:lpstr>A125996174J</vt:lpstr>
      <vt:lpstr>A125996174J_Data</vt:lpstr>
      <vt:lpstr>A125996174J_Latest</vt:lpstr>
      <vt:lpstr>A125996178T</vt:lpstr>
      <vt:lpstr>A125996178T_Data</vt:lpstr>
      <vt:lpstr>A125996178T_Latest</vt:lpstr>
      <vt:lpstr>A125996182J</vt:lpstr>
      <vt:lpstr>A125996182J_Data</vt:lpstr>
      <vt:lpstr>A125996182J_Latest</vt:lpstr>
      <vt:lpstr>A125996186T</vt:lpstr>
      <vt:lpstr>A125996186T_Data</vt:lpstr>
      <vt:lpstr>A125996186T_Latest</vt:lpstr>
      <vt:lpstr>A125996190J</vt:lpstr>
      <vt:lpstr>A125996190J_Data</vt:lpstr>
      <vt:lpstr>A125996190J_Latest</vt:lpstr>
      <vt:lpstr>A125996194T</vt:lpstr>
      <vt:lpstr>A125996194T_Data</vt:lpstr>
      <vt:lpstr>A125996194T_Latest</vt:lpstr>
      <vt:lpstr>A125996198A</vt:lpstr>
      <vt:lpstr>A125996198A_Data</vt:lpstr>
      <vt:lpstr>A125996198A_Latest</vt:lpstr>
      <vt:lpstr>A125996202F</vt:lpstr>
      <vt:lpstr>A125996202F_Data</vt:lpstr>
      <vt:lpstr>A125996202F_Latest</vt:lpstr>
      <vt:lpstr>A125996206R</vt:lpstr>
      <vt:lpstr>A125996206R_Data</vt:lpstr>
      <vt:lpstr>A125996206R_Latest</vt:lpstr>
      <vt:lpstr>A125996210F</vt:lpstr>
      <vt:lpstr>A125996210F_Data</vt:lpstr>
      <vt:lpstr>A125996210F_Latest</vt:lpstr>
      <vt:lpstr>A125996214R</vt:lpstr>
      <vt:lpstr>A125996214R_Data</vt:lpstr>
      <vt:lpstr>A125996214R_Latest</vt:lpstr>
      <vt:lpstr>A125996218X</vt:lpstr>
      <vt:lpstr>A125996218X_Data</vt:lpstr>
      <vt:lpstr>A125996218X_Latest</vt:lpstr>
      <vt:lpstr>A125996222R</vt:lpstr>
      <vt:lpstr>A125996222R_Data</vt:lpstr>
      <vt:lpstr>A125996222R_Latest</vt:lpstr>
      <vt:lpstr>A125996226X</vt:lpstr>
      <vt:lpstr>A125996226X_Data</vt:lpstr>
      <vt:lpstr>A125996226X_Latest</vt:lpstr>
      <vt:lpstr>A125996230R</vt:lpstr>
      <vt:lpstr>A125996230R_Data</vt:lpstr>
      <vt:lpstr>A125996230R_Latest</vt:lpstr>
      <vt:lpstr>A125996234X</vt:lpstr>
      <vt:lpstr>A125996234X_Data</vt:lpstr>
      <vt:lpstr>A125996234X_Latest</vt:lpstr>
      <vt:lpstr>A125996238J</vt:lpstr>
      <vt:lpstr>A125996238J_Data</vt:lpstr>
      <vt:lpstr>A125996238J_Latest</vt:lpstr>
      <vt:lpstr>A125996242X</vt:lpstr>
      <vt:lpstr>A125996242X_Data</vt:lpstr>
      <vt:lpstr>A125996242X_Latest</vt:lpstr>
      <vt:lpstr>A125996246J</vt:lpstr>
      <vt:lpstr>A125996246J_Data</vt:lpstr>
      <vt:lpstr>A125996246J_Latest</vt:lpstr>
      <vt:lpstr>A125996250X</vt:lpstr>
      <vt:lpstr>A125996250X_Data</vt:lpstr>
      <vt:lpstr>A125996250X_Latest</vt:lpstr>
      <vt:lpstr>A125996254J</vt:lpstr>
      <vt:lpstr>A125996254J_Data</vt:lpstr>
      <vt:lpstr>A125996254J_Latest</vt:lpstr>
      <vt:lpstr>A125996258T</vt:lpstr>
      <vt:lpstr>A125996258T_Data</vt:lpstr>
      <vt:lpstr>A125996258T_Latest</vt:lpstr>
      <vt:lpstr>A125996262J</vt:lpstr>
      <vt:lpstr>A125996262J_Data</vt:lpstr>
      <vt:lpstr>A125996262J_Latest</vt:lpstr>
      <vt:lpstr>A125996266T</vt:lpstr>
      <vt:lpstr>A125996266T_Data</vt:lpstr>
      <vt:lpstr>A125996266T_Latest</vt:lpstr>
      <vt:lpstr>A125996270J</vt:lpstr>
      <vt:lpstr>A125996270J_Data</vt:lpstr>
      <vt:lpstr>A125996270J_Latest</vt:lpstr>
      <vt:lpstr>A125996274T</vt:lpstr>
      <vt:lpstr>A125996274T_Data</vt:lpstr>
      <vt:lpstr>A125996274T_Latest</vt:lpstr>
      <vt:lpstr>A125996278A</vt:lpstr>
      <vt:lpstr>A125996278A_Data</vt:lpstr>
      <vt:lpstr>A125996278A_Latest</vt:lpstr>
      <vt:lpstr>A125996282T</vt:lpstr>
      <vt:lpstr>A125996282T_Data</vt:lpstr>
      <vt:lpstr>A125996282T_Latest</vt:lpstr>
      <vt:lpstr>A125996286A</vt:lpstr>
      <vt:lpstr>A125996286A_Data</vt:lpstr>
      <vt:lpstr>A125996286A_Latest</vt:lpstr>
      <vt:lpstr>A125996290T</vt:lpstr>
      <vt:lpstr>A125996290T_Data</vt:lpstr>
      <vt:lpstr>A125996290T_Latest</vt:lpstr>
      <vt:lpstr>A125996294A</vt:lpstr>
      <vt:lpstr>A125996294A_Data</vt:lpstr>
      <vt:lpstr>A125996294A_Latest</vt:lpstr>
      <vt:lpstr>A125996298K</vt:lpstr>
      <vt:lpstr>A125996298K_Data</vt:lpstr>
      <vt:lpstr>A125996298K_Latest</vt:lpstr>
      <vt:lpstr>A125996302R</vt:lpstr>
      <vt:lpstr>A125996302R_Data</vt:lpstr>
      <vt:lpstr>A125996302R_Latest</vt:lpstr>
      <vt:lpstr>A125996306X</vt:lpstr>
      <vt:lpstr>A125996306X_Data</vt:lpstr>
      <vt:lpstr>A125996306X_Latest</vt:lpstr>
      <vt:lpstr>A125996310R</vt:lpstr>
      <vt:lpstr>A125996310R_Data</vt:lpstr>
      <vt:lpstr>A125996310R_Latest</vt:lpstr>
      <vt:lpstr>A125996314X</vt:lpstr>
      <vt:lpstr>A125996314X_Data</vt:lpstr>
      <vt:lpstr>A125996314X_Latest</vt:lpstr>
      <vt:lpstr>A125996322X</vt:lpstr>
      <vt:lpstr>A125996322X_Data</vt:lpstr>
      <vt:lpstr>A125996322X_Latest</vt:lpstr>
      <vt:lpstr>A125996326J</vt:lpstr>
      <vt:lpstr>A125996326J_Data</vt:lpstr>
      <vt:lpstr>A125996326J_Latest</vt:lpstr>
      <vt:lpstr>A125996330X</vt:lpstr>
      <vt:lpstr>A125996330X_Data</vt:lpstr>
      <vt:lpstr>A125996330X_Latest</vt:lpstr>
      <vt:lpstr>A125996334J</vt:lpstr>
      <vt:lpstr>A125996334J_Data</vt:lpstr>
      <vt:lpstr>A125996334J_Latest</vt:lpstr>
      <vt:lpstr>A125996338T</vt:lpstr>
      <vt:lpstr>A125996338T_Data</vt:lpstr>
      <vt:lpstr>A125996338T_Latest</vt:lpstr>
      <vt:lpstr>A125996342J</vt:lpstr>
      <vt:lpstr>A125996342J_Data</vt:lpstr>
      <vt:lpstr>A125996342J_Latest</vt:lpstr>
      <vt:lpstr>A125996346T</vt:lpstr>
      <vt:lpstr>A125996346T_Data</vt:lpstr>
      <vt:lpstr>A125996346T_Latest</vt:lpstr>
      <vt:lpstr>A125996350J</vt:lpstr>
      <vt:lpstr>A125996350J_Data</vt:lpstr>
      <vt:lpstr>A125996350J_Latest</vt:lpstr>
      <vt:lpstr>A125996354T</vt:lpstr>
      <vt:lpstr>A125996354T_Data</vt:lpstr>
      <vt:lpstr>A125996354T_Latest</vt:lpstr>
      <vt:lpstr>A125996358A</vt:lpstr>
      <vt:lpstr>A125996358A_Data</vt:lpstr>
      <vt:lpstr>A125996358A_Latest</vt:lpstr>
      <vt:lpstr>A125996362T</vt:lpstr>
      <vt:lpstr>A125996362T_Data</vt:lpstr>
      <vt:lpstr>A125996362T_Latest</vt:lpstr>
      <vt:lpstr>A125996366A</vt:lpstr>
      <vt:lpstr>A125996366A_Data</vt:lpstr>
      <vt:lpstr>A125996366A_Latest</vt:lpstr>
      <vt:lpstr>A125996370T</vt:lpstr>
      <vt:lpstr>A125996370T_Data</vt:lpstr>
      <vt:lpstr>A125996370T_Latest</vt:lpstr>
      <vt:lpstr>A125996374A</vt:lpstr>
      <vt:lpstr>A125996374A_Data</vt:lpstr>
      <vt:lpstr>A125996374A_Latest</vt:lpstr>
      <vt:lpstr>A125996378K</vt:lpstr>
      <vt:lpstr>A125996378K_Data</vt:lpstr>
      <vt:lpstr>A125996378K_Latest</vt:lpstr>
      <vt:lpstr>A125996382A</vt:lpstr>
      <vt:lpstr>A125996382A_Data</vt:lpstr>
      <vt:lpstr>A125996382A_Latest</vt:lpstr>
      <vt:lpstr>A125996386K</vt:lpstr>
      <vt:lpstr>A125996386K_Data</vt:lpstr>
      <vt:lpstr>A125996386K_Latest</vt:lpstr>
      <vt:lpstr>A125996390A</vt:lpstr>
      <vt:lpstr>A125996390A_Data</vt:lpstr>
      <vt:lpstr>A125996390A_Latest</vt:lpstr>
      <vt:lpstr>A125996394K</vt:lpstr>
      <vt:lpstr>A125996394K_Data</vt:lpstr>
      <vt:lpstr>A125996394K_Latest</vt:lpstr>
      <vt:lpstr>A125996398V</vt:lpstr>
      <vt:lpstr>A125996398V_Data</vt:lpstr>
      <vt:lpstr>A125996398V_Latest</vt:lpstr>
      <vt:lpstr>A125996402X</vt:lpstr>
      <vt:lpstr>A125996402X_Data</vt:lpstr>
      <vt:lpstr>A125996402X_Latest</vt:lpstr>
      <vt:lpstr>A125996406J</vt:lpstr>
      <vt:lpstr>A125996406J_Data</vt:lpstr>
      <vt:lpstr>A125996406J_Latest</vt:lpstr>
      <vt:lpstr>A125996410X</vt:lpstr>
      <vt:lpstr>A125996410X_Data</vt:lpstr>
      <vt:lpstr>A125996410X_Latest</vt:lpstr>
      <vt:lpstr>A125996414J</vt:lpstr>
      <vt:lpstr>A125996414J_Data</vt:lpstr>
      <vt:lpstr>A125996414J_Latest</vt:lpstr>
      <vt:lpstr>A125996418T</vt:lpstr>
      <vt:lpstr>A125996418T_Data</vt:lpstr>
      <vt:lpstr>A125996418T_Latest</vt:lpstr>
      <vt:lpstr>A125996422J</vt:lpstr>
      <vt:lpstr>A125996422J_Data</vt:lpstr>
      <vt:lpstr>A125996422J_Latest</vt:lpstr>
      <vt:lpstr>A125996426T</vt:lpstr>
      <vt:lpstr>A125996426T_Data</vt:lpstr>
      <vt:lpstr>A125996426T_Latest</vt:lpstr>
      <vt:lpstr>A125996430J</vt:lpstr>
      <vt:lpstr>A125996430J_Data</vt:lpstr>
      <vt:lpstr>A125996430J_Latest</vt:lpstr>
      <vt:lpstr>A125996434T</vt:lpstr>
      <vt:lpstr>A125996434T_Data</vt:lpstr>
      <vt:lpstr>A125996434T_Latest</vt:lpstr>
      <vt:lpstr>A125996438A</vt:lpstr>
      <vt:lpstr>A125996438A_Data</vt:lpstr>
      <vt:lpstr>A125996438A_Latest</vt:lpstr>
      <vt:lpstr>A125996442T</vt:lpstr>
      <vt:lpstr>A125996442T_Data</vt:lpstr>
      <vt:lpstr>A125996442T_Latest</vt:lpstr>
      <vt:lpstr>A125996446A</vt:lpstr>
      <vt:lpstr>A125996446A_Data</vt:lpstr>
      <vt:lpstr>A125996446A_Latest</vt:lpstr>
      <vt:lpstr>A125996450T</vt:lpstr>
      <vt:lpstr>A125996450T_Data</vt:lpstr>
      <vt:lpstr>A125996450T_Latest</vt:lpstr>
      <vt:lpstr>A125996454A</vt:lpstr>
      <vt:lpstr>A125996454A_Data</vt:lpstr>
      <vt:lpstr>A125996454A_Latest</vt:lpstr>
      <vt:lpstr>A125996458K</vt:lpstr>
      <vt:lpstr>A125996458K_Data</vt:lpstr>
      <vt:lpstr>A125996458K_Latest</vt:lpstr>
      <vt:lpstr>A125996462A</vt:lpstr>
      <vt:lpstr>A125996462A_Data</vt:lpstr>
      <vt:lpstr>A125996462A_Latest</vt:lpstr>
      <vt:lpstr>A125996466K</vt:lpstr>
      <vt:lpstr>A125996466K_Data</vt:lpstr>
      <vt:lpstr>A125996466K_Latest</vt:lpstr>
      <vt:lpstr>A125996470A</vt:lpstr>
      <vt:lpstr>A125996470A_Data</vt:lpstr>
      <vt:lpstr>A125996470A_Latest</vt:lpstr>
      <vt:lpstr>A125996474K</vt:lpstr>
      <vt:lpstr>A125996474K_Data</vt:lpstr>
      <vt:lpstr>A125996474K_Latest</vt:lpstr>
      <vt:lpstr>A125996478V</vt:lpstr>
      <vt:lpstr>A125996478V_Data</vt:lpstr>
      <vt:lpstr>A125996478V_Latest</vt:lpstr>
      <vt:lpstr>A125996482K</vt:lpstr>
      <vt:lpstr>A125996482K_Data</vt:lpstr>
      <vt:lpstr>A125996482K_Latest</vt:lpstr>
      <vt:lpstr>A125996486V</vt:lpstr>
      <vt:lpstr>A125996486V_Data</vt:lpstr>
      <vt:lpstr>A125996486V_Latest</vt:lpstr>
      <vt:lpstr>A125996490K</vt:lpstr>
      <vt:lpstr>A125996490K_Data</vt:lpstr>
      <vt:lpstr>A125996490K_Latest</vt:lpstr>
      <vt:lpstr>A125996494V</vt:lpstr>
      <vt:lpstr>A125996494V_Data</vt:lpstr>
      <vt:lpstr>A125996494V_Latest</vt:lpstr>
      <vt:lpstr>A125996498C</vt:lpstr>
      <vt:lpstr>A125996498C_Data</vt:lpstr>
      <vt:lpstr>A125996498C_Latest</vt:lpstr>
      <vt:lpstr>A125996502J</vt:lpstr>
      <vt:lpstr>A125996502J_Data</vt:lpstr>
      <vt:lpstr>A125996502J_Latest</vt:lpstr>
      <vt:lpstr>A125996506T</vt:lpstr>
      <vt:lpstr>A125996506T_Data</vt:lpstr>
      <vt:lpstr>A125996506T_Latest</vt:lpstr>
      <vt:lpstr>A125996510J</vt:lpstr>
      <vt:lpstr>A125996510J_Data</vt:lpstr>
      <vt:lpstr>A125996510J_Latest</vt:lpstr>
      <vt:lpstr>A125996514T</vt:lpstr>
      <vt:lpstr>A125996514T_Data</vt:lpstr>
      <vt:lpstr>A125996514T_Latest</vt:lpstr>
      <vt:lpstr>A125996522T</vt:lpstr>
      <vt:lpstr>A125996522T_Data</vt:lpstr>
      <vt:lpstr>A125996522T_Latest</vt:lpstr>
      <vt:lpstr>A125996526A</vt:lpstr>
      <vt:lpstr>A125996526A_Data</vt:lpstr>
      <vt:lpstr>A125996526A_Latest</vt:lpstr>
      <vt:lpstr>A125996530T</vt:lpstr>
      <vt:lpstr>A125996530T_Data</vt:lpstr>
      <vt:lpstr>A125996530T_Latest</vt:lpstr>
      <vt:lpstr>A125996534A</vt:lpstr>
      <vt:lpstr>A125996534A_Data</vt:lpstr>
      <vt:lpstr>A125996534A_Latest</vt:lpstr>
      <vt:lpstr>A125996538K</vt:lpstr>
      <vt:lpstr>A125996538K_Data</vt:lpstr>
      <vt:lpstr>A125996538K_Latest</vt:lpstr>
      <vt:lpstr>A125996542A</vt:lpstr>
      <vt:lpstr>A125996542A_Data</vt:lpstr>
      <vt:lpstr>A125996542A_Latest</vt:lpstr>
      <vt:lpstr>A125996546K</vt:lpstr>
      <vt:lpstr>A125996546K_Data</vt:lpstr>
      <vt:lpstr>A125996546K_Latest</vt:lpstr>
      <vt:lpstr>A125996550A</vt:lpstr>
      <vt:lpstr>A125996550A_Data</vt:lpstr>
      <vt:lpstr>A125996550A_Latest</vt:lpstr>
      <vt:lpstr>A125996554K</vt:lpstr>
      <vt:lpstr>A125996554K_Data</vt:lpstr>
      <vt:lpstr>A125996554K_Latest</vt:lpstr>
      <vt:lpstr>A125996558V</vt:lpstr>
      <vt:lpstr>A125996558V_Data</vt:lpstr>
      <vt:lpstr>A125996558V_Latest</vt:lpstr>
      <vt:lpstr>A125996562K</vt:lpstr>
      <vt:lpstr>A125996562K_Data</vt:lpstr>
      <vt:lpstr>A125996562K_Latest</vt:lpstr>
      <vt:lpstr>A125996566V</vt:lpstr>
      <vt:lpstr>A125996566V_Data</vt:lpstr>
      <vt:lpstr>A125996566V_Latest</vt:lpstr>
      <vt:lpstr>A125996570K</vt:lpstr>
      <vt:lpstr>A125996570K_Data</vt:lpstr>
      <vt:lpstr>A125996570K_Latest</vt:lpstr>
      <vt:lpstr>A125996574V</vt:lpstr>
      <vt:lpstr>A125996574V_Data</vt:lpstr>
      <vt:lpstr>A125996574V_Latest</vt:lpstr>
      <vt:lpstr>A125996578C</vt:lpstr>
      <vt:lpstr>A125996578C_Data</vt:lpstr>
      <vt:lpstr>A125996578C_Latest</vt:lpstr>
      <vt:lpstr>A125996582V</vt:lpstr>
      <vt:lpstr>A125996582V_Data</vt:lpstr>
      <vt:lpstr>A125996582V_Latest</vt:lpstr>
      <vt:lpstr>A125996586C</vt:lpstr>
      <vt:lpstr>A125996586C_Data</vt:lpstr>
      <vt:lpstr>A125996586C_Latest</vt:lpstr>
      <vt:lpstr>A125996590V</vt:lpstr>
      <vt:lpstr>A125996590V_Data</vt:lpstr>
      <vt:lpstr>A125996590V_Latest</vt:lpstr>
      <vt:lpstr>A125996594C</vt:lpstr>
      <vt:lpstr>A125996594C_Data</vt:lpstr>
      <vt:lpstr>A125996594C_Latest</vt:lpstr>
      <vt:lpstr>A125996598L</vt:lpstr>
      <vt:lpstr>A125996598L_Data</vt:lpstr>
      <vt:lpstr>A125996598L_Latest</vt:lpstr>
      <vt:lpstr>A125996602T</vt:lpstr>
      <vt:lpstr>A125996602T_Data</vt:lpstr>
      <vt:lpstr>A125996602T_Latest</vt:lpstr>
      <vt:lpstr>A125996606A</vt:lpstr>
      <vt:lpstr>A125996606A_Data</vt:lpstr>
      <vt:lpstr>A125996606A_Latest</vt:lpstr>
      <vt:lpstr>A125996610T</vt:lpstr>
      <vt:lpstr>A125996610T_Data</vt:lpstr>
      <vt:lpstr>A125996610T_Latest</vt:lpstr>
      <vt:lpstr>A125996614A</vt:lpstr>
      <vt:lpstr>A125996614A_Data</vt:lpstr>
      <vt:lpstr>A125996614A_Latest</vt:lpstr>
      <vt:lpstr>A125996618K</vt:lpstr>
      <vt:lpstr>A125996618K_Data</vt:lpstr>
      <vt:lpstr>A125996618K_Latest</vt:lpstr>
      <vt:lpstr>A125996622A</vt:lpstr>
      <vt:lpstr>A125996622A_Data</vt:lpstr>
      <vt:lpstr>A125996622A_Latest</vt:lpstr>
      <vt:lpstr>A125996626K</vt:lpstr>
      <vt:lpstr>A125996626K_Data</vt:lpstr>
      <vt:lpstr>A125996626K_Latest</vt:lpstr>
      <vt:lpstr>A125996630A</vt:lpstr>
      <vt:lpstr>A125996630A_Data</vt:lpstr>
      <vt:lpstr>A125996630A_Latest</vt:lpstr>
      <vt:lpstr>A125996634K</vt:lpstr>
      <vt:lpstr>A125996634K_Data</vt:lpstr>
      <vt:lpstr>A125996634K_Latest</vt:lpstr>
      <vt:lpstr>A125996638V</vt:lpstr>
      <vt:lpstr>A125996638V_Data</vt:lpstr>
      <vt:lpstr>A125996638V_Latest</vt:lpstr>
      <vt:lpstr>A125996642K</vt:lpstr>
      <vt:lpstr>A125996642K_Data</vt:lpstr>
      <vt:lpstr>A125996642K_Latest</vt:lpstr>
      <vt:lpstr>A125996646V</vt:lpstr>
      <vt:lpstr>A125996646V_Data</vt:lpstr>
      <vt:lpstr>A125996646V_Latest</vt:lpstr>
      <vt:lpstr>A125996650K</vt:lpstr>
      <vt:lpstr>A125996650K_Data</vt:lpstr>
      <vt:lpstr>A125996650K_Latest</vt:lpstr>
      <vt:lpstr>A125996654V</vt:lpstr>
      <vt:lpstr>A125996654V_Data</vt:lpstr>
      <vt:lpstr>A125996654V_Latest</vt:lpstr>
      <vt:lpstr>A125996658C</vt:lpstr>
      <vt:lpstr>A125996658C_Data</vt:lpstr>
      <vt:lpstr>A125996658C_Latest</vt:lpstr>
      <vt:lpstr>A125996662V</vt:lpstr>
      <vt:lpstr>A125996662V_Data</vt:lpstr>
      <vt:lpstr>A125996662V_Latest</vt:lpstr>
      <vt:lpstr>A125996666C</vt:lpstr>
      <vt:lpstr>A125996666C_Data</vt:lpstr>
      <vt:lpstr>A125996666C_Latest</vt:lpstr>
      <vt:lpstr>A125996670V</vt:lpstr>
      <vt:lpstr>A125996670V_Data</vt:lpstr>
      <vt:lpstr>A125996670V_Latest</vt:lpstr>
      <vt:lpstr>A125996674C</vt:lpstr>
      <vt:lpstr>A125996674C_Data</vt:lpstr>
      <vt:lpstr>A125996674C_Latest</vt:lpstr>
      <vt:lpstr>A125996678L</vt:lpstr>
      <vt:lpstr>A125996678L_Data</vt:lpstr>
      <vt:lpstr>A125996678L_Latest</vt:lpstr>
      <vt:lpstr>A125996682C</vt:lpstr>
      <vt:lpstr>A125996682C_Data</vt:lpstr>
      <vt:lpstr>A125996682C_Latest</vt:lpstr>
      <vt:lpstr>A125996686L</vt:lpstr>
      <vt:lpstr>A125996686L_Data</vt:lpstr>
      <vt:lpstr>A125996686L_Latest</vt:lpstr>
      <vt:lpstr>A125996690C</vt:lpstr>
      <vt:lpstr>A125996690C_Data</vt:lpstr>
      <vt:lpstr>A125996690C_Latest</vt:lpstr>
      <vt:lpstr>A125996694L</vt:lpstr>
      <vt:lpstr>A125996694L_Data</vt:lpstr>
      <vt:lpstr>A125996694L_Latest</vt:lpstr>
      <vt:lpstr>A125996698W</vt:lpstr>
      <vt:lpstr>A125996698W_Data</vt:lpstr>
      <vt:lpstr>A125996698W_Latest</vt:lpstr>
      <vt:lpstr>A125996702A</vt:lpstr>
      <vt:lpstr>A125996702A_Data</vt:lpstr>
      <vt:lpstr>A125996702A_Latest</vt:lpstr>
      <vt:lpstr>A125996706K</vt:lpstr>
      <vt:lpstr>A125996706K_Data</vt:lpstr>
      <vt:lpstr>A125996706K_Latest</vt:lpstr>
      <vt:lpstr>A125996710A</vt:lpstr>
      <vt:lpstr>A125996710A_Data</vt:lpstr>
      <vt:lpstr>A125996710A_Latest</vt:lpstr>
      <vt:lpstr>A125996714K</vt:lpstr>
      <vt:lpstr>A125996714K_Data</vt:lpstr>
      <vt:lpstr>A125996714K_Latest</vt:lpstr>
      <vt:lpstr>A125996722K</vt:lpstr>
      <vt:lpstr>A125996722K_Data</vt:lpstr>
      <vt:lpstr>A125996722K_Latest</vt:lpstr>
      <vt:lpstr>A125996726V</vt:lpstr>
      <vt:lpstr>A125996726V_Data</vt:lpstr>
      <vt:lpstr>A125996726V_Latest</vt:lpstr>
      <vt:lpstr>A125996730K</vt:lpstr>
      <vt:lpstr>A125996730K_Data</vt:lpstr>
      <vt:lpstr>A125996730K_Latest</vt:lpstr>
      <vt:lpstr>A125996734V</vt:lpstr>
      <vt:lpstr>A125996734V_Data</vt:lpstr>
      <vt:lpstr>A125996734V_Latest</vt:lpstr>
      <vt:lpstr>A125996738C</vt:lpstr>
      <vt:lpstr>A125996738C_Data</vt:lpstr>
      <vt:lpstr>A125996738C_Latest</vt:lpstr>
      <vt:lpstr>A125996742V</vt:lpstr>
      <vt:lpstr>A125996742V_Data</vt:lpstr>
      <vt:lpstr>A125996742V_Latest</vt:lpstr>
      <vt:lpstr>A125996746C</vt:lpstr>
      <vt:lpstr>A125996746C_Data</vt:lpstr>
      <vt:lpstr>A125996746C_Latest</vt:lpstr>
      <vt:lpstr>A125996750V</vt:lpstr>
      <vt:lpstr>A125996750V_Data</vt:lpstr>
      <vt:lpstr>A125996750V_Latest</vt:lpstr>
      <vt:lpstr>A125996754C</vt:lpstr>
      <vt:lpstr>A125996754C_Data</vt:lpstr>
      <vt:lpstr>A125996754C_Latest</vt:lpstr>
      <vt:lpstr>A125996758L</vt:lpstr>
      <vt:lpstr>A125996758L_Data</vt:lpstr>
      <vt:lpstr>A125996758L_Latest</vt:lpstr>
      <vt:lpstr>A125996762C</vt:lpstr>
      <vt:lpstr>A125996762C_Data</vt:lpstr>
      <vt:lpstr>A125996762C_Latest</vt:lpstr>
      <vt:lpstr>A125996766L</vt:lpstr>
      <vt:lpstr>A125996766L_Data</vt:lpstr>
      <vt:lpstr>A125996766L_Latest</vt:lpstr>
      <vt:lpstr>A125996770C</vt:lpstr>
      <vt:lpstr>A125996770C_Data</vt:lpstr>
      <vt:lpstr>A125996770C_Latest</vt:lpstr>
      <vt:lpstr>A125996774L</vt:lpstr>
      <vt:lpstr>A125996774L_Data</vt:lpstr>
      <vt:lpstr>A125996774L_Latest</vt:lpstr>
      <vt:lpstr>A125996778W</vt:lpstr>
      <vt:lpstr>A125996778W_Data</vt:lpstr>
      <vt:lpstr>A125996778W_Latest</vt:lpstr>
      <vt:lpstr>A125996782L</vt:lpstr>
      <vt:lpstr>A125996782L_Data</vt:lpstr>
      <vt:lpstr>A125996782L_Latest</vt:lpstr>
      <vt:lpstr>A125996786W</vt:lpstr>
      <vt:lpstr>A125996786W_Data</vt:lpstr>
      <vt:lpstr>A125996786W_Latest</vt:lpstr>
      <vt:lpstr>A125996790L</vt:lpstr>
      <vt:lpstr>A125996790L_Data</vt:lpstr>
      <vt:lpstr>A125996790L_Latest</vt:lpstr>
      <vt:lpstr>A125996794W</vt:lpstr>
      <vt:lpstr>A125996794W_Data</vt:lpstr>
      <vt:lpstr>A125996794W_Latest</vt:lpstr>
      <vt:lpstr>A125996798F</vt:lpstr>
      <vt:lpstr>A125996798F_Data</vt:lpstr>
      <vt:lpstr>A125996798F_Latest</vt:lpstr>
      <vt:lpstr>A125996802K</vt:lpstr>
      <vt:lpstr>A125996802K_Data</vt:lpstr>
      <vt:lpstr>A125996802K_Latest</vt:lpstr>
      <vt:lpstr>A125996806V</vt:lpstr>
      <vt:lpstr>A125996806V_Data</vt:lpstr>
      <vt:lpstr>A125996806V_Latest</vt:lpstr>
      <vt:lpstr>A125996810K</vt:lpstr>
      <vt:lpstr>A125996810K_Data</vt:lpstr>
      <vt:lpstr>A125996810K_Latest</vt:lpstr>
      <vt:lpstr>A125996814V</vt:lpstr>
      <vt:lpstr>A125996814V_Data</vt:lpstr>
      <vt:lpstr>A125996814V_Latest</vt:lpstr>
      <vt:lpstr>A125996818C</vt:lpstr>
      <vt:lpstr>A125996818C_Data</vt:lpstr>
      <vt:lpstr>A125996818C_Latest</vt:lpstr>
      <vt:lpstr>A125996822V</vt:lpstr>
      <vt:lpstr>A125996822V_Data</vt:lpstr>
      <vt:lpstr>A125996822V_Latest</vt:lpstr>
      <vt:lpstr>A125996826C</vt:lpstr>
      <vt:lpstr>A125996826C_Data</vt:lpstr>
      <vt:lpstr>A125996826C_Latest</vt:lpstr>
      <vt:lpstr>A125996830V</vt:lpstr>
      <vt:lpstr>A125996830V_Data</vt:lpstr>
      <vt:lpstr>A125996830V_Latest</vt:lpstr>
      <vt:lpstr>A125996834C</vt:lpstr>
      <vt:lpstr>A125996834C_Data</vt:lpstr>
      <vt:lpstr>A125996834C_Latest</vt:lpstr>
      <vt:lpstr>A125996838L</vt:lpstr>
      <vt:lpstr>A125996838L_Data</vt:lpstr>
      <vt:lpstr>A125996838L_Latest</vt:lpstr>
      <vt:lpstr>A125996842C</vt:lpstr>
      <vt:lpstr>A125996842C_Data</vt:lpstr>
      <vt:lpstr>A125996842C_Latest</vt:lpstr>
      <vt:lpstr>A125996846L</vt:lpstr>
      <vt:lpstr>A125996846L_Data</vt:lpstr>
      <vt:lpstr>A125996846L_Latest</vt:lpstr>
      <vt:lpstr>A125996850C</vt:lpstr>
      <vt:lpstr>A125996850C_Data</vt:lpstr>
      <vt:lpstr>A125996850C_Latest</vt:lpstr>
      <vt:lpstr>A125996854L</vt:lpstr>
      <vt:lpstr>A125996854L_Data</vt:lpstr>
      <vt:lpstr>A125996854L_Latest</vt:lpstr>
      <vt:lpstr>A125996858W</vt:lpstr>
      <vt:lpstr>A125996858W_Data</vt:lpstr>
      <vt:lpstr>A125996858W_Latest</vt:lpstr>
      <vt:lpstr>A125996862L</vt:lpstr>
      <vt:lpstr>A125996862L_Data</vt:lpstr>
      <vt:lpstr>A125996862L_Latest</vt:lpstr>
      <vt:lpstr>A125996866W</vt:lpstr>
      <vt:lpstr>A125996866W_Data</vt:lpstr>
      <vt:lpstr>A125996866W_Latest</vt:lpstr>
      <vt:lpstr>A125996870L</vt:lpstr>
      <vt:lpstr>A125996870L_Data</vt:lpstr>
      <vt:lpstr>A125996870L_Latest</vt:lpstr>
      <vt:lpstr>A125996874W</vt:lpstr>
      <vt:lpstr>A125996874W_Data</vt:lpstr>
      <vt:lpstr>A125996874W_Latest</vt:lpstr>
      <vt:lpstr>A125996878F</vt:lpstr>
      <vt:lpstr>A125996878F_Data</vt:lpstr>
      <vt:lpstr>A125996878F_Latest</vt:lpstr>
      <vt:lpstr>A125996882W</vt:lpstr>
      <vt:lpstr>A125996882W_Data</vt:lpstr>
      <vt:lpstr>A125996882W_Latest</vt:lpstr>
      <vt:lpstr>A125996886F</vt:lpstr>
      <vt:lpstr>A125996886F_Data</vt:lpstr>
      <vt:lpstr>A125996886F_Latest</vt:lpstr>
      <vt:lpstr>A125996890W</vt:lpstr>
      <vt:lpstr>A125996890W_Data</vt:lpstr>
      <vt:lpstr>A125996890W_Latest</vt:lpstr>
      <vt:lpstr>A125996894F</vt:lpstr>
      <vt:lpstr>A125996894F_Data</vt:lpstr>
      <vt:lpstr>A125996894F_Latest</vt:lpstr>
      <vt:lpstr>A125996898R</vt:lpstr>
      <vt:lpstr>A125996898R_Data</vt:lpstr>
      <vt:lpstr>A125996898R_Latest</vt:lpstr>
      <vt:lpstr>A125996902V</vt:lpstr>
      <vt:lpstr>A125996902V_Data</vt:lpstr>
      <vt:lpstr>A125996902V_Latest</vt:lpstr>
      <vt:lpstr>A125996906C</vt:lpstr>
      <vt:lpstr>A125996906C_Data</vt:lpstr>
      <vt:lpstr>A125996906C_Latest</vt:lpstr>
      <vt:lpstr>A125996910V</vt:lpstr>
      <vt:lpstr>A125996910V_Data</vt:lpstr>
      <vt:lpstr>A125996910V_Latest</vt:lpstr>
      <vt:lpstr>A125996914C</vt:lpstr>
      <vt:lpstr>A125996914C_Data</vt:lpstr>
      <vt:lpstr>A125996914C_Latest</vt:lpstr>
      <vt:lpstr>A125996922C</vt:lpstr>
      <vt:lpstr>A125996922C_Data</vt:lpstr>
      <vt:lpstr>A125996922C_Latest</vt:lpstr>
      <vt:lpstr>A125996926L</vt:lpstr>
      <vt:lpstr>A125996926L_Data</vt:lpstr>
      <vt:lpstr>A125996926L_Latest</vt:lpstr>
      <vt:lpstr>A125996930C</vt:lpstr>
      <vt:lpstr>A125996930C_Data</vt:lpstr>
      <vt:lpstr>A125996930C_Latest</vt:lpstr>
      <vt:lpstr>A125996934L</vt:lpstr>
      <vt:lpstr>A125996934L_Data</vt:lpstr>
      <vt:lpstr>A125996934L_Latest</vt:lpstr>
      <vt:lpstr>A125996938W</vt:lpstr>
      <vt:lpstr>A125996938W_Data</vt:lpstr>
      <vt:lpstr>A125996938W_Latest</vt:lpstr>
      <vt:lpstr>A125996942L</vt:lpstr>
      <vt:lpstr>A125996942L_Data</vt:lpstr>
      <vt:lpstr>A125996942L_Latest</vt:lpstr>
      <vt:lpstr>A125996946W</vt:lpstr>
      <vt:lpstr>A125996946W_Data</vt:lpstr>
      <vt:lpstr>A125996946W_Latest</vt:lpstr>
      <vt:lpstr>A125996950L</vt:lpstr>
      <vt:lpstr>A125996950L_Data</vt:lpstr>
      <vt:lpstr>A125996950L_Latest</vt:lpstr>
      <vt:lpstr>A125996954W</vt:lpstr>
      <vt:lpstr>A125996954W_Data</vt:lpstr>
      <vt:lpstr>A125996954W_Latest</vt:lpstr>
      <vt:lpstr>A125996958F</vt:lpstr>
      <vt:lpstr>A125996958F_Data</vt:lpstr>
      <vt:lpstr>A125996958F_Latest</vt:lpstr>
      <vt:lpstr>A125996962W</vt:lpstr>
      <vt:lpstr>A125996962W_Data</vt:lpstr>
      <vt:lpstr>A125996962W_Latest</vt:lpstr>
      <vt:lpstr>A125996966F</vt:lpstr>
      <vt:lpstr>A125996966F_Data</vt:lpstr>
      <vt:lpstr>A125996966F_Latest</vt:lpstr>
      <vt:lpstr>A125996970W</vt:lpstr>
      <vt:lpstr>A125996970W_Data</vt:lpstr>
      <vt:lpstr>A125996970W_Latest</vt:lpstr>
      <vt:lpstr>A125996974F</vt:lpstr>
      <vt:lpstr>A125996974F_Data</vt:lpstr>
      <vt:lpstr>A125996974F_Latest</vt:lpstr>
      <vt:lpstr>A125996978R</vt:lpstr>
      <vt:lpstr>A125996978R_Data</vt:lpstr>
      <vt:lpstr>A125996978R_Latest</vt:lpstr>
      <vt:lpstr>A125996982F</vt:lpstr>
      <vt:lpstr>A125996982F_Data</vt:lpstr>
      <vt:lpstr>A125996982F_Latest</vt:lpstr>
      <vt:lpstr>A125996986R</vt:lpstr>
      <vt:lpstr>A125996986R_Data</vt:lpstr>
      <vt:lpstr>A125996986R_Latest</vt:lpstr>
      <vt:lpstr>A125996990F</vt:lpstr>
      <vt:lpstr>A125996990F_Data</vt:lpstr>
      <vt:lpstr>A125996990F_Latest</vt:lpstr>
      <vt:lpstr>A125996994R</vt:lpstr>
      <vt:lpstr>A125996994R_Data</vt:lpstr>
      <vt:lpstr>A125996994R_Latest</vt:lpstr>
      <vt:lpstr>A125996998X</vt:lpstr>
      <vt:lpstr>A125996998X_Data</vt:lpstr>
      <vt:lpstr>A125996998X_Latest</vt:lpstr>
      <vt:lpstr>A125997002F</vt:lpstr>
      <vt:lpstr>A125997002F_Data</vt:lpstr>
      <vt:lpstr>A125997002F_Latest</vt:lpstr>
      <vt:lpstr>A125997006R</vt:lpstr>
      <vt:lpstr>A125997006R_Data</vt:lpstr>
      <vt:lpstr>A125997006R_Latest</vt:lpstr>
      <vt:lpstr>A125997010F</vt:lpstr>
      <vt:lpstr>A125997010F_Data</vt:lpstr>
      <vt:lpstr>A125997010F_Latest</vt:lpstr>
      <vt:lpstr>A125997014R</vt:lpstr>
      <vt:lpstr>A125997014R_Data</vt:lpstr>
      <vt:lpstr>A125997014R_Latest</vt:lpstr>
      <vt:lpstr>A125997018X</vt:lpstr>
      <vt:lpstr>A125997018X_Data</vt:lpstr>
      <vt:lpstr>A125997018X_Latest</vt:lpstr>
      <vt:lpstr>A125997022R</vt:lpstr>
      <vt:lpstr>A125997022R_Data</vt:lpstr>
      <vt:lpstr>A125997022R_Latest</vt:lpstr>
      <vt:lpstr>A125997026X</vt:lpstr>
      <vt:lpstr>A125997026X_Data</vt:lpstr>
      <vt:lpstr>A125997026X_Latest</vt:lpstr>
      <vt:lpstr>A125997030R</vt:lpstr>
      <vt:lpstr>A125997030R_Data</vt:lpstr>
      <vt:lpstr>A125997030R_Latest</vt:lpstr>
      <vt:lpstr>A125997034X</vt:lpstr>
      <vt:lpstr>A125997034X_Data</vt:lpstr>
      <vt:lpstr>A125997034X_Latest</vt:lpstr>
      <vt:lpstr>A125997038J</vt:lpstr>
      <vt:lpstr>A125997038J_Data</vt:lpstr>
      <vt:lpstr>A125997038J_Latest</vt:lpstr>
      <vt:lpstr>A125997042X</vt:lpstr>
      <vt:lpstr>A125997042X_Data</vt:lpstr>
      <vt:lpstr>A125997042X_Latest</vt:lpstr>
      <vt:lpstr>A125997046J</vt:lpstr>
      <vt:lpstr>A125997046J_Data</vt:lpstr>
      <vt:lpstr>A125997046J_Latest</vt:lpstr>
      <vt:lpstr>A125997050X</vt:lpstr>
      <vt:lpstr>A125997050X_Data</vt:lpstr>
      <vt:lpstr>A125997050X_Latest</vt:lpstr>
      <vt:lpstr>A125997054J</vt:lpstr>
      <vt:lpstr>A125997054J_Data</vt:lpstr>
      <vt:lpstr>A125997054J_Latest</vt:lpstr>
      <vt:lpstr>A125997058T</vt:lpstr>
      <vt:lpstr>A125997058T_Data</vt:lpstr>
      <vt:lpstr>A125997058T_Latest</vt:lpstr>
      <vt:lpstr>A125997062J</vt:lpstr>
      <vt:lpstr>A125997062J_Data</vt:lpstr>
      <vt:lpstr>A125997062J_Latest</vt:lpstr>
      <vt:lpstr>A125997066T</vt:lpstr>
      <vt:lpstr>A125997066T_Data</vt:lpstr>
      <vt:lpstr>A125997066T_Latest</vt:lpstr>
      <vt:lpstr>A125997070J</vt:lpstr>
      <vt:lpstr>A125997070J_Data</vt:lpstr>
      <vt:lpstr>A125997070J_Latest</vt:lpstr>
      <vt:lpstr>A125997074T</vt:lpstr>
      <vt:lpstr>A125997074T_Data</vt:lpstr>
      <vt:lpstr>A125997074T_Latest</vt:lpstr>
      <vt:lpstr>A125997078A</vt:lpstr>
      <vt:lpstr>A125997078A_Data</vt:lpstr>
      <vt:lpstr>A125997078A_Latest</vt:lpstr>
      <vt:lpstr>A125997082T</vt:lpstr>
      <vt:lpstr>A125997082T_Data</vt:lpstr>
      <vt:lpstr>A125997082T_Latest</vt:lpstr>
      <vt:lpstr>A125997086A</vt:lpstr>
      <vt:lpstr>A125997086A_Data</vt:lpstr>
      <vt:lpstr>A125997086A_Latest</vt:lpstr>
      <vt:lpstr>A125997090T</vt:lpstr>
      <vt:lpstr>A125997090T_Data</vt:lpstr>
      <vt:lpstr>A125997090T_Latest</vt:lpstr>
      <vt:lpstr>A125997094A</vt:lpstr>
      <vt:lpstr>A125997094A_Data</vt:lpstr>
      <vt:lpstr>A125997094A_Latest</vt:lpstr>
      <vt:lpstr>A125997098K</vt:lpstr>
      <vt:lpstr>A125997098K_Data</vt:lpstr>
      <vt:lpstr>A125997098K_Latest</vt:lpstr>
      <vt:lpstr>A125997102R</vt:lpstr>
      <vt:lpstr>A125997102R_Data</vt:lpstr>
      <vt:lpstr>A125997102R_Latest</vt:lpstr>
      <vt:lpstr>A125997106X</vt:lpstr>
      <vt:lpstr>A125997106X_Data</vt:lpstr>
      <vt:lpstr>A125997106X_Latest</vt:lpstr>
      <vt:lpstr>A125997110R</vt:lpstr>
      <vt:lpstr>A125997110R_Data</vt:lpstr>
      <vt:lpstr>A125997110R_Latest</vt:lpstr>
      <vt:lpstr>A125997114X</vt:lpstr>
      <vt:lpstr>A125997114X_Data</vt:lpstr>
      <vt:lpstr>A125997114X_Latest</vt:lpstr>
      <vt:lpstr>A125997122X</vt:lpstr>
      <vt:lpstr>A125997122X_Data</vt:lpstr>
      <vt:lpstr>A125997122X_Latest</vt:lpstr>
      <vt:lpstr>A125997126J</vt:lpstr>
      <vt:lpstr>A125997126J_Data</vt:lpstr>
      <vt:lpstr>A125997126J_Latest</vt:lpstr>
      <vt:lpstr>A125997130X</vt:lpstr>
      <vt:lpstr>A125997130X_Data</vt:lpstr>
      <vt:lpstr>A125997130X_Latest</vt:lpstr>
      <vt:lpstr>A125997134J</vt:lpstr>
      <vt:lpstr>A125997134J_Data</vt:lpstr>
      <vt:lpstr>A125997134J_Latest</vt:lpstr>
      <vt:lpstr>A125997138T</vt:lpstr>
      <vt:lpstr>A125997138T_Data</vt:lpstr>
      <vt:lpstr>A125997138T_Latest</vt:lpstr>
      <vt:lpstr>A125997142J</vt:lpstr>
      <vt:lpstr>A125997142J_Data</vt:lpstr>
      <vt:lpstr>A125997142J_Latest</vt:lpstr>
      <vt:lpstr>A125997146T</vt:lpstr>
      <vt:lpstr>A125997146T_Data</vt:lpstr>
      <vt:lpstr>A125997146T_Latest</vt:lpstr>
      <vt:lpstr>A125997150J</vt:lpstr>
      <vt:lpstr>A125997150J_Data</vt:lpstr>
      <vt:lpstr>A125997150J_Latest</vt:lpstr>
      <vt:lpstr>A125997154T</vt:lpstr>
      <vt:lpstr>A125997154T_Data</vt:lpstr>
      <vt:lpstr>A125997154T_Latest</vt:lpstr>
      <vt:lpstr>A125997158A</vt:lpstr>
      <vt:lpstr>A125997158A_Data</vt:lpstr>
      <vt:lpstr>A125997158A_Latest</vt:lpstr>
      <vt:lpstr>A125997162T</vt:lpstr>
      <vt:lpstr>A125997162T_Data</vt:lpstr>
      <vt:lpstr>A125997162T_Latest</vt:lpstr>
      <vt:lpstr>A125997166A</vt:lpstr>
      <vt:lpstr>A125997166A_Data</vt:lpstr>
      <vt:lpstr>A125997166A_Latest</vt:lpstr>
      <vt:lpstr>A125997170T</vt:lpstr>
      <vt:lpstr>A125997170T_Data</vt:lpstr>
      <vt:lpstr>A125997170T_Latest</vt:lpstr>
      <vt:lpstr>A125997174A</vt:lpstr>
      <vt:lpstr>A125997174A_Data</vt:lpstr>
      <vt:lpstr>A125997174A_Latest</vt:lpstr>
      <vt:lpstr>A125997178K</vt:lpstr>
      <vt:lpstr>A125997178K_Data</vt:lpstr>
      <vt:lpstr>A125997178K_Latest</vt:lpstr>
      <vt:lpstr>A125997182A</vt:lpstr>
      <vt:lpstr>A125997182A_Data</vt:lpstr>
      <vt:lpstr>A125997182A_Latest</vt:lpstr>
      <vt:lpstr>A125997186K</vt:lpstr>
      <vt:lpstr>A125997186K_Data</vt:lpstr>
      <vt:lpstr>A125997186K_Latest</vt:lpstr>
      <vt:lpstr>A125997190A</vt:lpstr>
      <vt:lpstr>A125997190A_Data</vt:lpstr>
      <vt:lpstr>A125997190A_Latest</vt:lpstr>
      <vt:lpstr>A125997194K</vt:lpstr>
      <vt:lpstr>A125997194K_Data</vt:lpstr>
      <vt:lpstr>A125997194K_Latest</vt:lpstr>
      <vt:lpstr>A125997198V</vt:lpstr>
      <vt:lpstr>A125997198V_Data</vt:lpstr>
      <vt:lpstr>A125997198V_Latest</vt:lpstr>
      <vt:lpstr>A125997202X</vt:lpstr>
      <vt:lpstr>A125997202X_Data</vt:lpstr>
      <vt:lpstr>A125997202X_Latest</vt:lpstr>
      <vt:lpstr>A125997206J</vt:lpstr>
      <vt:lpstr>A125997206J_Data</vt:lpstr>
      <vt:lpstr>A125997206J_Latest</vt:lpstr>
      <vt:lpstr>A125997210X</vt:lpstr>
      <vt:lpstr>A125997210X_Data</vt:lpstr>
      <vt:lpstr>A125997210X_Latest</vt:lpstr>
      <vt:lpstr>A125997214J</vt:lpstr>
      <vt:lpstr>A125997214J_Data</vt:lpstr>
      <vt:lpstr>A125997214J_Latest</vt:lpstr>
      <vt:lpstr>A125997218T</vt:lpstr>
      <vt:lpstr>A125997218T_Data</vt:lpstr>
      <vt:lpstr>A125997218T_Latest</vt:lpstr>
      <vt:lpstr>A125997222J</vt:lpstr>
      <vt:lpstr>A125997222J_Data</vt:lpstr>
      <vt:lpstr>A125997222J_Latest</vt:lpstr>
      <vt:lpstr>A125997226T</vt:lpstr>
      <vt:lpstr>A125997226T_Data</vt:lpstr>
      <vt:lpstr>A125997226T_Latest</vt:lpstr>
      <vt:lpstr>A125997230J</vt:lpstr>
      <vt:lpstr>A125997230J_Data</vt:lpstr>
      <vt:lpstr>A125997230J_Latest</vt:lpstr>
      <vt:lpstr>A125997234T</vt:lpstr>
      <vt:lpstr>A125997234T_Data</vt:lpstr>
      <vt:lpstr>A125997234T_Latest</vt:lpstr>
      <vt:lpstr>A125997238A</vt:lpstr>
      <vt:lpstr>A125997238A_Data</vt:lpstr>
      <vt:lpstr>A125997238A_Latest</vt:lpstr>
      <vt:lpstr>A125997242T</vt:lpstr>
      <vt:lpstr>A125997242T_Data</vt:lpstr>
      <vt:lpstr>A125997242T_Latest</vt:lpstr>
      <vt:lpstr>A125997246A</vt:lpstr>
      <vt:lpstr>A125997246A_Data</vt:lpstr>
      <vt:lpstr>A125997246A_Latest</vt:lpstr>
      <vt:lpstr>A125997250T</vt:lpstr>
      <vt:lpstr>A125997250T_Data</vt:lpstr>
      <vt:lpstr>A125997250T_Latest</vt:lpstr>
      <vt:lpstr>A125997254A</vt:lpstr>
      <vt:lpstr>A125997254A_Data</vt:lpstr>
      <vt:lpstr>A125997254A_Latest</vt:lpstr>
      <vt:lpstr>A125997258K</vt:lpstr>
      <vt:lpstr>A125997258K_Data</vt:lpstr>
      <vt:lpstr>A125997258K_Latest</vt:lpstr>
      <vt:lpstr>A125997262A</vt:lpstr>
      <vt:lpstr>A125997262A_Data</vt:lpstr>
      <vt:lpstr>A125997262A_Latest</vt:lpstr>
      <vt:lpstr>A125997266K</vt:lpstr>
      <vt:lpstr>A125997266K_Data</vt:lpstr>
      <vt:lpstr>A125997266K_Latest</vt:lpstr>
      <vt:lpstr>A125997270A</vt:lpstr>
      <vt:lpstr>A125997270A_Data</vt:lpstr>
      <vt:lpstr>A125997270A_Latest</vt:lpstr>
      <vt:lpstr>A125997274K</vt:lpstr>
      <vt:lpstr>A125997274K_Data</vt:lpstr>
      <vt:lpstr>A125997274K_Latest</vt:lpstr>
      <vt:lpstr>A125997278V</vt:lpstr>
      <vt:lpstr>A125997278V_Data</vt:lpstr>
      <vt:lpstr>A125997278V_Latest</vt:lpstr>
      <vt:lpstr>A125997282K</vt:lpstr>
      <vt:lpstr>A125997282K_Data</vt:lpstr>
      <vt:lpstr>A125997282K_Latest</vt:lpstr>
      <vt:lpstr>A125997286V</vt:lpstr>
      <vt:lpstr>A125997286V_Data</vt:lpstr>
      <vt:lpstr>A125997286V_Latest</vt:lpstr>
      <vt:lpstr>A125997290K</vt:lpstr>
      <vt:lpstr>A125997290K_Data</vt:lpstr>
      <vt:lpstr>A125997290K_Latest</vt:lpstr>
      <vt:lpstr>A125997294V</vt:lpstr>
      <vt:lpstr>A125997294V_Data</vt:lpstr>
      <vt:lpstr>A125997294V_Latest</vt:lpstr>
      <vt:lpstr>A125997298C</vt:lpstr>
      <vt:lpstr>A125997298C_Data</vt:lpstr>
      <vt:lpstr>A125997298C_Latest</vt:lpstr>
      <vt:lpstr>A125997302J</vt:lpstr>
      <vt:lpstr>A125997302J_Data</vt:lpstr>
      <vt:lpstr>A125997302J_Latest</vt:lpstr>
      <vt:lpstr>A125997306T</vt:lpstr>
      <vt:lpstr>A125997306T_Data</vt:lpstr>
      <vt:lpstr>A125997306T_Latest</vt:lpstr>
      <vt:lpstr>A125997310J</vt:lpstr>
      <vt:lpstr>A125997310J_Data</vt:lpstr>
      <vt:lpstr>A125997310J_Latest</vt:lpstr>
      <vt:lpstr>A125997314T</vt:lpstr>
      <vt:lpstr>A125997314T_Data</vt:lpstr>
      <vt:lpstr>A125997314T_Latest</vt:lpstr>
      <vt:lpstr>A125997322T</vt:lpstr>
      <vt:lpstr>A125997322T_Data</vt:lpstr>
      <vt:lpstr>A125997322T_Latest</vt:lpstr>
      <vt:lpstr>A125997326A</vt:lpstr>
      <vt:lpstr>A125997326A_Data</vt:lpstr>
      <vt:lpstr>A125997326A_Latest</vt:lpstr>
      <vt:lpstr>A125997330T</vt:lpstr>
      <vt:lpstr>A125997330T_Data</vt:lpstr>
      <vt:lpstr>A125997330T_Latest</vt:lpstr>
      <vt:lpstr>A125997334A</vt:lpstr>
      <vt:lpstr>A125997334A_Data</vt:lpstr>
      <vt:lpstr>A125997334A_Latest</vt:lpstr>
      <vt:lpstr>A125997338K</vt:lpstr>
      <vt:lpstr>A125997338K_Data</vt:lpstr>
      <vt:lpstr>A125997338K_Latest</vt:lpstr>
      <vt:lpstr>A125997342A</vt:lpstr>
      <vt:lpstr>A125997342A_Data</vt:lpstr>
      <vt:lpstr>A125997342A_Latest</vt:lpstr>
      <vt:lpstr>A125997346K</vt:lpstr>
      <vt:lpstr>A125997346K_Data</vt:lpstr>
      <vt:lpstr>A125997346K_Latest</vt:lpstr>
      <vt:lpstr>A125997350A</vt:lpstr>
      <vt:lpstr>A125997350A_Data</vt:lpstr>
      <vt:lpstr>A125997350A_Latest</vt:lpstr>
      <vt:lpstr>A125997354K</vt:lpstr>
      <vt:lpstr>A125997354K_Data</vt:lpstr>
      <vt:lpstr>A125997354K_Latest</vt:lpstr>
      <vt:lpstr>A125997358V</vt:lpstr>
      <vt:lpstr>A125997358V_Data</vt:lpstr>
      <vt:lpstr>A125997358V_Latest</vt:lpstr>
      <vt:lpstr>A125997362K</vt:lpstr>
      <vt:lpstr>A125997362K_Data</vt:lpstr>
      <vt:lpstr>A125997362K_Latest</vt:lpstr>
      <vt:lpstr>A125997366V</vt:lpstr>
      <vt:lpstr>A125997366V_Data</vt:lpstr>
      <vt:lpstr>A125997366V_Latest</vt:lpstr>
      <vt:lpstr>A125997370K</vt:lpstr>
      <vt:lpstr>A125997370K_Data</vt:lpstr>
      <vt:lpstr>A125997370K_Latest</vt:lpstr>
      <vt:lpstr>A125997374V</vt:lpstr>
      <vt:lpstr>A125997374V_Data</vt:lpstr>
      <vt:lpstr>A125997374V_Latest</vt:lpstr>
      <vt:lpstr>A125997378C</vt:lpstr>
      <vt:lpstr>A125997378C_Data</vt:lpstr>
      <vt:lpstr>A125997378C_Latest</vt:lpstr>
      <vt:lpstr>A125997382V</vt:lpstr>
      <vt:lpstr>A125997382V_Data</vt:lpstr>
      <vt:lpstr>A125997382V_Latest</vt:lpstr>
      <vt:lpstr>A125997386C</vt:lpstr>
      <vt:lpstr>A125997386C_Data</vt:lpstr>
      <vt:lpstr>A125997386C_Latest</vt:lpstr>
      <vt:lpstr>A125997390V</vt:lpstr>
      <vt:lpstr>A125997390V_Data</vt:lpstr>
      <vt:lpstr>A125997390V_Latest</vt:lpstr>
      <vt:lpstr>A125997394C</vt:lpstr>
      <vt:lpstr>A125997394C_Data</vt:lpstr>
      <vt:lpstr>A125997394C_Latest</vt:lpstr>
      <vt:lpstr>A125997398L</vt:lpstr>
      <vt:lpstr>A125997398L_Data</vt:lpstr>
      <vt:lpstr>A125997398L_Latest</vt:lpstr>
      <vt:lpstr>A125997402T</vt:lpstr>
      <vt:lpstr>A125997402T_Data</vt:lpstr>
      <vt:lpstr>A125997402T_Latest</vt:lpstr>
      <vt:lpstr>A125997406A</vt:lpstr>
      <vt:lpstr>A125997406A_Data</vt:lpstr>
      <vt:lpstr>A125997406A_Latest</vt:lpstr>
      <vt:lpstr>A125997410T</vt:lpstr>
      <vt:lpstr>A125997410T_Data</vt:lpstr>
      <vt:lpstr>A125997410T_Latest</vt:lpstr>
      <vt:lpstr>A125997414A</vt:lpstr>
      <vt:lpstr>A125997414A_Data</vt:lpstr>
      <vt:lpstr>A125997414A_Latest</vt:lpstr>
      <vt:lpstr>A125997418K</vt:lpstr>
      <vt:lpstr>A125997418K_Data</vt:lpstr>
      <vt:lpstr>A125997418K_Latest</vt:lpstr>
      <vt:lpstr>A125997422A</vt:lpstr>
      <vt:lpstr>A125997422A_Data</vt:lpstr>
      <vt:lpstr>A125997422A_Latest</vt:lpstr>
      <vt:lpstr>A125997426K</vt:lpstr>
      <vt:lpstr>A125997426K_Data</vt:lpstr>
      <vt:lpstr>A125997426K_Latest</vt:lpstr>
      <vt:lpstr>A125997430A</vt:lpstr>
      <vt:lpstr>A125997430A_Data</vt:lpstr>
      <vt:lpstr>A125997430A_Latest</vt:lpstr>
      <vt:lpstr>A125997434K</vt:lpstr>
      <vt:lpstr>A125997434K_Data</vt:lpstr>
      <vt:lpstr>A125997434K_Latest</vt:lpstr>
      <vt:lpstr>A125997438V</vt:lpstr>
      <vt:lpstr>A125997438V_Data</vt:lpstr>
      <vt:lpstr>A125997438V_Latest</vt:lpstr>
      <vt:lpstr>A125997442K</vt:lpstr>
      <vt:lpstr>A125997442K_Data</vt:lpstr>
      <vt:lpstr>A125997442K_Latest</vt:lpstr>
      <vt:lpstr>A125997446V</vt:lpstr>
      <vt:lpstr>A125997446V_Data</vt:lpstr>
      <vt:lpstr>A125997446V_Latest</vt:lpstr>
      <vt:lpstr>A125997450K</vt:lpstr>
      <vt:lpstr>A125997450K_Data</vt:lpstr>
      <vt:lpstr>A125997450K_Latest</vt:lpstr>
      <vt:lpstr>A125997454V</vt:lpstr>
      <vt:lpstr>A125997454V_Data</vt:lpstr>
      <vt:lpstr>A125997454V_Latest</vt:lpstr>
      <vt:lpstr>A125997458C</vt:lpstr>
      <vt:lpstr>A125997458C_Data</vt:lpstr>
      <vt:lpstr>A125997458C_Latest</vt:lpstr>
      <vt:lpstr>A125997462V</vt:lpstr>
      <vt:lpstr>A125997462V_Data</vt:lpstr>
      <vt:lpstr>A125997462V_Latest</vt:lpstr>
      <vt:lpstr>A125997466C</vt:lpstr>
      <vt:lpstr>A125997466C_Data</vt:lpstr>
      <vt:lpstr>A125997466C_Latest</vt:lpstr>
      <vt:lpstr>A125997470V</vt:lpstr>
      <vt:lpstr>A125997470V_Data</vt:lpstr>
      <vt:lpstr>A125997470V_Latest</vt:lpstr>
      <vt:lpstr>A125997474C</vt:lpstr>
      <vt:lpstr>A125997474C_Data</vt:lpstr>
      <vt:lpstr>A125997474C_Latest</vt:lpstr>
      <vt:lpstr>A125997478L</vt:lpstr>
      <vt:lpstr>A125997478L_Data</vt:lpstr>
      <vt:lpstr>A125997478L_Latest</vt:lpstr>
      <vt:lpstr>A125997482C</vt:lpstr>
      <vt:lpstr>A125997482C_Data</vt:lpstr>
      <vt:lpstr>A125997482C_Latest</vt:lpstr>
      <vt:lpstr>A125997486L</vt:lpstr>
      <vt:lpstr>A125997486L_Data</vt:lpstr>
      <vt:lpstr>A125997486L_Latest</vt:lpstr>
      <vt:lpstr>A125997490C</vt:lpstr>
      <vt:lpstr>A125997490C_Data</vt:lpstr>
      <vt:lpstr>A125997490C_Latest</vt:lpstr>
      <vt:lpstr>A125997494L</vt:lpstr>
      <vt:lpstr>A125997494L_Data</vt:lpstr>
      <vt:lpstr>A125997494L_Latest</vt:lpstr>
      <vt:lpstr>A125997498W</vt:lpstr>
      <vt:lpstr>A125997498W_Data</vt:lpstr>
      <vt:lpstr>A125997498W_Latest</vt:lpstr>
      <vt:lpstr>A125997502A</vt:lpstr>
      <vt:lpstr>A125997502A_Data</vt:lpstr>
      <vt:lpstr>A125997502A_Latest</vt:lpstr>
      <vt:lpstr>A125997506K</vt:lpstr>
      <vt:lpstr>A125997506K_Data</vt:lpstr>
      <vt:lpstr>A125997506K_Latest</vt:lpstr>
      <vt:lpstr>A125997510A</vt:lpstr>
      <vt:lpstr>A125997510A_Data</vt:lpstr>
      <vt:lpstr>A125997510A_Latest</vt:lpstr>
      <vt:lpstr>A125997514K</vt:lpstr>
      <vt:lpstr>A125997514K_Data</vt:lpstr>
      <vt:lpstr>A125997514K_Latest</vt:lpstr>
      <vt:lpstr>A125997522K</vt:lpstr>
      <vt:lpstr>A125997522K_Data</vt:lpstr>
      <vt:lpstr>A125997522K_Latest</vt:lpstr>
      <vt:lpstr>A125997526V</vt:lpstr>
      <vt:lpstr>A125997526V_Data</vt:lpstr>
      <vt:lpstr>A125997526V_Latest</vt:lpstr>
      <vt:lpstr>A125997530K</vt:lpstr>
      <vt:lpstr>A125997530K_Data</vt:lpstr>
      <vt:lpstr>A125997530K_Latest</vt:lpstr>
      <vt:lpstr>A125997534V</vt:lpstr>
      <vt:lpstr>A125997534V_Data</vt:lpstr>
      <vt:lpstr>A125997534V_Latest</vt:lpstr>
      <vt:lpstr>A125997538C</vt:lpstr>
      <vt:lpstr>A125997538C_Data</vt:lpstr>
      <vt:lpstr>A125997538C_Latest</vt:lpstr>
      <vt:lpstr>A125997542V</vt:lpstr>
      <vt:lpstr>A125997542V_Data</vt:lpstr>
      <vt:lpstr>A125997542V_Latest</vt:lpstr>
      <vt:lpstr>A125997546C</vt:lpstr>
      <vt:lpstr>A125997546C_Data</vt:lpstr>
      <vt:lpstr>A125997546C_Latest</vt:lpstr>
      <vt:lpstr>A125997550V</vt:lpstr>
      <vt:lpstr>A125997550V_Data</vt:lpstr>
      <vt:lpstr>A125997550V_Latest</vt:lpstr>
      <vt:lpstr>A125997554C</vt:lpstr>
      <vt:lpstr>A125997554C_Data</vt:lpstr>
      <vt:lpstr>A125997554C_Latest</vt:lpstr>
      <vt:lpstr>A125997558L</vt:lpstr>
      <vt:lpstr>A125997558L_Data</vt:lpstr>
      <vt:lpstr>A125997558L_Latest</vt:lpstr>
      <vt:lpstr>A125997562C</vt:lpstr>
      <vt:lpstr>A125997562C_Data</vt:lpstr>
      <vt:lpstr>A125997562C_Latest</vt:lpstr>
      <vt:lpstr>A125997566L</vt:lpstr>
      <vt:lpstr>A125997566L_Data</vt:lpstr>
      <vt:lpstr>A125997566L_Latest</vt:lpstr>
      <vt:lpstr>A125997570C</vt:lpstr>
      <vt:lpstr>A125997570C_Data</vt:lpstr>
      <vt:lpstr>A125997570C_Latest</vt:lpstr>
      <vt:lpstr>A125997574L</vt:lpstr>
      <vt:lpstr>A125997574L_Data</vt:lpstr>
      <vt:lpstr>A125997574L_Latest</vt:lpstr>
      <vt:lpstr>A125997578W</vt:lpstr>
      <vt:lpstr>A125997578W_Data</vt:lpstr>
      <vt:lpstr>A125997578W_Latest</vt:lpstr>
      <vt:lpstr>A125997582L</vt:lpstr>
      <vt:lpstr>A125997582L_Data</vt:lpstr>
      <vt:lpstr>A125997582L_Latest</vt:lpstr>
      <vt:lpstr>A125997586W</vt:lpstr>
      <vt:lpstr>A125997586W_Data</vt:lpstr>
      <vt:lpstr>A125997586W_Latest</vt:lpstr>
      <vt:lpstr>A125997590L</vt:lpstr>
      <vt:lpstr>A125997590L_Data</vt:lpstr>
      <vt:lpstr>A125997590L_Latest</vt:lpstr>
      <vt:lpstr>A125997594W</vt:lpstr>
      <vt:lpstr>A125997594W_Data</vt:lpstr>
      <vt:lpstr>A125997594W_Latest</vt:lpstr>
      <vt:lpstr>A125997598F</vt:lpstr>
      <vt:lpstr>A125997598F_Data</vt:lpstr>
      <vt:lpstr>A125997598F_Latest</vt:lpstr>
      <vt:lpstr>A125997602K</vt:lpstr>
      <vt:lpstr>A125997602K_Data</vt:lpstr>
      <vt:lpstr>A125997602K_Latest</vt:lpstr>
      <vt:lpstr>A125997606V</vt:lpstr>
      <vt:lpstr>A125997606V_Data</vt:lpstr>
      <vt:lpstr>A125997606V_Latest</vt:lpstr>
      <vt:lpstr>A125997610K</vt:lpstr>
      <vt:lpstr>A125997610K_Data</vt:lpstr>
      <vt:lpstr>A125997610K_Latest</vt:lpstr>
      <vt:lpstr>A125997614V</vt:lpstr>
      <vt:lpstr>A125997614V_Data</vt:lpstr>
      <vt:lpstr>A125997614V_Latest</vt:lpstr>
      <vt:lpstr>A125997618C</vt:lpstr>
      <vt:lpstr>A125997618C_Data</vt:lpstr>
      <vt:lpstr>A125997618C_Latest</vt:lpstr>
      <vt:lpstr>A125997622V</vt:lpstr>
      <vt:lpstr>A125997622V_Data</vt:lpstr>
      <vt:lpstr>A125997622V_Latest</vt:lpstr>
      <vt:lpstr>A125997626C</vt:lpstr>
      <vt:lpstr>A125997626C_Data</vt:lpstr>
      <vt:lpstr>A125997626C_Latest</vt:lpstr>
      <vt:lpstr>A125997630V</vt:lpstr>
      <vt:lpstr>A125997630V_Data</vt:lpstr>
      <vt:lpstr>A125997630V_Latest</vt:lpstr>
      <vt:lpstr>A125997634C</vt:lpstr>
      <vt:lpstr>A125997634C_Data</vt:lpstr>
      <vt:lpstr>A125997634C_Latest</vt:lpstr>
      <vt:lpstr>A125997638L</vt:lpstr>
      <vt:lpstr>A125997638L_Data</vt:lpstr>
      <vt:lpstr>A125997638L_Latest</vt:lpstr>
      <vt:lpstr>A125997642C</vt:lpstr>
      <vt:lpstr>A125997642C_Data</vt:lpstr>
      <vt:lpstr>A125997642C_Latest</vt:lpstr>
      <vt:lpstr>A125997646L</vt:lpstr>
      <vt:lpstr>A125997646L_Data</vt:lpstr>
      <vt:lpstr>A125997646L_Latest</vt:lpstr>
      <vt:lpstr>A125997650C</vt:lpstr>
      <vt:lpstr>A125997650C_Data</vt:lpstr>
      <vt:lpstr>A125997650C_Latest</vt:lpstr>
      <vt:lpstr>A125997654L</vt:lpstr>
      <vt:lpstr>A125997654L_Data</vt:lpstr>
      <vt:lpstr>A125997654L_Latest</vt:lpstr>
      <vt:lpstr>A125997658W</vt:lpstr>
      <vt:lpstr>A125997658W_Data</vt:lpstr>
      <vt:lpstr>A125997658W_Latest</vt:lpstr>
      <vt:lpstr>A125997662L</vt:lpstr>
      <vt:lpstr>A125997662L_Data</vt:lpstr>
      <vt:lpstr>A125997662L_Latest</vt:lpstr>
      <vt:lpstr>A125997666W</vt:lpstr>
      <vt:lpstr>A125997666W_Data</vt:lpstr>
      <vt:lpstr>A125997666W_Latest</vt:lpstr>
      <vt:lpstr>A125997670L</vt:lpstr>
      <vt:lpstr>A125997670L_Data</vt:lpstr>
      <vt:lpstr>A125997670L_Latest</vt:lpstr>
      <vt:lpstr>A125997674W</vt:lpstr>
      <vt:lpstr>A125997674W_Data</vt:lpstr>
      <vt:lpstr>A125997674W_Latest</vt:lpstr>
      <vt:lpstr>A125997678F</vt:lpstr>
      <vt:lpstr>A125997678F_Data</vt:lpstr>
      <vt:lpstr>A125997678F_Latest</vt:lpstr>
      <vt:lpstr>A125997682W</vt:lpstr>
      <vt:lpstr>A125997682W_Data</vt:lpstr>
      <vt:lpstr>A125997682W_Latest</vt:lpstr>
      <vt:lpstr>A125997686F</vt:lpstr>
      <vt:lpstr>A125997686F_Data</vt:lpstr>
      <vt:lpstr>A125997686F_Latest</vt:lpstr>
      <vt:lpstr>A125997690W</vt:lpstr>
      <vt:lpstr>A125997690W_Data</vt:lpstr>
      <vt:lpstr>A125997690W_Latest</vt:lpstr>
      <vt:lpstr>A125997694F</vt:lpstr>
      <vt:lpstr>A125997694F_Data</vt:lpstr>
      <vt:lpstr>A125997694F_Latest</vt:lpstr>
      <vt:lpstr>A125997698R</vt:lpstr>
      <vt:lpstr>A125997698R_Data</vt:lpstr>
      <vt:lpstr>A125997698R_Latest</vt:lpstr>
      <vt:lpstr>A125997702V</vt:lpstr>
      <vt:lpstr>A125997702V_Data</vt:lpstr>
      <vt:lpstr>A125997702V_Latest</vt:lpstr>
      <vt:lpstr>A125997706C</vt:lpstr>
      <vt:lpstr>A125997706C_Data</vt:lpstr>
      <vt:lpstr>A125997706C_Latest</vt:lpstr>
      <vt:lpstr>A125997710V</vt:lpstr>
      <vt:lpstr>A125997710V_Data</vt:lpstr>
      <vt:lpstr>A125997710V_Latest</vt:lpstr>
      <vt:lpstr>A125997714C</vt:lpstr>
      <vt:lpstr>A125997714C_Data</vt:lpstr>
      <vt:lpstr>A125997714C_Latest</vt:lpstr>
      <vt:lpstr>A125997722C</vt:lpstr>
      <vt:lpstr>A125997722C_Data</vt:lpstr>
      <vt:lpstr>A125997722C_Latest</vt:lpstr>
      <vt:lpstr>A125997726L</vt:lpstr>
      <vt:lpstr>A125997726L_Data</vt:lpstr>
      <vt:lpstr>A125997726L_Latest</vt:lpstr>
      <vt:lpstr>A125997730C</vt:lpstr>
      <vt:lpstr>A125997730C_Data</vt:lpstr>
      <vt:lpstr>A125997730C_Latest</vt:lpstr>
      <vt:lpstr>A125997734L</vt:lpstr>
      <vt:lpstr>A125997734L_Data</vt:lpstr>
      <vt:lpstr>A125997734L_Latest</vt:lpstr>
      <vt:lpstr>A125997738W</vt:lpstr>
      <vt:lpstr>A125997738W_Data</vt:lpstr>
      <vt:lpstr>A125997738W_Latest</vt:lpstr>
      <vt:lpstr>A125997742L</vt:lpstr>
      <vt:lpstr>A125997742L_Data</vt:lpstr>
      <vt:lpstr>A125997742L_Latest</vt:lpstr>
      <vt:lpstr>A125997746W</vt:lpstr>
      <vt:lpstr>A125997746W_Data</vt:lpstr>
      <vt:lpstr>A125997746W_Latest</vt:lpstr>
      <vt:lpstr>A125997750L</vt:lpstr>
      <vt:lpstr>A125997750L_Data</vt:lpstr>
      <vt:lpstr>A125997750L_Latest</vt:lpstr>
      <vt:lpstr>A125997754W</vt:lpstr>
      <vt:lpstr>A125997754W_Data</vt:lpstr>
      <vt:lpstr>A125997754W_Latest</vt:lpstr>
      <vt:lpstr>A125997758F</vt:lpstr>
      <vt:lpstr>A125997758F_Data</vt:lpstr>
      <vt:lpstr>A125997758F_Latest</vt:lpstr>
      <vt:lpstr>A125997762W</vt:lpstr>
      <vt:lpstr>A125997762W_Data</vt:lpstr>
      <vt:lpstr>A125997762W_Latest</vt:lpstr>
      <vt:lpstr>A125997766F</vt:lpstr>
      <vt:lpstr>A125997766F_Data</vt:lpstr>
      <vt:lpstr>A125997766F_Latest</vt:lpstr>
      <vt:lpstr>A125997770W</vt:lpstr>
      <vt:lpstr>A125997770W_Data</vt:lpstr>
      <vt:lpstr>A125997770W_Latest</vt:lpstr>
      <vt:lpstr>A125997774F</vt:lpstr>
      <vt:lpstr>A125997774F_Data</vt:lpstr>
      <vt:lpstr>A125997774F_Latest</vt:lpstr>
      <vt:lpstr>A125997778R</vt:lpstr>
      <vt:lpstr>A125997778R_Data</vt:lpstr>
      <vt:lpstr>A125997778R_Latest</vt:lpstr>
      <vt:lpstr>A125997782F</vt:lpstr>
      <vt:lpstr>A125997782F_Data</vt:lpstr>
      <vt:lpstr>A125997782F_Latest</vt:lpstr>
      <vt:lpstr>A125997786R</vt:lpstr>
      <vt:lpstr>A125997786R_Data</vt:lpstr>
      <vt:lpstr>A125997786R_Latest</vt:lpstr>
      <vt:lpstr>A125997790F</vt:lpstr>
      <vt:lpstr>A125997790F_Data</vt:lpstr>
      <vt:lpstr>A125997790F_Latest</vt:lpstr>
      <vt:lpstr>A125997794R</vt:lpstr>
      <vt:lpstr>A125997794R_Data</vt:lpstr>
      <vt:lpstr>A125997794R_Latest</vt:lpstr>
      <vt:lpstr>A125997798X</vt:lpstr>
      <vt:lpstr>A125997798X_Data</vt:lpstr>
      <vt:lpstr>A125997798X_Latest</vt:lpstr>
      <vt:lpstr>A125997802C</vt:lpstr>
      <vt:lpstr>A125997802C_Data</vt:lpstr>
      <vt:lpstr>A125997802C_Latest</vt:lpstr>
      <vt:lpstr>A125997806L</vt:lpstr>
      <vt:lpstr>A125997806L_Data</vt:lpstr>
      <vt:lpstr>A125997806L_Latest</vt:lpstr>
      <vt:lpstr>A125997810C</vt:lpstr>
      <vt:lpstr>A125997810C_Data</vt:lpstr>
      <vt:lpstr>A125997810C_Latest</vt:lpstr>
      <vt:lpstr>A125997814L</vt:lpstr>
      <vt:lpstr>A125997814L_Data</vt:lpstr>
      <vt:lpstr>A125997814L_Latest</vt:lpstr>
      <vt:lpstr>A125997818W</vt:lpstr>
      <vt:lpstr>A125997818W_Data</vt:lpstr>
      <vt:lpstr>A125997818W_Latest</vt:lpstr>
      <vt:lpstr>A125997822L</vt:lpstr>
      <vt:lpstr>A125997822L_Data</vt:lpstr>
      <vt:lpstr>A125997822L_Latest</vt:lpstr>
      <vt:lpstr>A125997826W</vt:lpstr>
      <vt:lpstr>A125997826W_Data</vt:lpstr>
      <vt:lpstr>A125997826W_Latest</vt:lpstr>
      <vt:lpstr>A125997830L</vt:lpstr>
      <vt:lpstr>A125997830L_Data</vt:lpstr>
      <vt:lpstr>A125997830L_Latest</vt:lpstr>
      <vt:lpstr>A125997834W</vt:lpstr>
      <vt:lpstr>A125997834W_Data</vt:lpstr>
      <vt:lpstr>A125997834W_Latest</vt:lpstr>
      <vt:lpstr>A125997838F</vt:lpstr>
      <vt:lpstr>A125997838F_Data</vt:lpstr>
      <vt:lpstr>A125997838F_Latest</vt:lpstr>
      <vt:lpstr>A125997842W</vt:lpstr>
      <vt:lpstr>A125997842W_Data</vt:lpstr>
      <vt:lpstr>A125997842W_Latest</vt:lpstr>
      <vt:lpstr>A125997846F</vt:lpstr>
      <vt:lpstr>A125997846F_Data</vt:lpstr>
      <vt:lpstr>A125997846F_Latest</vt:lpstr>
      <vt:lpstr>A125997850W</vt:lpstr>
      <vt:lpstr>A125997850W_Data</vt:lpstr>
      <vt:lpstr>A125997850W_Latest</vt:lpstr>
      <vt:lpstr>A125997854F</vt:lpstr>
      <vt:lpstr>A125997854F_Data</vt:lpstr>
      <vt:lpstr>A125997854F_Latest</vt:lpstr>
      <vt:lpstr>A125997858R</vt:lpstr>
      <vt:lpstr>A125997858R_Data</vt:lpstr>
      <vt:lpstr>A125997858R_Latest</vt:lpstr>
      <vt:lpstr>A125997862F</vt:lpstr>
      <vt:lpstr>A125997862F_Data</vt:lpstr>
      <vt:lpstr>A125997862F_Latest</vt:lpstr>
      <vt:lpstr>A125997866R</vt:lpstr>
      <vt:lpstr>A125997866R_Data</vt:lpstr>
      <vt:lpstr>A125997866R_Latest</vt:lpstr>
      <vt:lpstr>A125997870F</vt:lpstr>
      <vt:lpstr>A125997870F_Data</vt:lpstr>
      <vt:lpstr>A125997870F_Latest</vt:lpstr>
      <vt:lpstr>A125997874R</vt:lpstr>
      <vt:lpstr>A125997874R_Data</vt:lpstr>
      <vt:lpstr>A125997874R_Latest</vt:lpstr>
      <vt:lpstr>A125997878X</vt:lpstr>
      <vt:lpstr>A125997878X_Data</vt:lpstr>
      <vt:lpstr>A125997878X_Latest</vt:lpstr>
      <vt:lpstr>A125997882R</vt:lpstr>
      <vt:lpstr>A125997882R_Data</vt:lpstr>
      <vt:lpstr>A125997882R_Latest</vt:lpstr>
      <vt:lpstr>A125997886X</vt:lpstr>
      <vt:lpstr>A125997886X_Data</vt:lpstr>
      <vt:lpstr>A125997886X_Latest</vt:lpstr>
      <vt:lpstr>A125997890R</vt:lpstr>
      <vt:lpstr>A125997890R_Data</vt:lpstr>
      <vt:lpstr>A125997890R_Latest</vt:lpstr>
      <vt:lpstr>A125997894X</vt:lpstr>
      <vt:lpstr>A125997894X_Data</vt:lpstr>
      <vt:lpstr>A125997894X_Latest</vt:lpstr>
      <vt:lpstr>A125997898J</vt:lpstr>
      <vt:lpstr>A125997898J_Data</vt:lpstr>
      <vt:lpstr>A125997898J_Latest</vt:lpstr>
      <vt:lpstr>A125997902L</vt:lpstr>
      <vt:lpstr>A125997902L_Data</vt:lpstr>
      <vt:lpstr>A125997902L_Latest</vt:lpstr>
      <vt:lpstr>A125997906W</vt:lpstr>
      <vt:lpstr>A125997906W_Data</vt:lpstr>
      <vt:lpstr>A125997906W_Latest</vt:lpstr>
      <vt:lpstr>A125997910L</vt:lpstr>
      <vt:lpstr>A125997910L_Data</vt:lpstr>
      <vt:lpstr>A125997910L_Latest</vt:lpstr>
      <vt:lpstr>A125997914W</vt:lpstr>
      <vt:lpstr>A125997914W_Data</vt:lpstr>
      <vt:lpstr>A125997914W_Latest</vt:lpstr>
      <vt:lpstr>A125997922W</vt:lpstr>
      <vt:lpstr>A125997922W_Data</vt:lpstr>
      <vt:lpstr>A125997922W_Latest</vt:lpstr>
      <vt:lpstr>A125997926F</vt:lpstr>
      <vt:lpstr>A125997926F_Data</vt:lpstr>
      <vt:lpstr>A125997926F_Latest</vt:lpstr>
      <vt:lpstr>A125997930W</vt:lpstr>
      <vt:lpstr>A125997930W_Data</vt:lpstr>
      <vt:lpstr>A125997930W_Latest</vt:lpstr>
      <vt:lpstr>A125997934F</vt:lpstr>
      <vt:lpstr>A125997934F_Data</vt:lpstr>
      <vt:lpstr>A125997934F_Latest</vt:lpstr>
      <vt:lpstr>A125997938R</vt:lpstr>
      <vt:lpstr>A125997938R_Data</vt:lpstr>
      <vt:lpstr>A125997938R_Latest</vt:lpstr>
      <vt:lpstr>A125997942F</vt:lpstr>
      <vt:lpstr>A125997942F_Data</vt:lpstr>
      <vt:lpstr>A125997942F_Latest</vt:lpstr>
      <vt:lpstr>A125997946R</vt:lpstr>
      <vt:lpstr>A125997946R_Data</vt:lpstr>
      <vt:lpstr>A125997946R_Latest</vt:lpstr>
      <vt:lpstr>A125997950F</vt:lpstr>
      <vt:lpstr>A125997950F_Data</vt:lpstr>
      <vt:lpstr>A125997950F_Latest</vt:lpstr>
      <vt:lpstr>A125997954R</vt:lpstr>
      <vt:lpstr>A125997954R_Data</vt:lpstr>
      <vt:lpstr>A125997954R_Latest</vt:lpstr>
      <vt:lpstr>A125997958X</vt:lpstr>
      <vt:lpstr>A125997958X_Data</vt:lpstr>
      <vt:lpstr>A125997958X_Latest</vt:lpstr>
      <vt:lpstr>A125997962R</vt:lpstr>
      <vt:lpstr>A125997962R_Data</vt:lpstr>
      <vt:lpstr>A125997962R_Latest</vt:lpstr>
      <vt:lpstr>A125997966X</vt:lpstr>
      <vt:lpstr>A125997966X_Data</vt:lpstr>
      <vt:lpstr>A125997966X_Latest</vt:lpstr>
      <vt:lpstr>A125997970R</vt:lpstr>
      <vt:lpstr>A125997970R_Data</vt:lpstr>
      <vt:lpstr>A125997970R_Latest</vt:lpstr>
      <vt:lpstr>A125997974X</vt:lpstr>
      <vt:lpstr>A125997974X_Data</vt:lpstr>
      <vt:lpstr>A125997974X_Latest</vt:lpstr>
      <vt:lpstr>A125997978J</vt:lpstr>
      <vt:lpstr>A125997978J_Data</vt:lpstr>
      <vt:lpstr>A125997978J_Latest</vt:lpstr>
      <vt:lpstr>A125997982X</vt:lpstr>
      <vt:lpstr>A125997982X_Data</vt:lpstr>
      <vt:lpstr>A125997982X_Latest</vt:lpstr>
      <vt:lpstr>A125997986J</vt:lpstr>
      <vt:lpstr>A125997986J_Data</vt:lpstr>
      <vt:lpstr>A125997986J_Latest</vt:lpstr>
      <vt:lpstr>A125997990X</vt:lpstr>
      <vt:lpstr>A125997990X_Data</vt:lpstr>
      <vt:lpstr>A125997990X_Latest</vt:lpstr>
      <vt:lpstr>A125997994J</vt:lpstr>
      <vt:lpstr>A125997994J_Data</vt:lpstr>
      <vt:lpstr>A125997994J_Latest</vt:lpstr>
      <vt:lpstr>A125997998T</vt:lpstr>
      <vt:lpstr>A125997998T_Data</vt:lpstr>
      <vt:lpstr>A125997998T_Latest</vt:lpstr>
      <vt:lpstr>A125998002X</vt:lpstr>
      <vt:lpstr>A125998002X_Data</vt:lpstr>
      <vt:lpstr>A125998002X_Latest</vt:lpstr>
      <vt:lpstr>A125998006J</vt:lpstr>
      <vt:lpstr>A125998006J_Data</vt:lpstr>
      <vt:lpstr>A125998006J_Latest</vt:lpstr>
      <vt:lpstr>A125998010X</vt:lpstr>
      <vt:lpstr>A125998010X_Data</vt:lpstr>
      <vt:lpstr>A125998010X_Latest</vt:lpstr>
      <vt:lpstr>A125998014J</vt:lpstr>
      <vt:lpstr>A125998014J_Data</vt:lpstr>
      <vt:lpstr>A125998014J_Latest</vt:lpstr>
      <vt:lpstr>A125998018T</vt:lpstr>
      <vt:lpstr>A125998018T_Data</vt:lpstr>
      <vt:lpstr>A125998018T_Latest</vt:lpstr>
      <vt:lpstr>A125998022J</vt:lpstr>
      <vt:lpstr>A125998022J_Data</vt:lpstr>
      <vt:lpstr>A125998022J_Latest</vt:lpstr>
      <vt:lpstr>A125998026T</vt:lpstr>
      <vt:lpstr>A125998026T_Data</vt:lpstr>
      <vt:lpstr>A125998026T_Latest</vt:lpstr>
      <vt:lpstr>A125998030J</vt:lpstr>
      <vt:lpstr>A125998030J_Data</vt:lpstr>
      <vt:lpstr>A125998030J_Latest</vt:lpstr>
      <vt:lpstr>A125998034T</vt:lpstr>
      <vt:lpstr>A125998034T_Data</vt:lpstr>
      <vt:lpstr>A125998034T_Latest</vt:lpstr>
      <vt:lpstr>A125998038A</vt:lpstr>
      <vt:lpstr>A125998038A_Data</vt:lpstr>
      <vt:lpstr>A125998038A_Latest</vt:lpstr>
      <vt:lpstr>A125998042T</vt:lpstr>
      <vt:lpstr>A125998042T_Data</vt:lpstr>
      <vt:lpstr>A125998042T_Latest</vt:lpstr>
      <vt:lpstr>A125998046A</vt:lpstr>
      <vt:lpstr>A125998046A_Data</vt:lpstr>
      <vt:lpstr>A125998046A_Latest</vt:lpstr>
      <vt:lpstr>A125998050T</vt:lpstr>
      <vt:lpstr>A125998050T_Data</vt:lpstr>
      <vt:lpstr>A125998050T_Latest</vt:lpstr>
      <vt:lpstr>A125998054A</vt:lpstr>
      <vt:lpstr>A125998054A_Data</vt:lpstr>
      <vt:lpstr>A125998054A_Latest</vt:lpstr>
      <vt:lpstr>A125998058K</vt:lpstr>
      <vt:lpstr>A125998058K_Data</vt:lpstr>
      <vt:lpstr>A125998058K_Latest</vt:lpstr>
      <vt:lpstr>A125998062A</vt:lpstr>
      <vt:lpstr>A125998062A_Data</vt:lpstr>
      <vt:lpstr>A125998062A_Latest</vt:lpstr>
      <vt:lpstr>A125998066K</vt:lpstr>
      <vt:lpstr>A125998066K_Data</vt:lpstr>
      <vt:lpstr>A125998066K_Latest</vt:lpstr>
      <vt:lpstr>A125998070A</vt:lpstr>
      <vt:lpstr>A125998070A_Data</vt:lpstr>
      <vt:lpstr>A125998070A_Latest</vt:lpstr>
      <vt:lpstr>A125998074K</vt:lpstr>
      <vt:lpstr>A125998074K_Data</vt:lpstr>
      <vt:lpstr>A125998074K_Latest</vt:lpstr>
      <vt:lpstr>A125998078V</vt:lpstr>
      <vt:lpstr>A125998078V_Data</vt:lpstr>
      <vt:lpstr>A125998078V_Latest</vt:lpstr>
      <vt:lpstr>A125998082K</vt:lpstr>
      <vt:lpstr>A125998082K_Data</vt:lpstr>
      <vt:lpstr>A125998082K_Latest</vt:lpstr>
      <vt:lpstr>A125998086V</vt:lpstr>
      <vt:lpstr>A125998086V_Data</vt:lpstr>
      <vt:lpstr>A125998086V_Latest</vt:lpstr>
      <vt:lpstr>A125998090K</vt:lpstr>
      <vt:lpstr>A125998090K_Data</vt:lpstr>
      <vt:lpstr>A125998090K_Latest</vt:lpstr>
      <vt:lpstr>A125998094V</vt:lpstr>
      <vt:lpstr>A125998094V_Data</vt:lpstr>
      <vt:lpstr>A125998094V_Latest</vt:lpstr>
      <vt:lpstr>A125998098C</vt:lpstr>
      <vt:lpstr>A125998098C_Data</vt:lpstr>
      <vt:lpstr>A125998098C_Latest</vt:lpstr>
      <vt:lpstr>A125998102J</vt:lpstr>
      <vt:lpstr>A125998102J_Data</vt:lpstr>
      <vt:lpstr>A125998102J_Latest</vt:lpstr>
      <vt:lpstr>A125998106T</vt:lpstr>
      <vt:lpstr>A125998106T_Data</vt:lpstr>
      <vt:lpstr>A125998106T_Latest</vt:lpstr>
      <vt:lpstr>A125998110J</vt:lpstr>
      <vt:lpstr>A125998110J_Data</vt:lpstr>
      <vt:lpstr>A125998110J_Latest</vt:lpstr>
      <vt:lpstr>A125998114T</vt:lpstr>
      <vt:lpstr>A125998114T_Data</vt:lpstr>
      <vt:lpstr>A125998114T_Latest</vt:lpstr>
      <vt:lpstr>A125998122T</vt:lpstr>
      <vt:lpstr>A125998122T_Data</vt:lpstr>
      <vt:lpstr>A125998122T_Latest</vt:lpstr>
      <vt:lpstr>A125998126A</vt:lpstr>
      <vt:lpstr>A125998126A_Data</vt:lpstr>
      <vt:lpstr>A125998126A_Latest</vt:lpstr>
      <vt:lpstr>A125998130T</vt:lpstr>
      <vt:lpstr>A125998130T_Data</vt:lpstr>
      <vt:lpstr>A125998130T_Latest</vt:lpstr>
      <vt:lpstr>A125998134A</vt:lpstr>
      <vt:lpstr>A125998134A_Data</vt:lpstr>
      <vt:lpstr>A125998134A_Latest</vt:lpstr>
      <vt:lpstr>A125998138K</vt:lpstr>
      <vt:lpstr>A125998138K_Data</vt:lpstr>
      <vt:lpstr>A125998138K_Latest</vt:lpstr>
      <vt:lpstr>A125998142A</vt:lpstr>
      <vt:lpstr>A125998142A_Data</vt:lpstr>
      <vt:lpstr>A125998142A_Latest</vt:lpstr>
      <vt:lpstr>A125998146K</vt:lpstr>
      <vt:lpstr>A125998146K_Data</vt:lpstr>
      <vt:lpstr>A125998146K_Latest</vt:lpstr>
      <vt:lpstr>A125998150A</vt:lpstr>
      <vt:lpstr>A125998150A_Data</vt:lpstr>
      <vt:lpstr>A125998150A_Latest</vt:lpstr>
      <vt:lpstr>A125998154K</vt:lpstr>
      <vt:lpstr>A125998154K_Data</vt:lpstr>
      <vt:lpstr>A125998154K_Latest</vt:lpstr>
      <vt:lpstr>A125998158V</vt:lpstr>
      <vt:lpstr>A125998158V_Data</vt:lpstr>
      <vt:lpstr>A125998158V_Latest</vt:lpstr>
      <vt:lpstr>A125998162K</vt:lpstr>
      <vt:lpstr>A125998162K_Data</vt:lpstr>
      <vt:lpstr>A125998162K_Latest</vt:lpstr>
      <vt:lpstr>A125998166V</vt:lpstr>
      <vt:lpstr>A125998166V_Data</vt:lpstr>
      <vt:lpstr>A125998166V_Latest</vt:lpstr>
      <vt:lpstr>A125998170K</vt:lpstr>
      <vt:lpstr>A125998170K_Data</vt:lpstr>
      <vt:lpstr>A125998170K_Latest</vt:lpstr>
      <vt:lpstr>A125998174V</vt:lpstr>
      <vt:lpstr>A125998174V_Data</vt:lpstr>
      <vt:lpstr>A125998174V_Latest</vt:lpstr>
      <vt:lpstr>A125998178C</vt:lpstr>
      <vt:lpstr>A125998178C_Data</vt:lpstr>
      <vt:lpstr>A125998178C_Latest</vt:lpstr>
      <vt:lpstr>A125998182V</vt:lpstr>
      <vt:lpstr>A125998182V_Data</vt:lpstr>
      <vt:lpstr>A125998182V_Latest</vt:lpstr>
      <vt:lpstr>A125998186C</vt:lpstr>
      <vt:lpstr>A125998186C_Data</vt:lpstr>
      <vt:lpstr>A125998186C_Latest</vt:lpstr>
      <vt:lpstr>A125998190V</vt:lpstr>
      <vt:lpstr>A125998190V_Data</vt:lpstr>
      <vt:lpstr>A125998190V_Latest</vt:lpstr>
      <vt:lpstr>A125998194C</vt:lpstr>
      <vt:lpstr>A125998194C_Data</vt:lpstr>
      <vt:lpstr>A125998194C_Latest</vt:lpstr>
      <vt:lpstr>A125998198L</vt:lpstr>
      <vt:lpstr>A125998198L_Data</vt:lpstr>
      <vt:lpstr>A125998198L_Latest</vt:lpstr>
      <vt:lpstr>A125998202T</vt:lpstr>
      <vt:lpstr>A125998202T_Data</vt:lpstr>
      <vt:lpstr>A125998202T_Latest</vt:lpstr>
      <vt:lpstr>A125998206A</vt:lpstr>
      <vt:lpstr>A125998206A_Data</vt:lpstr>
      <vt:lpstr>A125998206A_Latest</vt:lpstr>
      <vt:lpstr>A125998210T</vt:lpstr>
      <vt:lpstr>A125998210T_Data</vt:lpstr>
      <vt:lpstr>A125998210T_Latest</vt:lpstr>
      <vt:lpstr>A125998214A</vt:lpstr>
      <vt:lpstr>A125998214A_Data</vt:lpstr>
      <vt:lpstr>A125998214A_Latest</vt:lpstr>
      <vt:lpstr>A125998218K</vt:lpstr>
      <vt:lpstr>A125998218K_Data</vt:lpstr>
      <vt:lpstr>A125998218K_Latest</vt:lpstr>
      <vt:lpstr>A125998222A</vt:lpstr>
      <vt:lpstr>A125998222A_Data</vt:lpstr>
      <vt:lpstr>A125998222A_Latest</vt:lpstr>
      <vt:lpstr>A125998226K</vt:lpstr>
      <vt:lpstr>A125998226K_Data</vt:lpstr>
      <vt:lpstr>A125998226K_Latest</vt:lpstr>
      <vt:lpstr>A125998230A</vt:lpstr>
      <vt:lpstr>A125998230A_Data</vt:lpstr>
      <vt:lpstr>A125998230A_Latest</vt:lpstr>
      <vt:lpstr>A125998234K</vt:lpstr>
      <vt:lpstr>A125998234K_Data</vt:lpstr>
      <vt:lpstr>A125998234K_Latest</vt:lpstr>
      <vt:lpstr>A125998238V</vt:lpstr>
      <vt:lpstr>A125998238V_Data</vt:lpstr>
      <vt:lpstr>A125998238V_Latest</vt:lpstr>
      <vt:lpstr>A125998242K</vt:lpstr>
      <vt:lpstr>A125998242K_Data</vt:lpstr>
      <vt:lpstr>A125998242K_Latest</vt:lpstr>
      <vt:lpstr>A125998246V</vt:lpstr>
      <vt:lpstr>A125998246V_Data</vt:lpstr>
      <vt:lpstr>A125998246V_Latest</vt:lpstr>
      <vt:lpstr>A125998250K</vt:lpstr>
      <vt:lpstr>A125998250K_Data</vt:lpstr>
      <vt:lpstr>A125998250K_Latest</vt:lpstr>
      <vt:lpstr>A125998254V</vt:lpstr>
      <vt:lpstr>A125998254V_Data</vt:lpstr>
      <vt:lpstr>A125998254V_Latest</vt:lpstr>
      <vt:lpstr>A125998258C</vt:lpstr>
      <vt:lpstr>A125998258C_Data</vt:lpstr>
      <vt:lpstr>A125998258C_Latest</vt:lpstr>
      <vt:lpstr>A125998262V</vt:lpstr>
      <vt:lpstr>A125998262V_Data</vt:lpstr>
      <vt:lpstr>A125998262V_Latest</vt:lpstr>
      <vt:lpstr>A125998266C</vt:lpstr>
      <vt:lpstr>A125998266C_Data</vt:lpstr>
      <vt:lpstr>A125998266C_Latest</vt:lpstr>
      <vt:lpstr>A125998270V</vt:lpstr>
      <vt:lpstr>A125998270V_Data</vt:lpstr>
      <vt:lpstr>A125998270V_Latest</vt:lpstr>
      <vt:lpstr>A125998274C</vt:lpstr>
      <vt:lpstr>A125998274C_Data</vt:lpstr>
      <vt:lpstr>A125998274C_Latest</vt:lpstr>
      <vt:lpstr>A125998278L</vt:lpstr>
      <vt:lpstr>A125998278L_Data</vt:lpstr>
      <vt:lpstr>A125998278L_Latest</vt:lpstr>
      <vt:lpstr>A125998282C</vt:lpstr>
      <vt:lpstr>A125998282C_Data</vt:lpstr>
      <vt:lpstr>A125998282C_Latest</vt:lpstr>
      <vt:lpstr>A125998286L</vt:lpstr>
      <vt:lpstr>A125998286L_Data</vt:lpstr>
      <vt:lpstr>A125998286L_Latest</vt:lpstr>
      <vt:lpstr>A125998290C</vt:lpstr>
      <vt:lpstr>A125998290C_Data</vt:lpstr>
      <vt:lpstr>A125998290C_Latest</vt:lpstr>
      <vt:lpstr>A125998294L</vt:lpstr>
      <vt:lpstr>A125998294L_Data</vt:lpstr>
      <vt:lpstr>A125998294L_Latest</vt:lpstr>
      <vt:lpstr>A125998298W</vt:lpstr>
      <vt:lpstr>A125998298W_Data</vt:lpstr>
      <vt:lpstr>A125998298W_Latest</vt:lpstr>
      <vt:lpstr>A125998302A</vt:lpstr>
      <vt:lpstr>A125998302A_Data</vt:lpstr>
      <vt:lpstr>A125998302A_Latest</vt:lpstr>
      <vt:lpstr>A125998306K</vt:lpstr>
      <vt:lpstr>A125998306K_Data</vt:lpstr>
      <vt:lpstr>A125998306K_Latest</vt:lpstr>
      <vt:lpstr>A125998310A</vt:lpstr>
      <vt:lpstr>A125998310A_Data</vt:lpstr>
      <vt:lpstr>A125998310A_Latest</vt:lpstr>
      <vt:lpstr>A125998314K</vt:lpstr>
      <vt:lpstr>A125998314K_Data</vt:lpstr>
      <vt:lpstr>A125998314K_Latest</vt:lpstr>
      <vt:lpstr>A125998322K</vt:lpstr>
      <vt:lpstr>A125998322K_Data</vt:lpstr>
      <vt:lpstr>A125998322K_Latest</vt:lpstr>
      <vt:lpstr>A125998326V</vt:lpstr>
      <vt:lpstr>A125998326V_Data</vt:lpstr>
      <vt:lpstr>A125998326V_Latest</vt:lpstr>
      <vt:lpstr>A125998330K</vt:lpstr>
      <vt:lpstr>A125998330K_Data</vt:lpstr>
      <vt:lpstr>A125998330K_Latest</vt:lpstr>
      <vt:lpstr>A125998334V</vt:lpstr>
      <vt:lpstr>A125998334V_Data</vt:lpstr>
      <vt:lpstr>A125998334V_Latest</vt:lpstr>
      <vt:lpstr>A125998338C</vt:lpstr>
      <vt:lpstr>A125998338C_Data</vt:lpstr>
      <vt:lpstr>A125998338C_Latest</vt:lpstr>
      <vt:lpstr>A125998342V</vt:lpstr>
      <vt:lpstr>A125998342V_Data</vt:lpstr>
      <vt:lpstr>A125998342V_Latest</vt:lpstr>
      <vt:lpstr>A125998346C</vt:lpstr>
      <vt:lpstr>A125998346C_Data</vt:lpstr>
      <vt:lpstr>A125998346C_Latest</vt:lpstr>
      <vt:lpstr>A125998350V</vt:lpstr>
      <vt:lpstr>A125998350V_Data</vt:lpstr>
      <vt:lpstr>A125998350V_Latest</vt:lpstr>
      <vt:lpstr>A125998354C</vt:lpstr>
      <vt:lpstr>A125998354C_Data</vt:lpstr>
      <vt:lpstr>A125998354C_Latest</vt:lpstr>
      <vt:lpstr>A125998358L</vt:lpstr>
      <vt:lpstr>A125998358L_Data</vt:lpstr>
      <vt:lpstr>A125998358L_Latest</vt:lpstr>
      <vt:lpstr>A125998362C</vt:lpstr>
      <vt:lpstr>A125998362C_Data</vt:lpstr>
      <vt:lpstr>A125998362C_Latest</vt:lpstr>
      <vt:lpstr>A125998366L</vt:lpstr>
      <vt:lpstr>A125998366L_Data</vt:lpstr>
      <vt:lpstr>A125998366L_Latest</vt:lpstr>
      <vt:lpstr>A125998370C</vt:lpstr>
      <vt:lpstr>A125998370C_Data</vt:lpstr>
      <vt:lpstr>A125998370C_Latest</vt:lpstr>
      <vt:lpstr>A125998374L</vt:lpstr>
      <vt:lpstr>A125998374L_Data</vt:lpstr>
      <vt:lpstr>A125998374L_Latest</vt:lpstr>
      <vt:lpstr>A125998378W</vt:lpstr>
      <vt:lpstr>A125998378W_Data</vt:lpstr>
      <vt:lpstr>A125998378W_Latest</vt:lpstr>
      <vt:lpstr>A125998382L</vt:lpstr>
      <vt:lpstr>A125998382L_Data</vt:lpstr>
      <vt:lpstr>A125998382L_Latest</vt:lpstr>
      <vt:lpstr>A125998386W</vt:lpstr>
      <vt:lpstr>A125998386W_Data</vt:lpstr>
      <vt:lpstr>A125998386W_Latest</vt:lpstr>
      <vt:lpstr>A125998390L</vt:lpstr>
      <vt:lpstr>A125998390L_Data</vt:lpstr>
      <vt:lpstr>A125998390L_Latest</vt:lpstr>
      <vt:lpstr>A125998394W</vt:lpstr>
      <vt:lpstr>A125998394W_Data</vt:lpstr>
      <vt:lpstr>A125998394W_Latest</vt:lpstr>
      <vt:lpstr>A125998398F</vt:lpstr>
      <vt:lpstr>A125998398F_Data</vt:lpstr>
      <vt:lpstr>A125998398F_Latest</vt:lpstr>
      <vt:lpstr>A125998402K</vt:lpstr>
      <vt:lpstr>A125998402K_Data</vt:lpstr>
      <vt:lpstr>A125998402K_Latest</vt:lpstr>
      <vt:lpstr>A125998406V</vt:lpstr>
      <vt:lpstr>A125998406V_Data</vt:lpstr>
      <vt:lpstr>A125998406V_Latest</vt:lpstr>
      <vt:lpstr>A125998410K</vt:lpstr>
      <vt:lpstr>A125998410K_Data</vt:lpstr>
      <vt:lpstr>A125998410K_Latest</vt:lpstr>
      <vt:lpstr>A125998414V</vt:lpstr>
      <vt:lpstr>A125998414V_Data</vt:lpstr>
      <vt:lpstr>A125998414V_Latest</vt:lpstr>
      <vt:lpstr>A125998418C</vt:lpstr>
      <vt:lpstr>A125998418C_Data</vt:lpstr>
      <vt:lpstr>A125998418C_Latest</vt:lpstr>
      <vt:lpstr>A125998422V</vt:lpstr>
      <vt:lpstr>A125998422V_Data</vt:lpstr>
      <vt:lpstr>A125998422V_Latest</vt:lpstr>
      <vt:lpstr>A125998426C</vt:lpstr>
      <vt:lpstr>A125998426C_Data</vt:lpstr>
      <vt:lpstr>A125998426C_Latest</vt:lpstr>
      <vt:lpstr>A125998430V</vt:lpstr>
      <vt:lpstr>A125998430V_Data</vt:lpstr>
      <vt:lpstr>A125998430V_Latest</vt:lpstr>
      <vt:lpstr>A125998434C</vt:lpstr>
      <vt:lpstr>A125998434C_Data</vt:lpstr>
      <vt:lpstr>A125998434C_Latest</vt:lpstr>
      <vt:lpstr>A125998438L</vt:lpstr>
      <vt:lpstr>A125998438L_Data</vt:lpstr>
      <vt:lpstr>A125998438L_Latest</vt:lpstr>
      <vt:lpstr>A125998442C</vt:lpstr>
      <vt:lpstr>A125998442C_Data</vt:lpstr>
      <vt:lpstr>A125998442C_Latest</vt:lpstr>
      <vt:lpstr>A125998446L</vt:lpstr>
      <vt:lpstr>A125998446L_Data</vt:lpstr>
      <vt:lpstr>A125998446L_Latest</vt:lpstr>
      <vt:lpstr>A125998450C</vt:lpstr>
      <vt:lpstr>A125998450C_Data</vt:lpstr>
      <vt:lpstr>A125998450C_Latest</vt:lpstr>
      <vt:lpstr>A125998454L</vt:lpstr>
      <vt:lpstr>A125998454L_Data</vt:lpstr>
      <vt:lpstr>A125998454L_Latest</vt:lpstr>
      <vt:lpstr>A125998458W</vt:lpstr>
      <vt:lpstr>A125998458W_Data</vt:lpstr>
      <vt:lpstr>A125998458W_Latest</vt:lpstr>
      <vt:lpstr>A125998462L</vt:lpstr>
      <vt:lpstr>A125998462L_Data</vt:lpstr>
      <vt:lpstr>A125998462L_Latest</vt:lpstr>
      <vt:lpstr>A125998466W</vt:lpstr>
      <vt:lpstr>A125998466W_Data</vt:lpstr>
      <vt:lpstr>A125998466W_Latest</vt:lpstr>
      <vt:lpstr>A125998470L</vt:lpstr>
      <vt:lpstr>A125998470L_Data</vt:lpstr>
      <vt:lpstr>A125998470L_Latest</vt:lpstr>
      <vt:lpstr>A125998474W</vt:lpstr>
      <vt:lpstr>A125998474W_Data</vt:lpstr>
      <vt:lpstr>A125998474W_Latest</vt:lpstr>
      <vt:lpstr>A125998478F</vt:lpstr>
      <vt:lpstr>A125998478F_Data</vt:lpstr>
      <vt:lpstr>A125998478F_Latest</vt:lpstr>
      <vt:lpstr>A125998482W</vt:lpstr>
      <vt:lpstr>A125998482W_Data</vt:lpstr>
      <vt:lpstr>A125998482W_Latest</vt:lpstr>
      <vt:lpstr>A125998486F</vt:lpstr>
      <vt:lpstr>A125998486F_Data</vt:lpstr>
      <vt:lpstr>A125998486F_Latest</vt:lpstr>
      <vt:lpstr>A125998490W</vt:lpstr>
      <vt:lpstr>A125998490W_Data</vt:lpstr>
      <vt:lpstr>A125998490W_Latest</vt:lpstr>
      <vt:lpstr>A125998494F</vt:lpstr>
      <vt:lpstr>A125998494F_Data</vt:lpstr>
      <vt:lpstr>A125998494F_Latest</vt:lpstr>
      <vt:lpstr>A125998498R</vt:lpstr>
      <vt:lpstr>A125998498R_Data</vt:lpstr>
      <vt:lpstr>A125998498R_Latest</vt:lpstr>
      <vt:lpstr>A125998502V</vt:lpstr>
      <vt:lpstr>A125998502V_Data</vt:lpstr>
      <vt:lpstr>A125998502V_Latest</vt:lpstr>
      <vt:lpstr>A125998506C</vt:lpstr>
      <vt:lpstr>A125998506C_Data</vt:lpstr>
      <vt:lpstr>A125998506C_Latest</vt:lpstr>
      <vt:lpstr>A125998510V</vt:lpstr>
      <vt:lpstr>A125998510V_Data</vt:lpstr>
      <vt:lpstr>A125998510V_Latest</vt:lpstr>
      <vt:lpstr>A125998514C</vt:lpstr>
      <vt:lpstr>A125998514C_Data</vt:lpstr>
      <vt:lpstr>A125998514C_Latest</vt:lpstr>
      <vt:lpstr>A125998522C</vt:lpstr>
      <vt:lpstr>A125998522C_Data</vt:lpstr>
      <vt:lpstr>A125998522C_Latest</vt:lpstr>
      <vt:lpstr>A125998526L</vt:lpstr>
      <vt:lpstr>A125998526L_Data</vt:lpstr>
      <vt:lpstr>A125998526L_Latest</vt:lpstr>
      <vt:lpstr>A125998530C</vt:lpstr>
      <vt:lpstr>A125998530C_Data</vt:lpstr>
      <vt:lpstr>A125998530C_Latest</vt:lpstr>
      <vt:lpstr>A125998534L</vt:lpstr>
      <vt:lpstr>A125998534L_Data</vt:lpstr>
      <vt:lpstr>A125998534L_Latest</vt:lpstr>
      <vt:lpstr>A125998538W</vt:lpstr>
      <vt:lpstr>A125998538W_Data</vt:lpstr>
      <vt:lpstr>A125998538W_Latest</vt:lpstr>
      <vt:lpstr>A125998542L</vt:lpstr>
      <vt:lpstr>A125998542L_Data</vt:lpstr>
      <vt:lpstr>A125998542L_Latest</vt:lpstr>
      <vt:lpstr>A125998546W</vt:lpstr>
      <vt:lpstr>A125998546W_Data</vt:lpstr>
      <vt:lpstr>A125998546W_Latest</vt:lpstr>
      <vt:lpstr>A125998550L</vt:lpstr>
      <vt:lpstr>A125998550L_Data</vt:lpstr>
      <vt:lpstr>A125998550L_Latest</vt:lpstr>
      <vt:lpstr>A125998554W</vt:lpstr>
      <vt:lpstr>A125998554W_Data</vt:lpstr>
      <vt:lpstr>A125998554W_Latest</vt:lpstr>
      <vt:lpstr>A125998558F</vt:lpstr>
      <vt:lpstr>A125998558F_Data</vt:lpstr>
      <vt:lpstr>A125998558F_Latest</vt:lpstr>
      <vt:lpstr>A125998562W</vt:lpstr>
      <vt:lpstr>A125998562W_Data</vt:lpstr>
      <vt:lpstr>A125998562W_Latest</vt:lpstr>
      <vt:lpstr>A125998566F</vt:lpstr>
      <vt:lpstr>A125998566F_Data</vt:lpstr>
      <vt:lpstr>A125998566F_Latest</vt:lpstr>
      <vt:lpstr>A125998570W</vt:lpstr>
      <vt:lpstr>A125998570W_Data</vt:lpstr>
      <vt:lpstr>A125998570W_Latest</vt:lpstr>
      <vt:lpstr>A125998574F</vt:lpstr>
      <vt:lpstr>A125998574F_Data</vt:lpstr>
      <vt:lpstr>A125998574F_Latest</vt:lpstr>
      <vt:lpstr>A125998578R</vt:lpstr>
      <vt:lpstr>A125998578R_Data</vt:lpstr>
      <vt:lpstr>A125998578R_Latest</vt:lpstr>
      <vt:lpstr>A125998582F</vt:lpstr>
      <vt:lpstr>A125998582F_Data</vt:lpstr>
      <vt:lpstr>A125998582F_Latest</vt:lpstr>
      <vt:lpstr>A125998586R</vt:lpstr>
      <vt:lpstr>A125998586R_Data</vt:lpstr>
      <vt:lpstr>A125998586R_Latest</vt:lpstr>
      <vt:lpstr>A125998590F</vt:lpstr>
      <vt:lpstr>A125998590F_Data</vt:lpstr>
      <vt:lpstr>A125998590F_Latest</vt:lpstr>
      <vt:lpstr>A125998594R</vt:lpstr>
      <vt:lpstr>A125998594R_Data</vt:lpstr>
      <vt:lpstr>A125998594R_Latest</vt:lpstr>
      <vt:lpstr>A125998598X</vt:lpstr>
      <vt:lpstr>A125998598X_Data</vt:lpstr>
      <vt:lpstr>A125998598X_Latest</vt:lpstr>
      <vt:lpstr>A125998602C</vt:lpstr>
      <vt:lpstr>A125998602C_Data</vt:lpstr>
      <vt:lpstr>A125998602C_Latest</vt:lpstr>
      <vt:lpstr>A125998606L</vt:lpstr>
      <vt:lpstr>A125998606L_Data</vt:lpstr>
      <vt:lpstr>A125998606L_Latest</vt:lpstr>
      <vt:lpstr>A125998610C</vt:lpstr>
      <vt:lpstr>A125998610C_Data</vt:lpstr>
      <vt:lpstr>A125998610C_Latest</vt:lpstr>
      <vt:lpstr>A125998614L</vt:lpstr>
      <vt:lpstr>A125998614L_Data</vt:lpstr>
      <vt:lpstr>A125998614L_Latest</vt:lpstr>
      <vt:lpstr>A125998618W</vt:lpstr>
      <vt:lpstr>A125998618W_Data</vt:lpstr>
      <vt:lpstr>A125998618W_Latest</vt:lpstr>
      <vt:lpstr>A125998622L</vt:lpstr>
      <vt:lpstr>A125998622L_Data</vt:lpstr>
      <vt:lpstr>A125998622L_Latest</vt:lpstr>
      <vt:lpstr>A125998626W</vt:lpstr>
      <vt:lpstr>A125998626W_Data</vt:lpstr>
      <vt:lpstr>A125998626W_Latest</vt:lpstr>
      <vt:lpstr>A125998630L</vt:lpstr>
      <vt:lpstr>A125998630L_Data</vt:lpstr>
      <vt:lpstr>A125998630L_Latest</vt:lpstr>
      <vt:lpstr>A125998634W</vt:lpstr>
      <vt:lpstr>A125998634W_Data</vt:lpstr>
      <vt:lpstr>A125998634W_Latest</vt:lpstr>
      <vt:lpstr>A125998638F</vt:lpstr>
      <vt:lpstr>A125998638F_Data</vt:lpstr>
      <vt:lpstr>A125998638F_Latest</vt:lpstr>
      <vt:lpstr>A125998642W</vt:lpstr>
      <vt:lpstr>A125998642W_Data</vt:lpstr>
      <vt:lpstr>A125998642W_Latest</vt:lpstr>
      <vt:lpstr>A125998646F</vt:lpstr>
      <vt:lpstr>A125998646F_Data</vt:lpstr>
      <vt:lpstr>A125998646F_Latest</vt:lpstr>
      <vt:lpstr>A125998650W</vt:lpstr>
      <vt:lpstr>A125998650W_Data</vt:lpstr>
      <vt:lpstr>A125998650W_Latest</vt:lpstr>
      <vt:lpstr>A125998654F</vt:lpstr>
      <vt:lpstr>A125998654F_Data</vt:lpstr>
      <vt:lpstr>A125998654F_Latest</vt:lpstr>
      <vt:lpstr>A125998658R</vt:lpstr>
      <vt:lpstr>A125998658R_Data</vt:lpstr>
      <vt:lpstr>A125998658R_Latest</vt:lpstr>
      <vt:lpstr>A125998662F</vt:lpstr>
      <vt:lpstr>A125998662F_Data</vt:lpstr>
      <vt:lpstr>A125998662F_Latest</vt:lpstr>
      <vt:lpstr>A125998666R</vt:lpstr>
      <vt:lpstr>A125998666R_Data</vt:lpstr>
      <vt:lpstr>A125998666R_Latest</vt:lpstr>
      <vt:lpstr>A125998670F</vt:lpstr>
      <vt:lpstr>A125998670F_Data</vt:lpstr>
      <vt:lpstr>A125998670F_Latest</vt:lpstr>
      <vt:lpstr>A125998674R</vt:lpstr>
      <vt:lpstr>A125998674R_Data</vt:lpstr>
      <vt:lpstr>A125998674R_Latest</vt:lpstr>
      <vt:lpstr>A125998678X</vt:lpstr>
      <vt:lpstr>A125998678X_Data</vt:lpstr>
      <vt:lpstr>A125998678X_Latest</vt:lpstr>
      <vt:lpstr>A125998682R</vt:lpstr>
      <vt:lpstr>A125998682R_Data</vt:lpstr>
      <vt:lpstr>A125998682R_Latest</vt:lpstr>
      <vt:lpstr>A125998686X</vt:lpstr>
      <vt:lpstr>A125998686X_Data</vt:lpstr>
      <vt:lpstr>A125998686X_Latest</vt:lpstr>
      <vt:lpstr>A125998690R</vt:lpstr>
      <vt:lpstr>A125998690R_Data</vt:lpstr>
      <vt:lpstr>A125998690R_Latest</vt:lpstr>
      <vt:lpstr>A125998694X</vt:lpstr>
      <vt:lpstr>A125998694X_Data</vt:lpstr>
      <vt:lpstr>A125998694X_Latest</vt:lpstr>
      <vt:lpstr>A125998698J</vt:lpstr>
      <vt:lpstr>A125998698J_Data</vt:lpstr>
      <vt:lpstr>A125998698J_Latest</vt:lpstr>
      <vt:lpstr>A125998702L</vt:lpstr>
      <vt:lpstr>A125998702L_Data</vt:lpstr>
      <vt:lpstr>A125998702L_Latest</vt:lpstr>
      <vt:lpstr>A125998706W</vt:lpstr>
      <vt:lpstr>A125998706W_Data</vt:lpstr>
      <vt:lpstr>A125998706W_Latest</vt:lpstr>
      <vt:lpstr>A125998710L</vt:lpstr>
      <vt:lpstr>A125998710L_Data</vt:lpstr>
      <vt:lpstr>A125998710L_Latest</vt:lpstr>
      <vt:lpstr>A125998714W</vt:lpstr>
      <vt:lpstr>A125998714W_Data</vt:lpstr>
      <vt:lpstr>A125998714W_Latest</vt:lpstr>
      <vt:lpstr>A125998722W</vt:lpstr>
      <vt:lpstr>A125998722W_Data</vt:lpstr>
      <vt:lpstr>A125998722W_Latest</vt:lpstr>
      <vt:lpstr>A125998726F</vt:lpstr>
      <vt:lpstr>A125998726F_Data</vt:lpstr>
      <vt:lpstr>A125998726F_Latest</vt:lpstr>
      <vt:lpstr>A125998730W</vt:lpstr>
      <vt:lpstr>A125998730W_Data</vt:lpstr>
      <vt:lpstr>A125998730W_Latest</vt:lpstr>
      <vt:lpstr>A125998734F</vt:lpstr>
      <vt:lpstr>A125998734F_Data</vt:lpstr>
      <vt:lpstr>A125998734F_Latest</vt:lpstr>
      <vt:lpstr>A125998738R</vt:lpstr>
      <vt:lpstr>A125998738R_Data</vt:lpstr>
      <vt:lpstr>A125998738R_Latest</vt:lpstr>
      <vt:lpstr>A125998742F</vt:lpstr>
      <vt:lpstr>A125998742F_Data</vt:lpstr>
      <vt:lpstr>A125998742F_Latest</vt:lpstr>
      <vt:lpstr>A125998746R</vt:lpstr>
      <vt:lpstr>A125998746R_Data</vt:lpstr>
      <vt:lpstr>A125998746R_Latest</vt:lpstr>
      <vt:lpstr>A125998750F</vt:lpstr>
      <vt:lpstr>A125998750F_Data</vt:lpstr>
      <vt:lpstr>A125998750F_Latest</vt:lpstr>
      <vt:lpstr>A125998754R</vt:lpstr>
      <vt:lpstr>A125998754R_Data</vt:lpstr>
      <vt:lpstr>A125998754R_Latest</vt:lpstr>
      <vt:lpstr>A125998758X</vt:lpstr>
      <vt:lpstr>A125998758X_Data</vt:lpstr>
      <vt:lpstr>A125998758X_Latest</vt:lpstr>
      <vt:lpstr>A125998762R</vt:lpstr>
      <vt:lpstr>A125998762R_Data</vt:lpstr>
      <vt:lpstr>A125998762R_Latest</vt:lpstr>
      <vt:lpstr>A125998766X</vt:lpstr>
      <vt:lpstr>A125998766X_Data</vt:lpstr>
      <vt:lpstr>A125998766X_Latest</vt:lpstr>
      <vt:lpstr>A125998770R</vt:lpstr>
      <vt:lpstr>A125998770R_Data</vt:lpstr>
      <vt:lpstr>A125998770R_Latest</vt:lpstr>
      <vt:lpstr>A125998774X</vt:lpstr>
      <vt:lpstr>A125998774X_Data</vt:lpstr>
      <vt:lpstr>A125998774X_Latest</vt:lpstr>
      <vt:lpstr>A125998778J</vt:lpstr>
      <vt:lpstr>A125998778J_Data</vt:lpstr>
      <vt:lpstr>A125998778J_Latest</vt:lpstr>
      <vt:lpstr>A125998782X</vt:lpstr>
      <vt:lpstr>A125998782X_Data</vt:lpstr>
      <vt:lpstr>A125998782X_Latest</vt:lpstr>
      <vt:lpstr>A125998786J</vt:lpstr>
      <vt:lpstr>A125998786J_Data</vt:lpstr>
      <vt:lpstr>A125998786J_Latest</vt:lpstr>
      <vt:lpstr>A125998790X</vt:lpstr>
      <vt:lpstr>A125998790X_Data</vt:lpstr>
      <vt:lpstr>A125998790X_Latest</vt:lpstr>
      <vt:lpstr>A125998794J</vt:lpstr>
      <vt:lpstr>A125998794J_Data</vt:lpstr>
      <vt:lpstr>A125998794J_Latest</vt:lpstr>
      <vt:lpstr>A125998798T</vt:lpstr>
      <vt:lpstr>A125998798T_Data</vt:lpstr>
      <vt:lpstr>A125998798T_Latest</vt:lpstr>
      <vt:lpstr>A125998802W</vt:lpstr>
      <vt:lpstr>A125998802W_Data</vt:lpstr>
      <vt:lpstr>A125998802W_Latest</vt:lpstr>
      <vt:lpstr>A125998806F</vt:lpstr>
      <vt:lpstr>A125998806F_Data</vt:lpstr>
      <vt:lpstr>A125998806F_Latest</vt:lpstr>
      <vt:lpstr>A125998810W</vt:lpstr>
      <vt:lpstr>A125998810W_Data</vt:lpstr>
      <vt:lpstr>A125998810W_Latest</vt:lpstr>
      <vt:lpstr>A125998814F</vt:lpstr>
      <vt:lpstr>A125998814F_Data</vt:lpstr>
      <vt:lpstr>A125998814F_Latest</vt:lpstr>
      <vt:lpstr>A125998818R</vt:lpstr>
      <vt:lpstr>A125998818R_Data</vt:lpstr>
      <vt:lpstr>A125998818R_Latest</vt:lpstr>
      <vt:lpstr>A125998822F</vt:lpstr>
      <vt:lpstr>A125998822F_Data</vt:lpstr>
      <vt:lpstr>A125998822F_Latest</vt:lpstr>
      <vt:lpstr>A125998826R</vt:lpstr>
      <vt:lpstr>A125998826R_Data</vt:lpstr>
      <vt:lpstr>A125998826R_Latest</vt:lpstr>
      <vt:lpstr>A125998830F</vt:lpstr>
      <vt:lpstr>A125998830F_Data</vt:lpstr>
      <vt:lpstr>A125998830F_Latest</vt:lpstr>
      <vt:lpstr>A125998834R</vt:lpstr>
      <vt:lpstr>A125998834R_Data</vt:lpstr>
      <vt:lpstr>A125998834R_Latest</vt:lpstr>
      <vt:lpstr>A125998838X</vt:lpstr>
      <vt:lpstr>A125998838X_Data</vt:lpstr>
      <vt:lpstr>A125998838X_Latest</vt:lpstr>
      <vt:lpstr>A125998842R</vt:lpstr>
      <vt:lpstr>A125998842R_Data</vt:lpstr>
      <vt:lpstr>A125998842R_Latest</vt:lpstr>
      <vt:lpstr>A125998846X</vt:lpstr>
      <vt:lpstr>A125998846X_Data</vt:lpstr>
      <vt:lpstr>A125998846X_Latest</vt:lpstr>
      <vt:lpstr>A125998850R</vt:lpstr>
      <vt:lpstr>A125998850R_Data</vt:lpstr>
      <vt:lpstr>A125998850R_Latest</vt:lpstr>
      <vt:lpstr>A125998854X</vt:lpstr>
      <vt:lpstr>A125998854X_Data</vt:lpstr>
      <vt:lpstr>A125998854X_Latest</vt:lpstr>
      <vt:lpstr>A125998858J</vt:lpstr>
      <vt:lpstr>A125998858J_Data</vt:lpstr>
      <vt:lpstr>A125998858J_Latest</vt:lpstr>
      <vt:lpstr>A125998862X</vt:lpstr>
      <vt:lpstr>A125998862X_Data</vt:lpstr>
      <vt:lpstr>A125998862X_Latest</vt:lpstr>
      <vt:lpstr>A125998866J</vt:lpstr>
      <vt:lpstr>A125998866J_Data</vt:lpstr>
      <vt:lpstr>A125998866J_Latest</vt:lpstr>
      <vt:lpstr>A125998870X</vt:lpstr>
      <vt:lpstr>A125998870X_Data</vt:lpstr>
      <vt:lpstr>A125998870X_Latest</vt:lpstr>
      <vt:lpstr>A125998874J</vt:lpstr>
      <vt:lpstr>A125998874J_Data</vt:lpstr>
      <vt:lpstr>A125998874J_Latest</vt:lpstr>
      <vt:lpstr>A125998878T</vt:lpstr>
      <vt:lpstr>A125998878T_Data</vt:lpstr>
      <vt:lpstr>A125998878T_Latest</vt:lpstr>
      <vt:lpstr>A125998882J</vt:lpstr>
      <vt:lpstr>A125998882J_Data</vt:lpstr>
      <vt:lpstr>A125998882J_Latest</vt:lpstr>
      <vt:lpstr>A125998886T</vt:lpstr>
      <vt:lpstr>A125998886T_Data</vt:lpstr>
      <vt:lpstr>A125998886T_Latest</vt:lpstr>
      <vt:lpstr>A125998890J</vt:lpstr>
      <vt:lpstr>A125998890J_Data</vt:lpstr>
      <vt:lpstr>A125998890J_Latest</vt:lpstr>
      <vt:lpstr>A125998894T</vt:lpstr>
      <vt:lpstr>A125998894T_Data</vt:lpstr>
      <vt:lpstr>A125998894T_Latest</vt:lpstr>
      <vt:lpstr>A125998898A</vt:lpstr>
      <vt:lpstr>A125998898A_Data</vt:lpstr>
      <vt:lpstr>A125998898A_Latest</vt:lpstr>
      <vt:lpstr>A125998902F</vt:lpstr>
      <vt:lpstr>A125998902F_Data</vt:lpstr>
      <vt:lpstr>A125998902F_Latest</vt:lpstr>
      <vt:lpstr>A125998906R</vt:lpstr>
      <vt:lpstr>A125998906R_Data</vt:lpstr>
      <vt:lpstr>A125998906R_Latest</vt:lpstr>
      <vt:lpstr>A125998910F</vt:lpstr>
      <vt:lpstr>A125998910F_Data</vt:lpstr>
      <vt:lpstr>A125998910F_Latest</vt:lpstr>
      <vt:lpstr>A125998914R</vt:lpstr>
      <vt:lpstr>A125998914R_Data</vt:lpstr>
      <vt:lpstr>A125998914R_Latest</vt:lpstr>
      <vt:lpstr>A125998922R</vt:lpstr>
      <vt:lpstr>A125998922R_Data</vt:lpstr>
      <vt:lpstr>A125998922R_Latest</vt:lpstr>
      <vt:lpstr>A125998926X</vt:lpstr>
      <vt:lpstr>A125998926X_Data</vt:lpstr>
      <vt:lpstr>A125998926X_Latest</vt:lpstr>
      <vt:lpstr>A125998930R</vt:lpstr>
      <vt:lpstr>A125998930R_Data</vt:lpstr>
      <vt:lpstr>A125998930R_Latest</vt:lpstr>
      <vt:lpstr>A125998934X</vt:lpstr>
      <vt:lpstr>A125998934X_Data</vt:lpstr>
      <vt:lpstr>A125998934X_Latest</vt:lpstr>
      <vt:lpstr>A125998938J</vt:lpstr>
      <vt:lpstr>A125998938J_Data</vt:lpstr>
      <vt:lpstr>A125998938J_Latest</vt:lpstr>
      <vt:lpstr>A125998942X</vt:lpstr>
      <vt:lpstr>A125998942X_Data</vt:lpstr>
      <vt:lpstr>A125998942X_Latest</vt:lpstr>
      <vt:lpstr>A125998946J</vt:lpstr>
      <vt:lpstr>A125998946J_Data</vt:lpstr>
      <vt:lpstr>A125998946J_Latest</vt:lpstr>
      <vt:lpstr>A125998950X</vt:lpstr>
      <vt:lpstr>A125998950X_Data</vt:lpstr>
      <vt:lpstr>A125998950X_Latest</vt:lpstr>
      <vt:lpstr>A125998954J</vt:lpstr>
      <vt:lpstr>A125998954J_Data</vt:lpstr>
      <vt:lpstr>A125998954J_Latest</vt:lpstr>
      <vt:lpstr>A125998958T</vt:lpstr>
      <vt:lpstr>A125998958T_Data</vt:lpstr>
      <vt:lpstr>A125998958T_Latest</vt:lpstr>
      <vt:lpstr>A125998962J</vt:lpstr>
      <vt:lpstr>A125998962J_Data</vt:lpstr>
      <vt:lpstr>A125998962J_Latest</vt:lpstr>
      <vt:lpstr>A125998966T</vt:lpstr>
      <vt:lpstr>A125998966T_Data</vt:lpstr>
      <vt:lpstr>A125998966T_Latest</vt:lpstr>
      <vt:lpstr>A125998970J</vt:lpstr>
      <vt:lpstr>A125998970J_Data</vt:lpstr>
      <vt:lpstr>A125998970J_Latest</vt:lpstr>
      <vt:lpstr>A125998974T</vt:lpstr>
      <vt:lpstr>A125998974T_Data</vt:lpstr>
      <vt:lpstr>A125998974T_Latest</vt:lpstr>
      <vt:lpstr>A125998978A</vt:lpstr>
      <vt:lpstr>A125998978A_Data</vt:lpstr>
      <vt:lpstr>A125998978A_Latest</vt:lpstr>
      <vt:lpstr>A125998982T</vt:lpstr>
      <vt:lpstr>A125998982T_Data</vt:lpstr>
      <vt:lpstr>A125998982T_Latest</vt:lpstr>
      <vt:lpstr>A125998986A</vt:lpstr>
      <vt:lpstr>A125998986A_Data</vt:lpstr>
      <vt:lpstr>A125998986A_Latest</vt:lpstr>
      <vt:lpstr>A125998990T</vt:lpstr>
      <vt:lpstr>A125998990T_Data</vt:lpstr>
      <vt:lpstr>A125998990T_Latest</vt:lpstr>
      <vt:lpstr>A125998994A</vt:lpstr>
      <vt:lpstr>A125998994A_Data</vt:lpstr>
      <vt:lpstr>A125998994A_Latest</vt:lpstr>
      <vt:lpstr>A125998998K</vt:lpstr>
      <vt:lpstr>A125998998K_Data</vt:lpstr>
      <vt:lpstr>A125998998K_Latest</vt:lpstr>
      <vt:lpstr>A125999002T</vt:lpstr>
      <vt:lpstr>A125999002T_Data</vt:lpstr>
      <vt:lpstr>A125999002T_Latest</vt:lpstr>
      <vt:lpstr>A125999006A</vt:lpstr>
      <vt:lpstr>A125999006A_Data</vt:lpstr>
      <vt:lpstr>A125999006A_Latest</vt:lpstr>
      <vt:lpstr>A125999010T</vt:lpstr>
      <vt:lpstr>A125999010T_Data</vt:lpstr>
      <vt:lpstr>A125999010T_Latest</vt:lpstr>
      <vt:lpstr>A125999014A</vt:lpstr>
      <vt:lpstr>A125999014A_Data</vt:lpstr>
      <vt:lpstr>A125999014A_Latest</vt:lpstr>
      <vt:lpstr>A125999018K</vt:lpstr>
      <vt:lpstr>A125999018K_Data</vt:lpstr>
      <vt:lpstr>A125999018K_Latest</vt:lpstr>
      <vt:lpstr>A125999022A</vt:lpstr>
      <vt:lpstr>A125999022A_Data</vt:lpstr>
      <vt:lpstr>A125999022A_Latest</vt:lpstr>
      <vt:lpstr>A125999026K</vt:lpstr>
      <vt:lpstr>A125999026K_Data</vt:lpstr>
      <vt:lpstr>A125999026K_Latest</vt:lpstr>
      <vt:lpstr>A125999030A</vt:lpstr>
      <vt:lpstr>A125999030A_Data</vt:lpstr>
      <vt:lpstr>A125999030A_Latest</vt:lpstr>
      <vt:lpstr>A125999034K</vt:lpstr>
      <vt:lpstr>A125999034K_Data</vt:lpstr>
      <vt:lpstr>A125999034K_Latest</vt:lpstr>
      <vt:lpstr>A125999038V</vt:lpstr>
      <vt:lpstr>A125999038V_Data</vt:lpstr>
      <vt:lpstr>A125999038V_Latest</vt:lpstr>
      <vt:lpstr>A125999042K</vt:lpstr>
      <vt:lpstr>A125999042K_Data</vt:lpstr>
      <vt:lpstr>A125999042K_Latest</vt:lpstr>
      <vt:lpstr>A125999046V</vt:lpstr>
      <vt:lpstr>A125999046V_Data</vt:lpstr>
      <vt:lpstr>A125999046V_Latest</vt:lpstr>
      <vt:lpstr>A125999050K</vt:lpstr>
      <vt:lpstr>A125999050K_Data</vt:lpstr>
      <vt:lpstr>A125999050K_Latest</vt:lpstr>
      <vt:lpstr>A125999054V</vt:lpstr>
      <vt:lpstr>A125999054V_Data</vt:lpstr>
      <vt:lpstr>A125999054V_Latest</vt:lpstr>
      <vt:lpstr>A125999058C</vt:lpstr>
      <vt:lpstr>A125999058C_Data</vt:lpstr>
      <vt:lpstr>A125999058C_Latest</vt:lpstr>
      <vt:lpstr>A125999062V</vt:lpstr>
      <vt:lpstr>A125999062V_Data</vt:lpstr>
      <vt:lpstr>A125999062V_Latest</vt:lpstr>
      <vt:lpstr>A125999066C</vt:lpstr>
      <vt:lpstr>A125999066C_Data</vt:lpstr>
      <vt:lpstr>A125999066C_Latest</vt:lpstr>
      <vt:lpstr>A125999070V</vt:lpstr>
      <vt:lpstr>A125999070V_Data</vt:lpstr>
      <vt:lpstr>A125999070V_Latest</vt:lpstr>
      <vt:lpstr>A125999074C</vt:lpstr>
      <vt:lpstr>A125999074C_Data</vt:lpstr>
      <vt:lpstr>A125999074C_Latest</vt:lpstr>
      <vt:lpstr>A125999078L</vt:lpstr>
      <vt:lpstr>A125999078L_Data</vt:lpstr>
      <vt:lpstr>A125999078L_Latest</vt:lpstr>
      <vt:lpstr>A125999082C</vt:lpstr>
      <vt:lpstr>A125999082C_Data</vt:lpstr>
      <vt:lpstr>A125999082C_Latest</vt:lpstr>
      <vt:lpstr>A125999086L</vt:lpstr>
      <vt:lpstr>A125999086L_Data</vt:lpstr>
      <vt:lpstr>A125999086L_Latest</vt:lpstr>
      <vt:lpstr>A125999090C</vt:lpstr>
      <vt:lpstr>A125999090C_Data</vt:lpstr>
      <vt:lpstr>A125999090C_Latest</vt:lpstr>
      <vt:lpstr>A125999094L</vt:lpstr>
      <vt:lpstr>A125999094L_Data</vt:lpstr>
      <vt:lpstr>A125999094L_Latest</vt:lpstr>
      <vt:lpstr>A125999098W</vt:lpstr>
      <vt:lpstr>A125999098W_Data</vt:lpstr>
      <vt:lpstr>A125999098W_Latest</vt:lpstr>
      <vt:lpstr>A125999102A</vt:lpstr>
      <vt:lpstr>A125999102A_Data</vt:lpstr>
      <vt:lpstr>A125999102A_Latest</vt:lpstr>
      <vt:lpstr>A125999106K</vt:lpstr>
      <vt:lpstr>A125999106K_Data</vt:lpstr>
      <vt:lpstr>A125999106K_Latest</vt:lpstr>
      <vt:lpstr>A125999110A</vt:lpstr>
      <vt:lpstr>A125999110A_Data</vt:lpstr>
      <vt:lpstr>A125999110A_Latest</vt:lpstr>
      <vt:lpstr>A125999114K</vt:lpstr>
      <vt:lpstr>A125999114K_Data</vt:lpstr>
      <vt:lpstr>A125999114K_Latest</vt:lpstr>
      <vt:lpstr>A125999122K</vt:lpstr>
      <vt:lpstr>A125999122K_Data</vt:lpstr>
      <vt:lpstr>A125999122K_Latest</vt:lpstr>
      <vt:lpstr>A125999126V</vt:lpstr>
      <vt:lpstr>A125999126V_Data</vt:lpstr>
      <vt:lpstr>A125999126V_Latest</vt:lpstr>
      <vt:lpstr>A125999130K</vt:lpstr>
      <vt:lpstr>A125999130K_Data</vt:lpstr>
      <vt:lpstr>A125999130K_Latest</vt:lpstr>
      <vt:lpstr>A125999134V</vt:lpstr>
      <vt:lpstr>A125999134V_Data</vt:lpstr>
      <vt:lpstr>A125999134V_Latest</vt:lpstr>
      <vt:lpstr>A125999138C</vt:lpstr>
      <vt:lpstr>A125999138C_Data</vt:lpstr>
      <vt:lpstr>A125999138C_Latest</vt:lpstr>
      <vt:lpstr>A125999142V</vt:lpstr>
      <vt:lpstr>A125999142V_Data</vt:lpstr>
      <vt:lpstr>A125999142V_Latest</vt:lpstr>
      <vt:lpstr>A125999146C</vt:lpstr>
      <vt:lpstr>A125999146C_Data</vt:lpstr>
      <vt:lpstr>A125999146C_Latest</vt:lpstr>
      <vt:lpstr>A125999150V</vt:lpstr>
      <vt:lpstr>A125999150V_Data</vt:lpstr>
      <vt:lpstr>A125999150V_Latest</vt:lpstr>
      <vt:lpstr>A125999154C</vt:lpstr>
      <vt:lpstr>A125999154C_Data</vt:lpstr>
      <vt:lpstr>A125999154C_Latest</vt:lpstr>
      <vt:lpstr>A125999158L</vt:lpstr>
      <vt:lpstr>A125999158L_Data</vt:lpstr>
      <vt:lpstr>A125999158L_Latest</vt:lpstr>
      <vt:lpstr>A125999162C</vt:lpstr>
      <vt:lpstr>A125999162C_Data</vt:lpstr>
      <vt:lpstr>A125999162C_Latest</vt:lpstr>
      <vt:lpstr>A125999166L</vt:lpstr>
      <vt:lpstr>A125999166L_Data</vt:lpstr>
      <vt:lpstr>A125999166L_Latest</vt:lpstr>
      <vt:lpstr>A125999170C</vt:lpstr>
      <vt:lpstr>A125999170C_Data</vt:lpstr>
      <vt:lpstr>A125999170C_Latest</vt:lpstr>
      <vt:lpstr>A125999174L</vt:lpstr>
      <vt:lpstr>A125999174L_Data</vt:lpstr>
      <vt:lpstr>A125999174L_Latest</vt:lpstr>
      <vt:lpstr>A125999178W</vt:lpstr>
      <vt:lpstr>A125999178W_Data</vt:lpstr>
      <vt:lpstr>A125999178W_Latest</vt:lpstr>
      <vt:lpstr>A125999182L</vt:lpstr>
      <vt:lpstr>A125999182L_Data</vt:lpstr>
      <vt:lpstr>A125999182L_Latest</vt:lpstr>
      <vt:lpstr>A125999186W</vt:lpstr>
      <vt:lpstr>A125999186W_Data</vt:lpstr>
      <vt:lpstr>A125999186W_Latest</vt:lpstr>
      <vt:lpstr>A125999190L</vt:lpstr>
      <vt:lpstr>A125999190L_Data</vt:lpstr>
      <vt:lpstr>A125999190L_Latest</vt:lpstr>
      <vt:lpstr>A125999194W</vt:lpstr>
      <vt:lpstr>A125999194W_Data</vt:lpstr>
      <vt:lpstr>A125999194W_Latest</vt:lpstr>
      <vt:lpstr>A125999198F</vt:lpstr>
      <vt:lpstr>A125999198F_Data</vt:lpstr>
      <vt:lpstr>A125999198F_Latest</vt:lpstr>
      <vt:lpstr>A125999202K</vt:lpstr>
      <vt:lpstr>A125999202K_Data</vt:lpstr>
      <vt:lpstr>A125999202K_Latest</vt:lpstr>
      <vt:lpstr>A125999206V</vt:lpstr>
      <vt:lpstr>A125999206V_Data</vt:lpstr>
      <vt:lpstr>A125999206V_Latest</vt:lpstr>
      <vt:lpstr>A125999210K</vt:lpstr>
      <vt:lpstr>A125999210K_Data</vt:lpstr>
      <vt:lpstr>A125999210K_Latest</vt:lpstr>
      <vt:lpstr>A125999214V</vt:lpstr>
      <vt:lpstr>A125999214V_Data</vt:lpstr>
      <vt:lpstr>A125999214V_Latest</vt:lpstr>
      <vt:lpstr>A125999218C</vt:lpstr>
      <vt:lpstr>A125999218C_Data</vt:lpstr>
      <vt:lpstr>A125999218C_Latest</vt:lpstr>
      <vt:lpstr>A125999222V</vt:lpstr>
      <vt:lpstr>A125999222V_Data</vt:lpstr>
      <vt:lpstr>A125999222V_Latest</vt:lpstr>
      <vt:lpstr>A125999226C</vt:lpstr>
      <vt:lpstr>A125999226C_Data</vt:lpstr>
      <vt:lpstr>A125999226C_Latest</vt:lpstr>
      <vt:lpstr>A125999230V</vt:lpstr>
      <vt:lpstr>A125999230V_Data</vt:lpstr>
      <vt:lpstr>A125999230V_Latest</vt:lpstr>
      <vt:lpstr>A125999234C</vt:lpstr>
      <vt:lpstr>A125999234C_Data</vt:lpstr>
      <vt:lpstr>A125999234C_Latest</vt:lpstr>
      <vt:lpstr>A125999238L</vt:lpstr>
      <vt:lpstr>A125999238L_Data</vt:lpstr>
      <vt:lpstr>A125999238L_Latest</vt:lpstr>
      <vt:lpstr>A125999242C</vt:lpstr>
      <vt:lpstr>A125999242C_Data</vt:lpstr>
      <vt:lpstr>A125999242C_Latest</vt:lpstr>
      <vt:lpstr>A125999246L</vt:lpstr>
      <vt:lpstr>A125999246L_Data</vt:lpstr>
      <vt:lpstr>A125999246L_Latest</vt:lpstr>
      <vt:lpstr>A125999250C</vt:lpstr>
      <vt:lpstr>A125999250C_Data</vt:lpstr>
      <vt:lpstr>A125999250C_Latest</vt:lpstr>
      <vt:lpstr>A125999254L</vt:lpstr>
      <vt:lpstr>A125999254L_Data</vt:lpstr>
      <vt:lpstr>A125999254L_Latest</vt:lpstr>
      <vt:lpstr>A125999258W</vt:lpstr>
      <vt:lpstr>A125999258W_Data</vt:lpstr>
      <vt:lpstr>A125999258W_Latest</vt:lpstr>
      <vt:lpstr>A125999262L</vt:lpstr>
      <vt:lpstr>A125999262L_Data</vt:lpstr>
      <vt:lpstr>A125999262L_Latest</vt:lpstr>
      <vt:lpstr>A125999266W</vt:lpstr>
      <vt:lpstr>A125999266W_Data</vt:lpstr>
      <vt:lpstr>A125999266W_Latest</vt:lpstr>
      <vt:lpstr>A125999270L</vt:lpstr>
      <vt:lpstr>A125999270L_Data</vt:lpstr>
      <vt:lpstr>A125999270L_Latest</vt:lpstr>
      <vt:lpstr>A125999274W</vt:lpstr>
      <vt:lpstr>A125999274W_Data</vt:lpstr>
      <vt:lpstr>A125999274W_Latest</vt:lpstr>
      <vt:lpstr>A125999278F</vt:lpstr>
      <vt:lpstr>A125999278F_Data</vt:lpstr>
      <vt:lpstr>A125999278F_Latest</vt:lpstr>
      <vt:lpstr>A125999282W</vt:lpstr>
      <vt:lpstr>A125999282W_Data</vt:lpstr>
      <vt:lpstr>A125999282W_Latest</vt:lpstr>
      <vt:lpstr>A125999286F</vt:lpstr>
      <vt:lpstr>A125999286F_Data</vt:lpstr>
      <vt:lpstr>A125999286F_Latest</vt:lpstr>
      <vt:lpstr>A125999290W</vt:lpstr>
      <vt:lpstr>A125999290W_Data</vt:lpstr>
      <vt:lpstr>A125999290W_Latest</vt:lpstr>
      <vt:lpstr>A125999294F</vt:lpstr>
      <vt:lpstr>A125999294F_Data</vt:lpstr>
      <vt:lpstr>A125999294F_Latest</vt:lpstr>
      <vt:lpstr>A125999298R</vt:lpstr>
      <vt:lpstr>A125999298R_Data</vt:lpstr>
      <vt:lpstr>A125999298R_Latest</vt:lpstr>
      <vt:lpstr>A125999302V</vt:lpstr>
      <vt:lpstr>A125999302V_Data</vt:lpstr>
      <vt:lpstr>A125999302V_Latest</vt:lpstr>
      <vt:lpstr>A125999306C</vt:lpstr>
      <vt:lpstr>A125999306C_Data</vt:lpstr>
      <vt:lpstr>A125999306C_Latest</vt:lpstr>
      <vt:lpstr>A125999310V</vt:lpstr>
      <vt:lpstr>A125999310V_Data</vt:lpstr>
      <vt:lpstr>A125999310V_Latest</vt:lpstr>
      <vt:lpstr>A125999314C</vt:lpstr>
      <vt:lpstr>A125999314C_Data</vt:lpstr>
      <vt:lpstr>A125999314C_Latest</vt:lpstr>
      <vt:lpstr>A125999322C</vt:lpstr>
      <vt:lpstr>A125999322C_Data</vt:lpstr>
      <vt:lpstr>A125999322C_Latest</vt:lpstr>
      <vt:lpstr>A125999326L</vt:lpstr>
      <vt:lpstr>A125999326L_Data</vt:lpstr>
      <vt:lpstr>A125999326L_Latest</vt:lpstr>
      <vt:lpstr>A125999330C</vt:lpstr>
      <vt:lpstr>A125999330C_Data</vt:lpstr>
      <vt:lpstr>A125999330C_Latest</vt:lpstr>
      <vt:lpstr>A125999334L</vt:lpstr>
      <vt:lpstr>A125999334L_Data</vt:lpstr>
      <vt:lpstr>A125999334L_Latest</vt:lpstr>
      <vt:lpstr>A125999338W</vt:lpstr>
      <vt:lpstr>A125999338W_Data</vt:lpstr>
      <vt:lpstr>A125999338W_Latest</vt:lpstr>
      <vt:lpstr>A125999342L</vt:lpstr>
      <vt:lpstr>A125999342L_Data</vt:lpstr>
      <vt:lpstr>A125999342L_Latest</vt:lpstr>
      <vt:lpstr>A125999346W</vt:lpstr>
      <vt:lpstr>A125999346W_Data</vt:lpstr>
      <vt:lpstr>A125999346W_Latest</vt:lpstr>
      <vt:lpstr>A125999350L</vt:lpstr>
      <vt:lpstr>A125999350L_Data</vt:lpstr>
      <vt:lpstr>A125999350L_Latest</vt:lpstr>
      <vt:lpstr>A125999354W</vt:lpstr>
      <vt:lpstr>A125999354W_Data</vt:lpstr>
      <vt:lpstr>A125999354W_Latest</vt:lpstr>
      <vt:lpstr>A125999358F</vt:lpstr>
      <vt:lpstr>A125999358F_Data</vt:lpstr>
      <vt:lpstr>A125999358F_Latest</vt:lpstr>
      <vt:lpstr>A125999362W</vt:lpstr>
      <vt:lpstr>A125999362W_Data</vt:lpstr>
      <vt:lpstr>A125999362W_Latest</vt:lpstr>
      <vt:lpstr>A125999366F</vt:lpstr>
      <vt:lpstr>A125999366F_Data</vt:lpstr>
      <vt:lpstr>A125999366F_Latest</vt:lpstr>
      <vt:lpstr>A125999370W</vt:lpstr>
      <vt:lpstr>A125999370W_Data</vt:lpstr>
      <vt:lpstr>A125999370W_Latest</vt:lpstr>
      <vt:lpstr>A125999374F</vt:lpstr>
      <vt:lpstr>A125999374F_Data</vt:lpstr>
      <vt:lpstr>A125999374F_Latest</vt:lpstr>
      <vt:lpstr>A125999378R</vt:lpstr>
      <vt:lpstr>A125999378R_Data</vt:lpstr>
      <vt:lpstr>A125999378R_Latest</vt:lpstr>
      <vt:lpstr>A125999382F</vt:lpstr>
      <vt:lpstr>A125999382F_Data</vt:lpstr>
      <vt:lpstr>A125999382F_Latest</vt:lpstr>
      <vt:lpstr>A125999386R</vt:lpstr>
      <vt:lpstr>A125999386R_Data</vt:lpstr>
      <vt:lpstr>A125999386R_Latest</vt:lpstr>
      <vt:lpstr>A125999390F</vt:lpstr>
      <vt:lpstr>A125999390F_Data</vt:lpstr>
      <vt:lpstr>A125999390F_Latest</vt:lpstr>
      <vt:lpstr>A125999394R</vt:lpstr>
      <vt:lpstr>A125999394R_Data</vt:lpstr>
      <vt:lpstr>A125999394R_Latest</vt:lpstr>
      <vt:lpstr>A125999398X</vt:lpstr>
      <vt:lpstr>A125999398X_Data</vt:lpstr>
      <vt:lpstr>A125999398X_Latest</vt:lpstr>
      <vt:lpstr>A125999402C</vt:lpstr>
      <vt:lpstr>A125999402C_Data</vt:lpstr>
      <vt:lpstr>A125999402C_Latest</vt:lpstr>
      <vt:lpstr>A125999406L</vt:lpstr>
      <vt:lpstr>A125999406L_Data</vt:lpstr>
      <vt:lpstr>A125999406L_Latest</vt:lpstr>
      <vt:lpstr>A125999410C</vt:lpstr>
      <vt:lpstr>A125999410C_Data</vt:lpstr>
      <vt:lpstr>A125999410C_Latest</vt:lpstr>
      <vt:lpstr>A125999414L</vt:lpstr>
      <vt:lpstr>A125999414L_Data</vt:lpstr>
      <vt:lpstr>A125999414L_Latest</vt:lpstr>
      <vt:lpstr>A125999418W</vt:lpstr>
      <vt:lpstr>A125999418W_Data</vt:lpstr>
      <vt:lpstr>A125999418W_Latest</vt:lpstr>
      <vt:lpstr>A125999422L</vt:lpstr>
      <vt:lpstr>A125999422L_Data</vt:lpstr>
      <vt:lpstr>A125999422L_Latest</vt:lpstr>
      <vt:lpstr>A125999426W</vt:lpstr>
      <vt:lpstr>A125999426W_Data</vt:lpstr>
      <vt:lpstr>A125999426W_Latest</vt:lpstr>
      <vt:lpstr>A125999430L</vt:lpstr>
      <vt:lpstr>A125999430L_Data</vt:lpstr>
      <vt:lpstr>A125999430L_Latest</vt:lpstr>
      <vt:lpstr>A125999434W</vt:lpstr>
      <vt:lpstr>A125999434W_Data</vt:lpstr>
      <vt:lpstr>A125999434W_Latest</vt:lpstr>
      <vt:lpstr>A125999438F</vt:lpstr>
      <vt:lpstr>A125999438F_Data</vt:lpstr>
      <vt:lpstr>A125999438F_Latest</vt:lpstr>
      <vt:lpstr>A125999442W</vt:lpstr>
      <vt:lpstr>A125999442W_Data</vt:lpstr>
      <vt:lpstr>A125999442W_Latest</vt:lpstr>
      <vt:lpstr>A125999446F</vt:lpstr>
      <vt:lpstr>A125999446F_Data</vt:lpstr>
      <vt:lpstr>A125999446F_Latest</vt:lpstr>
      <vt:lpstr>A125999450W</vt:lpstr>
      <vt:lpstr>A125999450W_Data</vt:lpstr>
      <vt:lpstr>A125999450W_Latest</vt:lpstr>
      <vt:lpstr>A125999454F</vt:lpstr>
      <vt:lpstr>A125999454F_Data</vt:lpstr>
      <vt:lpstr>A125999454F_Latest</vt:lpstr>
      <vt:lpstr>A125999458R</vt:lpstr>
      <vt:lpstr>A125999458R_Data</vt:lpstr>
      <vt:lpstr>A125999458R_Latest</vt:lpstr>
      <vt:lpstr>A125999462F</vt:lpstr>
      <vt:lpstr>A125999462F_Data</vt:lpstr>
      <vt:lpstr>A125999462F_Latest</vt:lpstr>
      <vt:lpstr>A125999466R</vt:lpstr>
      <vt:lpstr>A125999466R_Data</vt:lpstr>
      <vt:lpstr>A125999466R_Latest</vt:lpstr>
      <vt:lpstr>A125999470F</vt:lpstr>
      <vt:lpstr>A125999470F_Data</vt:lpstr>
      <vt:lpstr>A125999470F_Latest</vt:lpstr>
      <vt:lpstr>A125999474R</vt:lpstr>
      <vt:lpstr>A125999474R_Data</vt:lpstr>
      <vt:lpstr>A125999474R_Latest</vt:lpstr>
      <vt:lpstr>A125999478X</vt:lpstr>
      <vt:lpstr>A125999478X_Data</vt:lpstr>
      <vt:lpstr>A125999478X_Latest</vt:lpstr>
      <vt:lpstr>A125999482R</vt:lpstr>
      <vt:lpstr>A125999482R_Data</vt:lpstr>
      <vt:lpstr>A125999482R_Latest</vt:lpstr>
      <vt:lpstr>A125999486X</vt:lpstr>
      <vt:lpstr>A125999486X_Data</vt:lpstr>
      <vt:lpstr>A125999486X_Latest</vt:lpstr>
      <vt:lpstr>A125999490R</vt:lpstr>
      <vt:lpstr>A125999490R_Data</vt:lpstr>
      <vt:lpstr>A125999490R_Latest</vt:lpstr>
      <vt:lpstr>A125999494X</vt:lpstr>
      <vt:lpstr>A125999494X_Data</vt:lpstr>
      <vt:lpstr>A125999494X_Latest</vt:lpstr>
      <vt:lpstr>A125999498J</vt:lpstr>
      <vt:lpstr>A125999498J_Data</vt:lpstr>
      <vt:lpstr>A125999498J_Latest</vt:lpstr>
      <vt:lpstr>A125999502L</vt:lpstr>
      <vt:lpstr>A125999502L_Data</vt:lpstr>
      <vt:lpstr>A125999502L_Latest</vt:lpstr>
      <vt:lpstr>A125999506W</vt:lpstr>
      <vt:lpstr>A125999506W_Data</vt:lpstr>
      <vt:lpstr>A125999506W_Latest</vt:lpstr>
      <vt:lpstr>A125999510L</vt:lpstr>
      <vt:lpstr>A125999510L_Data</vt:lpstr>
      <vt:lpstr>A125999510L_Latest</vt:lpstr>
      <vt:lpstr>A125999514W</vt:lpstr>
      <vt:lpstr>A125999514W_Data</vt:lpstr>
      <vt:lpstr>A125999514W_Latest</vt:lpstr>
      <vt:lpstr>A125999522W</vt:lpstr>
      <vt:lpstr>A125999522W_Data</vt:lpstr>
      <vt:lpstr>A125999522W_Latest</vt:lpstr>
      <vt:lpstr>A125999526F</vt:lpstr>
      <vt:lpstr>A125999526F_Data</vt:lpstr>
      <vt:lpstr>A125999526F_Latest</vt:lpstr>
      <vt:lpstr>A125999530W</vt:lpstr>
      <vt:lpstr>A125999530W_Data</vt:lpstr>
      <vt:lpstr>A125999530W_Latest</vt:lpstr>
      <vt:lpstr>A125999534F</vt:lpstr>
      <vt:lpstr>A125999534F_Data</vt:lpstr>
      <vt:lpstr>A125999534F_Latest</vt:lpstr>
      <vt:lpstr>A125999538R</vt:lpstr>
      <vt:lpstr>A125999538R_Data</vt:lpstr>
      <vt:lpstr>A125999538R_Latest</vt:lpstr>
      <vt:lpstr>A125999542F</vt:lpstr>
      <vt:lpstr>A125999542F_Data</vt:lpstr>
      <vt:lpstr>A125999542F_Latest</vt:lpstr>
      <vt:lpstr>A125999546R</vt:lpstr>
      <vt:lpstr>A125999546R_Data</vt:lpstr>
      <vt:lpstr>A125999546R_Latest</vt:lpstr>
      <vt:lpstr>A125999550F</vt:lpstr>
      <vt:lpstr>A125999550F_Data</vt:lpstr>
      <vt:lpstr>A125999550F_Latest</vt:lpstr>
      <vt:lpstr>A125999554R</vt:lpstr>
      <vt:lpstr>A125999554R_Data</vt:lpstr>
      <vt:lpstr>A125999554R_Latest</vt:lpstr>
      <vt:lpstr>A125999558X</vt:lpstr>
      <vt:lpstr>A125999558X_Data</vt:lpstr>
      <vt:lpstr>A125999558X_Latest</vt:lpstr>
      <vt:lpstr>A125999562R</vt:lpstr>
      <vt:lpstr>A125999562R_Data</vt:lpstr>
      <vt:lpstr>A125999562R_Latest</vt:lpstr>
      <vt:lpstr>A125999566X</vt:lpstr>
      <vt:lpstr>A125999566X_Data</vt:lpstr>
      <vt:lpstr>A125999566X_Latest</vt:lpstr>
      <vt:lpstr>A125999570R</vt:lpstr>
      <vt:lpstr>A125999570R_Data</vt:lpstr>
      <vt:lpstr>A125999570R_Latest</vt:lpstr>
      <vt:lpstr>A125999574X</vt:lpstr>
      <vt:lpstr>A125999574X_Data</vt:lpstr>
      <vt:lpstr>A125999574X_Latest</vt:lpstr>
      <vt:lpstr>A125999578J</vt:lpstr>
      <vt:lpstr>A125999578J_Data</vt:lpstr>
      <vt:lpstr>A125999578J_Latest</vt:lpstr>
      <vt:lpstr>A125999582X</vt:lpstr>
      <vt:lpstr>A125999582X_Data</vt:lpstr>
      <vt:lpstr>A125999582X_Latest</vt:lpstr>
      <vt:lpstr>A125999586J</vt:lpstr>
      <vt:lpstr>A125999586J_Data</vt:lpstr>
      <vt:lpstr>A125999586J_Latest</vt:lpstr>
      <vt:lpstr>A125999590X</vt:lpstr>
      <vt:lpstr>A125999590X_Data</vt:lpstr>
      <vt:lpstr>A125999590X_Latest</vt:lpstr>
      <vt:lpstr>A125999594J</vt:lpstr>
      <vt:lpstr>A125999594J_Data</vt:lpstr>
      <vt:lpstr>A125999594J_Latest</vt:lpstr>
      <vt:lpstr>A125999598T</vt:lpstr>
      <vt:lpstr>A125999598T_Data</vt:lpstr>
      <vt:lpstr>A125999598T_Latest</vt:lpstr>
      <vt:lpstr>A125999602W</vt:lpstr>
      <vt:lpstr>A125999602W_Data</vt:lpstr>
      <vt:lpstr>A125999602W_Latest</vt:lpstr>
      <vt:lpstr>A125999606F</vt:lpstr>
      <vt:lpstr>A125999606F_Data</vt:lpstr>
      <vt:lpstr>A125999606F_Latest</vt:lpstr>
      <vt:lpstr>A125999610W</vt:lpstr>
      <vt:lpstr>A125999610W_Data</vt:lpstr>
      <vt:lpstr>A125999610W_Latest</vt:lpstr>
      <vt:lpstr>A125999614F</vt:lpstr>
      <vt:lpstr>A125999614F_Data</vt:lpstr>
      <vt:lpstr>A125999614F_Latest</vt:lpstr>
      <vt:lpstr>A125999618R</vt:lpstr>
      <vt:lpstr>A125999618R_Data</vt:lpstr>
      <vt:lpstr>A125999618R_Latest</vt:lpstr>
      <vt:lpstr>A125999622F</vt:lpstr>
      <vt:lpstr>A125999622F_Data</vt:lpstr>
      <vt:lpstr>A125999622F_Latest</vt:lpstr>
      <vt:lpstr>A125999626R</vt:lpstr>
      <vt:lpstr>A125999626R_Data</vt:lpstr>
      <vt:lpstr>A125999626R_Latest</vt:lpstr>
      <vt:lpstr>A125999630F</vt:lpstr>
      <vt:lpstr>A125999630F_Data</vt:lpstr>
      <vt:lpstr>A125999630F_Latest</vt:lpstr>
      <vt:lpstr>A125999634R</vt:lpstr>
      <vt:lpstr>A125999634R_Data</vt:lpstr>
      <vt:lpstr>A125999634R_Latest</vt:lpstr>
      <vt:lpstr>A125999638X</vt:lpstr>
      <vt:lpstr>A125999638X_Data</vt:lpstr>
      <vt:lpstr>A125999638X_Latest</vt:lpstr>
      <vt:lpstr>A125999642R</vt:lpstr>
      <vt:lpstr>A125999642R_Data</vt:lpstr>
      <vt:lpstr>A125999642R_Latest</vt:lpstr>
      <vt:lpstr>A125999646X</vt:lpstr>
      <vt:lpstr>A125999646X_Data</vt:lpstr>
      <vt:lpstr>A125999646X_Latest</vt:lpstr>
      <vt:lpstr>A125999650R</vt:lpstr>
      <vt:lpstr>A125999650R_Data</vt:lpstr>
      <vt:lpstr>A125999650R_Latest</vt:lpstr>
      <vt:lpstr>A125999654X</vt:lpstr>
      <vt:lpstr>A125999654X_Data</vt:lpstr>
      <vt:lpstr>A125999654X_Latest</vt:lpstr>
      <vt:lpstr>A125999658J</vt:lpstr>
      <vt:lpstr>A125999658J_Data</vt:lpstr>
      <vt:lpstr>A125999658J_Latest</vt:lpstr>
      <vt:lpstr>A125999662X</vt:lpstr>
      <vt:lpstr>A125999662X_Data</vt:lpstr>
      <vt:lpstr>A125999662X_Latest</vt:lpstr>
      <vt:lpstr>A125999666J</vt:lpstr>
      <vt:lpstr>A125999666J_Data</vt:lpstr>
      <vt:lpstr>A125999666J_Latest</vt:lpstr>
      <vt:lpstr>A125999670X</vt:lpstr>
      <vt:lpstr>A125999670X_Data</vt:lpstr>
      <vt:lpstr>A125999670X_Latest</vt:lpstr>
      <vt:lpstr>A125999674J</vt:lpstr>
      <vt:lpstr>A125999674J_Data</vt:lpstr>
      <vt:lpstr>A125999674J_Latest</vt:lpstr>
      <vt:lpstr>A125999678T</vt:lpstr>
      <vt:lpstr>A125999678T_Data</vt:lpstr>
      <vt:lpstr>A125999678T_Latest</vt:lpstr>
      <vt:lpstr>A125999682J</vt:lpstr>
      <vt:lpstr>A125999682J_Data</vt:lpstr>
      <vt:lpstr>A125999682J_Latest</vt:lpstr>
      <vt:lpstr>A125999686T</vt:lpstr>
      <vt:lpstr>A125999686T_Data</vt:lpstr>
      <vt:lpstr>A125999686T_Latest</vt:lpstr>
      <vt:lpstr>A125999690J</vt:lpstr>
      <vt:lpstr>A125999690J_Data</vt:lpstr>
      <vt:lpstr>A125999690J_Latest</vt:lpstr>
      <vt:lpstr>A125999694T</vt:lpstr>
      <vt:lpstr>A125999694T_Data</vt:lpstr>
      <vt:lpstr>A125999694T_Latest</vt:lpstr>
      <vt:lpstr>A125999698A</vt:lpstr>
      <vt:lpstr>A125999698A_Data</vt:lpstr>
      <vt:lpstr>A125999698A_Latest</vt:lpstr>
      <vt:lpstr>A125999702F</vt:lpstr>
      <vt:lpstr>A125999702F_Data</vt:lpstr>
      <vt:lpstr>A125999702F_Latest</vt:lpstr>
      <vt:lpstr>A125999706R</vt:lpstr>
      <vt:lpstr>A125999706R_Data</vt:lpstr>
      <vt:lpstr>A125999706R_Latest</vt:lpstr>
      <vt:lpstr>A125999710F</vt:lpstr>
      <vt:lpstr>A125999710F_Data</vt:lpstr>
      <vt:lpstr>A125999710F_Latest</vt:lpstr>
      <vt:lpstr>A125999714R</vt:lpstr>
      <vt:lpstr>A125999714R_Data</vt:lpstr>
      <vt:lpstr>A125999714R_Latest</vt:lpstr>
      <vt:lpstr>A125999722R</vt:lpstr>
      <vt:lpstr>A125999722R_Data</vt:lpstr>
      <vt:lpstr>A125999722R_Latest</vt:lpstr>
      <vt:lpstr>A125999726X</vt:lpstr>
      <vt:lpstr>A125999726X_Data</vt:lpstr>
      <vt:lpstr>A125999726X_Latest</vt:lpstr>
      <vt:lpstr>A125999730R</vt:lpstr>
      <vt:lpstr>A125999730R_Data</vt:lpstr>
      <vt:lpstr>A125999730R_Latest</vt:lpstr>
      <vt:lpstr>A125999734X</vt:lpstr>
      <vt:lpstr>A125999734X_Data</vt:lpstr>
      <vt:lpstr>A125999734X_Latest</vt:lpstr>
      <vt:lpstr>A125999738J</vt:lpstr>
      <vt:lpstr>A125999738J_Data</vt:lpstr>
      <vt:lpstr>A125999738J_Latest</vt:lpstr>
      <vt:lpstr>A125999742X</vt:lpstr>
      <vt:lpstr>A125999742X_Data</vt:lpstr>
      <vt:lpstr>A125999742X_Latest</vt:lpstr>
      <vt:lpstr>A125999746J</vt:lpstr>
      <vt:lpstr>A125999746J_Data</vt:lpstr>
      <vt:lpstr>A125999746J_Latest</vt:lpstr>
      <vt:lpstr>A125999750X</vt:lpstr>
      <vt:lpstr>A125999750X_Data</vt:lpstr>
      <vt:lpstr>A125999750X_Latest</vt:lpstr>
      <vt:lpstr>A125999754J</vt:lpstr>
      <vt:lpstr>A125999754J_Data</vt:lpstr>
      <vt:lpstr>A125999754J_Latest</vt:lpstr>
      <vt:lpstr>A125999758T</vt:lpstr>
      <vt:lpstr>A125999758T_Data</vt:lpstr>
      <vt:lpstr>A125999758T_Latest</vt:lpstr>
      <vt:lpstr>A125999762J</vt:lpstr>
      <vt:lpstr>A125999762J_Data</vt:lpstr>
      <vt:lpstr>A125999762J_Latest</vt:lpstr>
      <vt:lpstr>A125999766T</vt:lpstr>
      <vt:lpstr>A125999766T_Data</vt:lpstr>
      <vt:lpstr>A125999766T_Latest</vt:lpstr>
      <vt:lpstr>A125999770J</vt:lpstr>
      <vt:lpstr>A125999770J_Data</vt:lpstr>
      <vt:lpstr>A125999770J_Latest</vt:lpstr>
      <vt:lpstr>A125999774T</vt:lpstr>
      <vt:lpstr>A125999774T_Data</vt:lpstr>
      <vt:lpstr>A125999774T_Latest</vt:lpstr>
      <vt:lpstr>A125999778A</vt:lpstr>
      <vt:lpstr>A125999778A_Data</vt:lpstr>
      <vt:lpstr>A125999778A_Latest</vt:lpstr>
      <vt:lpstr>A125999782T</vt:lpstr>
      <vt:lpstr>A125999782T_Data</vt:lpstr>
      <vt:lpstr>A125999782T_Latest</vt:lpstr>
      <vt:lpstr>A125999786A</vt:lpstr>
      <vt:lpstr>A125999786A_Data</vt:lpstr>
      <vt:lpstr>A125999786A_Latest</vt:lpstr>
      <vt:lpstr>A125999790T</vt:lpstr>
      <vt:lpstr>A125999790T_Data</vt:lpstr>
      <vt:lpstr>A125999790T_Latest</vt:lpstr>
      <vt:lpstr>A125999794A</vt:lpstr>
      <vt:lpstr>A125999794A_Data</vt:lpstr>
      <vt:lpstr>A125999794A_Latest</vt:lpstr>
      <vt:lpstr>A125999798K</vt:lpstr>
      <vt:lpstr>A125999798K_Data</vt:lpstr>
      <vt:lpstr>A125999798K_Latest</vt:lpstr>
      <vt:lpstr>A125999802R</vt:lpstr>
      <vt:lpstr>A125999802R_Data</vt:lpstr>
      <vt:lpstr>A125999802R_Latest</vt:lpstr>
      <vt:lpstr>A125999806X</vt:lpstr>
      <vt:lpstr>A125999806X_Data</vt:lpstr>
      <vt:lpstr>A125999806X_Latest</vt:lpstr>
      <vt:lpstr>A125999810R</vt:lpstr>
      <vt:lpstr>A125999810R_Data</vt:lpstr>
      <vt:lpstr>A125999810R_Latest</vt:lpstr>
      <vt:lpstr>A125999814X</vt:lpstr>
      <vt:lpstr>A125999814X_Data</vt:lpstr>
      <vt:lpstr>A125999814X_Latest</vt:lpstr>
      <vt:lpstr>A125999818J</vt:lpstr>
      <vt:lpstr>A125999818J_Data</vt:lpstr>
      <vt:lpstr>A125999818J_Latest</vt:lpstr>
      <vt:lpstr>A125999822X</vt:lpstr>
      <vt:lpstr>A125999822X_Data</vt:lpstr>
      <vt:lpstr>A125999822X_Latest</vt:lpstr>
      <vt:lpstr>A125999826J</vt:lpstr>
      <vt:lpstr>A125999826J_Data</vt:lpstr>
      <vt:lpstr>A125999826J_Latest</vt:lpstr>
      <vt:lpstr>A125999830X</vt:lpstr>
      <vt:lpstr>A125999830X_Data</vt:lpstr>
      <vt:lpstr>A125999830X_Latest</vt:lpstr>
      <vt:lpstr>A125999834J</vt:lpstr>
      <vt:lpstr>A125999834J_Data</vt:lpstr>
      <vt:lpstr>A125999834J_Latest</vt:lpstr>
      <vt:lpstr>A125999838T</vt:lpstr>
      <vt:lpstr>A125999838T_Data</vt:lpstr>
      <vt:lpstr>A125999838T_Latest</vt:lpstr>
      <vt:lpstr>A125999842J</vt:lpstr>
      <vt:lpstr>A125999842J_Data</vt:lpstr>
      <vt:lpstr>A125999842J_Latest</vt:lpstr>
      <vt:lpstr>A125999846T</vt:lpstr>
      <vt:lpstr>A125999846T_Data</vt:lpstr>
      <vt:lpstr>A125999846T_Latest</vt:lpstr>
      <vt:lpstr>A125999850J</vt:lpstr>
      <vt:lpstr>A125999850J_Data</vt:lpstr>
      <vt:lpstr>A125999850J_Latest</vt:lpstr>
      <vt:lpstr>A125999854T</vt:lpstr>
      <vt:lpstr>A125999854T_Data</vt:lpstr>
      <vt:lpstr>A125999854T_Latest</vt:lpstr>
      <vt:lpstr>A125999858A</vt:lpstr>
      <vt:lpstr>A125999858A_Data</vt:lpstr>
      <vt:lpstr>A125999858A_Latest</vt:lpstr>
      <vt:lpstr>A125999862T</vt:lpstr>
      <vt:lpstr>A125999862T_Data</vt:lpstr>
      <vt:lpstr>A125999862T_Latest</vt:lpstr>
      <vt:lpstr>A125999866A</vt:lpstr>
      <vt:lpstr>A125999866A_Data</vt:lpstr>
      <vt:lpstr>A125999866A_Latest</vt:lpstr>
      <vt:lpstr>A125999870T</vt:lpstr>
      <vt:lpstr>A125999870T_Data</vt:lpstr>
      <vt:lpstr>A125999870T_Latest</vt:lpstr>
      <vt:lpstr>A125999874A</vt:lpstr>
      <vt:lpstr>A125999874A_Data</vt:lpstr>
      <vt:lpstr>A125999874A_Latest</vt:lpstr>
      <vt:lpstr>A125999878K</vt:lpstr>
      <vt:lpstr>A125999878K_Data</vt:lpstr>
      <vt:lpstr>A125999878K_Latest</vt:lpstr>
      <vt:lpstr>A125999882A</vt:lpstr>
      <vt:lpstr>A125999882A_Data</vt:lpstr>
      <vt:lpstr>A125999882A_Latest</vt:lpstr>
      <vt:lpstr>A125999886K</vt:lpstr>
      <vt:lpstr>A125999886K_Data</vt:lpstr>
      <vt:lpstr>A125999886K_Latest</vt:lpstr>
      <vt:lpstr>A125999890A</vt:lpstr>
      <vt:lpstr>A125999890A_Data</vt:lpstr>
      <vt:lpstr>A125999890A_Latest</vt:lpstr>
      <vt:lpstr>A125999894K</vt:lpstr>
      <vt:lpstr>A125999894K_Data</vt:lpstr>
      <vt:lpstr>A125999894K_Latest</vt:lpstr>
      <vt:lpstr>A125999898V</vt:lpstr>
      <vt:lpstr>A125999898V_Data</vt:lpstr>
      <vt:lpstr>A125999898V_Latest</vt:lpstr>
      <vt:lpstr>A125999902X</vt:lpstr>
      <vt:lpstr>A125999902X_Data</vt:lpstr>
      <vt:lpstr>A125999902X_Latest</vt:lpstr>
      <vt:lpstr>A125999906J</vt:lpstr>
      <vt:lpstr>A125999906J_Data</vt:lpstr>
      <vt:lpstr>A125999906J_Latest</vt:lpstr>
      <vt:lpstr>A125999910X</vt:lpstr>
      <vt:lpstr>A125999910X_Data</vt:lpstr>
      <vt:lpstr>A125999910X_Latest</vt:lpstr>
      <vt:lpstr>A125999914J</vt:lpstr>
      <vt:lpstr>A125999914J_Data</vt:lpstr>
      <vt:lpstr>A125999914J_Latest</vt:lpstr>
      <vt:lpstr>A125999922J</vt:lpstr>
      <vt:lpstr>A125999922J_Data</vt:lpstr>
      <vt:lpstr>A125999922J_Latest</vt:lpstr>
      <vt:lpstr>A125999926T</vt:lpstr>
      <vt:lpstr>A125999926T_Data</vt:lpstr>
      <vt:lpstr>A125999926T_Latest</vt:lpstr>
      <vt:lpstr>A125999930J</vt:lpstr>
      <vt:lpstr>A125999930J_Data</vt:lpstr>
      <vt:lpstr>A125999930J_Latest</vt:lpstr>
      <vt:lpstr>A125999934T</vt:lpstr>
      <vt:lpstr>A125999934T_Data</vt:lpstr>
      <vt:lpstr>A125999934T_Latest</vt:lpstr>
      <vt:lpstr>A125999938A</vt:lpstr>
      <vt:lpstr>A125999938A_Data</vt:lpstr>
      <vt:lpstr>A125999938A_Latest</vt:lpstr>
      <vt:lpstr>A125999942T</vt:lpstr>
      <vt:lpstr>A125999942T_Data</vt:lpstr>
      <vt:lpstr>A125999942T_Latest</vt:lpstr>
      <vt:lpstr>A125999946A</vt:lpstr>
      <vt:lpstr>A125999946A_Data</vt:lpstr>
      <vt:lpstr>A125999946A_Latest</vt:lpstr>
      <vt:lpstr>A125999950T</vt:lpstr>
      <vt:lpstr>A125999950T_Data</vt:lpstr>
      <vt:lpstr>A125999950T_Latest</vt:lpstr>
      <vt:lpstr>A125999954A</vt:lpstr>
      <vt:lpstr>A125999954A_Data</vt:lpstr>
      <vt:lpstr>A125999954A_Latest</vt:lpstr>
      <vt:lpstr>A125999958K</vt:lpstr>
      <vt:lpstr>A125999958K_Data</vt:lpstr>
      <vt:lpstr>A125999958K_Latest</vt:lpstr>
      <vt:lpstr>A125999962A</vt:lpstr>
      <vt:lpstr>A125999962A_Data</vt:lpstr>
      <vt:lpstr>A125999962A_Latest</vt:lpstr>
      <vt:lpstr>A125999966K</vt:lpstr>
      <vt:lpstr>A125999966K_Data</vt:lpstr>
      <vt:lpstr>A125999966K_Latest</vt:lpstr>
      <vt:lpstr>A125999970A</vt:lpstr>
      <vt:lpstr>A125999970A_Data</vt:lpstr>
      <vt:lpstr>A125999970A_Latest</vt:lpstr>
      <vt:lpstr>A125999974K</vt:lpstr>
      <vt:lpstr>A125999974K_Data</vt:lpstr>
      <vt:lpstr>A125999974K_Latest</vt:lpstr>
      <vt:lpstr>A125999978V</vt:lpstr>
      <vt:lpstr>A125999978V_Data</vt:lpstr>
      <vt:lpstr>A125999978V_Latest</vt:lpstr>
      <vt:lpstr>A125999982K</vt:lpstr>
      <vt:lpstr>A125999982K_Data</vt:lpstr>
      <vt:lpstr>A125999982K_Latest</vt:lpstr>
      <vt:lpstr>A125999986V</vt:lpstr>
      <vt:lpstr>A125999986V_Data</vt:lpstr>
      <vt:lpstr>A125999986V_Latest</vt:lpstr>
      <vt:lpstr>A125999990K</vt:lpstr>
      <vt:lpstr>A125999990K_Data</vt:lpstr>
      <vt:lpstr>A125999990K_Latest</vt:lpstr>
      <vt:lpstr>A125999994V</vt:lpstr>
      <vt:lpstr>A125999994V_Data</vt:lpstr>
      <vt:lpstr>A125999994V_Latest</vt:lpstr>
      <vt:lpstr>A125999998C</vt:lpstr>
      <vt:lpstr>A125999998C_Data</vt:lpstr>
      <vt:lpstr>A125999998C_Latest</vt:lpstr>
      <vt:lpstr>A126000002T</vt:lpstr>
      <vt:lpstr>A126000002T_Data</vt:lpstr>
      <vt:lpstr>A126000002T_Latest</vt:lpstr>
      <vt:lpstr>A126000006A</vt:lpstr>
      <vt:lpstr>A126000006A_Data</vt:lpstr>
      <vt:lpstr>A126000006A_Latest</vt:lpstr>
      <vt:lpstr>A126000010T</vt:lpstr>
      <vt:lpstr>A126000010T_Data</vt:lpstr>
      <vt:lpstr>A126000010T_Latest</vt:lpstr>
      <vt:lpstr>A126000014A</vt:lpstr>
      <vt:lpstr>A126000014A_Data</vt:lpstr>
      <vt:lpstr>A126000014A_Latest</vt:lpstr>
      <vt:lpstr>A126000018K</vt:lpstr>
      <vt:lpstr>A126000018K_Data</vt:lpstr>
      <vt:lpstr>A126000018K_Latest</vt:lpstr>
      <vt:lpstr>A126000022A</vt:lpstr>
      <vt:lpstr>A126000022A_Data</vt:lpstr>
      <vt:lpstr>A126000022A_Latest</vt:lpstr>
      <vt:lpstr>A126000026K</vt:lpstr>
      <vt:lpstr>A126000026K_Data</vt:lpstr>
      <vt:lpstr>A126000026K_Latest</vt:lpstr>
      <vt:lpstr>A126000030A</vt:lpstr>
      <vt:lpstr>A126000030A_Data</vt:lpstr>
      <vt:lpstr>A126000030A_Latest</vt:lpstr>
      <vt:lpstr>A126000034K</vt:lpstr>
      <vt:lpstr>A126000034K_Data</vt:lpstr>
      <vt:lpstr>A126000034K_Latest</vt:lpstr>
      <vt:lpstr>A126000038V</vt:lpstr>
      <vt:lpstr>A126000038V_Data</vt:lpstr>
      <vt:lpstr>A126000038V_Latest</vt:lpstr>
      <vt:lpstr>A126000042K</vt:lpstr>
      <vt:lpstr>A126000042K_Data</vt:lpstr>
      <vt:lpstr>A126000042K_Latest</vt:lpstr>
      <vt:lpstr>A126000046V</vt:lpstr>
      <vt:lpstr>A126000046V_Data</vt:lpstr>
      <vt:lpstr>A126000046V_Latest</vt:lpstr>
      <vt:lpstr>A126000050K</vt:lpstr>
      <vt:lpstr>A126000050K_Data</vt:lpstr>
      <vt:lpstr>A126000050K_Latest</vt:lpstr>
      <vt:lpstr>A126000054V</vt:lpstr>
      <vt:lpstr>A126000054V_Data</vt:lpstr>
      <vt:lpstr>A126000054V_Latest</vt:lpstr>
      <vt:lpstr>A126000058C</vt:lpstr>
      <vt:lpstr>A126000058C_Data</vt:lpstr>
      <vt:lpstr>A126000058C_Latest</vt:lpstr>
      <vt:lpstr>A126000062V</vt:lpstr>
      <vt:lpstr>A126000062V_Data</vt:lpstr>
      <vt:lpstr>A126000062V_Latest</vt:lpstr>
      <vt:lpstr>A126000066C</vt:lpstr>
      <vt:lpstr>A126000066C_Data</vt:lpstr>
      <vt:lpstr>A126000066C_Latest</vt:lpstr>
      <vt:lpstr>A126000070V</vt:lpstr>
      <vt:lpstr>A126000070V_Data</vt:lpstr>
      <vt:lpstr>A126000070V_Latest</vt:lpstr>
      <vt:lpstr>A126000074C</vt:lpstr>
      <vt:lpstr>A126000074C_Data</vt:lpstr>
      <vt:lpstr>A126000074C_Latest</vt:lpstr>
      <vt:lpstr>A126000078L</vt:lpstr>
      <vt:lpstr>A126000078L_Data</vt:lpstr>
      <vt:lpstr>A126000078L_Latest</vt:lpstr>
      <vt:lpstr>A126000082C</vt:lpstr>
      <vt:lpstr>A126000082C_Data</vt:lpstr>
      <vt:lpstr>A126000082C_Latest</vt:lpstr>
      <vt:lpstr>A126000086L</vt:lpstr>
      <vt:lpstr>A126000086L_Data</vt:lpstr>
      <vt:lpstr>A126000086L_Latest</vt:lpstr>
      <vt:lpstr>A126000090C</vt:lpstr>
      <vt:lpstr>A126000090C_Data</vt:lpstr>
      <vt:lpstr>A126000090C_Latest</vt:lpstr>
      <vt:lpstr>A126000094L</vt:lpstr>
      <vt:lpstr>A126000094L_Data</vt:lpstr>
      <vt:lpstr>A126000094L_Latest</vt:lpstr>
      <vt:lpstr>A126000098W</vt:lpstr>
      <vt:lpstr>A126000098W_Data</vt:lpstr>
      <vt:lpstr>A126000098W_Latest</vt:lpstr>
      <vt:lpstr>A126000102A</vt:lpstr>
      <vt:lpstr>A126000102A_Data</vt:lpstr>
      <vt:lpstr>A126000102A_Latest</vt:lpstr>
      <vt:lpstr>A126000106K</vt:lpstr>
      <vt:lpstr>A126000106K_Data</vt:lpstr>
      <vt:lpstr>A126000106K_Latest</vt:lpstr>
      <vt:lpstr>A126000110A</vt:lpstr>
      <vt:lpstr>A126000110A_Data</vt:lpstr>
      <vt:lpstr>A126000110A_Latest</vt:lpstr>
      <vt:lpstr>A126000114K</vt:lpstr>
      <vt:lpstr>A126000114K_Data</vt:lpstr>
      <vt:lpstr>A126000114K_Latest</vt:lpstr>
      <vt:lpstr>A126000122K</vt:lpstr>
      <vt:lpstr>A126000122K_Data</vt:lpstr>
      <vt:lpstr>A126000122K_Latest</vt:lpstr>
      <vt:lpstr>A126000126V</vt:lpstr>
      <vt:lpstr>A126000126V_Data</vt:lpstr>
      <vt:lpstr>A126000126V_Latest</vt:lpstr>
      <vt:lpstr>A126000130K</vt:lpstr>
      <vt:lpstr>A126000130K_Data</vt:lpstr>
      <vt:lpstr>A126000130K_Latest</vt:lpstr>
      <vt:lpstr>A126000134V</vt:lpstr>
      <vt:lpstr>A126000134V_Data</vt:lpstr>
      <vt:lpstr>A126000134V_Latest</vt:lpstr>
      <vt:lpstr>A126000138C</vt:lpstr>
      <vt:lpstr>A126000138C_Data</vt:lpstr>
      <vt:lpstr>A126000138C_Latest</vt:lpstr>
      <vt:lpstr>A126000142V</vt:lpstr>
      <vt:lpstr>A126000142V_Data</vt:lpstr>
      <vt:lpstr>A126000142V_Latest</vt:lpstr>
      <vt:lpstr>A126000146C</vt:lpstr>
      <vt:lpstr>A126000146C_Data</vt:lpstr>
      <vt:lpstr>A126000146C_Latest</vt:lpstr>
      <vt:lpstr>A126000150V</vt:lpstr>
      <vt:lpstr>A126000150V_Data</vt:lpstr>
      <vt:lpstr>A126000150V_Latest</vt:lpstr>
      <vt:lpstr>A126000154C</vt:lpstr>
      <vt:lpstr>A126000154C_Data</vt:lpstr>
      <vt:lpstr>A126000154C_Latest</vt:lpstr>
      <vt:lpstr>A126000158L</vt:lpstr>
      <vt:lpstr>A126000158L_Data</vt:lpstr>
      <vt:lpstr>A126000158L_Latest</vt:lpstr>
      <vt:lpstr>A126000162C</vt:lpstr>
      <vt:lpstr>A126000162C_Data</vt:lpstr>
      <vt:lpstr>A126000162C_Latest</vt:lpstr>
      <vt:lpstr>A126000166L</vt:lpstr>
      <vt:lpstr>A126000166L_Data</vt:lpstr>
      <vt:lpstr>A126000166L_Latest</vt:lpstr>
      <vt:lpstr>A126000170C</vt:lpstr>
      <vt:lpstr>A126000170C_Data</vt:lpstr>
      <vt:lpstr>A126000170C_Latest</vt:lpstr>
      <vt:lpstr>A126000174L</vt:lpstr>
      <vt:lpstr>A126000174L_Data</vt:lpstr>
      <vt:lpstr>A126000174L_Latest</vt:lpstr>
      <vt:lpstr>A126000178W</vt:lpstr>
      <vt:lpstr>A126000178W_Data</vt:lpstr>
      <vt:lpstr>A126000178W_Latest</vt:lpstr>
      <vt:lpstr>A126000182L</vt:lpstr>
      <vt:lpstr>A126000182L_Data</vt:lpstr>
      <vt:lpstr>A126000182L_Latest</vt:lpstr>
      <vt:lpstr>A126000186W</vt:lpstr>
      <vt:lpstr>A126000186W_Data</vt:lpstr>
      <vt:lpstr>A126000186W_Latest</vt:lpstr>
      <vt:lpstr>A126000190L</vt:lpstr>
      <vt:lpstr>A126000190L_Data</vt:lpstr>
      <vt:lpstr>A126000190L_Latest</vt:lpstr>
      <vt:lpstr>A126000194W</vt:lpstr>
      <vt:lpstr>A126000194W_Data</vt:lpstr>
      <vt:lpstr>A126000194W_Latest</vt:lpstr>
      <vt:lpstr>A126000198F</vt:lpstr>
      <vt:lpstr>A126000198F_Data</vt:lpstr>
      <vt:lpstr>A126000198F_Latest</vt:lpstr>
      <vt:lpstr>A126000202K</vt:lpstr>
      <vt:lpstr>A126000202K_Data</vt:lpstr>
      <vt:lpstr>A126000202K_Latest</vt:lpstr>
      <vt:lpstr>A126000206V</vt:lpstr>
      <vt:lpstr>A126000206V_Data</vt:lpstr>
      <vt:lpstr>A126000206V_Latest</vt:lpstr>
      <vt:lpstr>A126000210K</vt:lpstr>
      <vt:lpstr>A126000210K_Data</vt:lpstr>
      <vt:lpstr>A126000210K_Latest</vt:lpstr>
      <vt:lpstr>A126000214V</vt:lpstr>
      <vt:lpstr>A126000214V_Data</vt:lpstr>
      <vt:lpstr>A126000214V_Latest</vt:lpstr>
      <vt:lpstr>A126000218C</vt:lpstr>
      <vt:lpstr>A126000218C_Data</vt:lpstr>
      <vt:lpstr>A126000218C_Latest</vt:lpstr>
      <vt:lpstr>A126000222V</vt:lpstr>
      <vt:lpstr>A126000222V_Data</vt:lpstr>
      <vt:lpstr>A126000222V_Latest</vt:lpstr>
      <vt:lpstr>A126000226C</vt:lpstr>
      <vt:lpstr>A126000226C_Data</vt:lpstr>
      <vt:lpstr>A126000226C_Latest</vt:lpstr>
      <vt:lpstr>A126000230V</vt:lpstr>
      <vt:lpstr>A126000230V_Data</vt:lpstr>
      <vt:lpstr>A126000230V_Latest</vt:lpstr>
      <vt:lpstr>A126000234C</vt:lpstr>
      <vt:lpstr>A126000234C_Data</vt:lpstr>
      <vt:lpstr>A126000234C_Latest</vt:lpstr>
      <vt:lpstr>A126000238L</vt:lpstr>
      <vt:lpstr>A126000238L_Data</vt:lpstr>
      <vt:lpstr>A126000238L_Latest</vt:lpstr>
      <vt:lpstr>A126000242C</vt:lpstr>
      <vt:lpstr>A126000242C_Data</vt:lpstr>
      <vt:lpstr>A126000242C_Latest</vt:lpstr>
      <vt:lpstr>A126000246L</vt:lpstr>
      <vt:lpstr>A126000246L_Data</vt:lpstr>
      <vt:lpstr>A126000246L_Latest</vt:lpstr>
      <vt:lpstr>A126000250C</vt:lpstr>
      <vt:lpstr>A126000250C_Data</vt:lpstr>
      <vt:lpstr>A126000250C_Latest</vt:lpstr>
      <vt:lpstr>A126000254L</vt:lpstr>
      <vt:lpstr>A126000254L_Data</vt:lpstr>
      <vt:lpstr>A126000254L_Latest</vt:lpstr>
      <vt:lpstr>A126000258W</vt:lpstr>
      <vt:lpstr>A126000258W_Data</vt:lpstr>
      <vt:lpstr>A126000258W_Latest</vt:lpstr>
      <vt:lpstr>A126000262L</vt:lpstr>
      <vt:lpstr>A126000262L_Data</vt:lpstr>
      <vt:lpstr>A126000262L_Latest</vt:lpstr>
      <vt:lpstr>A126000266W</vt:lpstr>
      <vt:lpstr>A126000266W_Data</vt:lpstr>
      <vt:lpstr>A126000266W_Latest</vt:lpstr>
      <vt:lpstr>A126000270L</vt:lpstr>
      <vt:lpstr>A126000270L_Data</vt:lpstr>
      <vt:lpstr>A126000270L_Latest</vt:lpstr>
      <vt:lpstr>A126000274W</vt:lpstr>
      <vt:lpstr>A126000274W_Data</vt:lpstr>
      <vt:lpstr>A126000274W_Latest</vt:lpstr>
      <vt:lpstr>A126000278F</vt:lpstr>
      <vt:lpstr>A126000278F_Data</vt:lpstr>
      <vt:lpstr>A126000278F_Latest</vt:lpstr>
      <vt:lpstr>A126000282W</vt:lpstr>
      <vt:lpstr>A126000282W_Data</vt:lpstr>
      <vt:lpstr>A126000282W_Latest</vt:lpstr>
      <vt:lpstr>A126000286F</vt:lpstr>
      <vt:lpstr>A126000286F_Data</vt:lpstr>
      <vt:lpstr>A126000286F_Latest</vt:lpstr>
      <vt:lpstr>A126000290W</vt:lpstr>
      <vt:lpstr>A126000290W_Data</vt:lpstr>
      <vt:lpstr>A126000290W_Latest</vt:lpstr>
      <vt:lpstr>A126000294F</vt:lpstr>
      <vt:lpstr>A126000294F_Data</vt:lpstr>
      <vt:lpstr>A126000294F_Latest</vt:lpstr>
      <vt:lpstr>A126000298R</vt:lpstr>
      <vt:lpstr>A126000298R_Data</vt:lpstr>
      <vt:lpstr>A126000298R_Latest</vt:lpstr>
      <vt:lpstr>A126000302V</vt:lpstr>
      <vt:lpstr>A126000302V_Data</vt:lpstr>
      <vt:lpstr>A126000302V_Latest</vt:lpstr>
      <vt:lpstr>A126000306C</vt:lpstr>
      <vt:lpstr>A126000306C_Data</vt:lpstr>
      <vt:lpstr>A126000306C_Latest</vt:lpstr>
      <vt:lpstr>A126000310V</vt:lpstr>
      <vt:lpstr>A126000310V_Data</vt:lpstr>
      <vt:lpstr>A126000310V_Latest</vt:lpstr>
      <vt:lpstr>A126000314C</vt:lpstr>
      <vt:lpstr>A126000314C_Data</vt:lpstr>
      <vt:lpstr>A126000314C_Latest</vt:lpstr>
      <vt:lpstr>A126000322C</vt:lpstr>
      <vt:lpstr>A126000322C_Data</vt:lpstr>
      <vt:lpstr>A126000322C_Latest</vt:lpstr>
      <vt:lpstr>A126000326L</vt:lpstr>
      <vt:lpstr>A126000326L_Data</vt:lpstr>
      <vt:lpstr>A126000326L_Latest</vt:lpstr>
      <vt:lpstr>A126000330C</vt:lpstr>
      <vt:lpstr>A126000330C_Data</vt:lpstr>
      <vt:lpstr>A126000330C_Latest</vt:lpstr>
      <vt:lpstr>A126000334L</vt:lpstr>
      <vt:lpstr>A126000334L_Data</vt:lpstr>
      <vt:lpstr>A126000334L_Latest</vt:lpstr>
      <vt:lpstr>A126000338W</vt:lpstr>
      <vt:lpstr>A126000338W_Data</vt:lpstr>
      <vt:lpstr>A126000338W_Latest</vt:lpstr>
      <vt:lpstr>A126000342L</vt:lpstr>
      <vt:lpstr>A126000342L_Data</vt:lpstr>
      <vt:lpstr>A126000342L_Latest</vt:lpstr>
      <vt:lpstr>A126000346W</vt:lpstr>
      <vt:lpstr>A126000346W_Data</vt:lpstr>
      <vt:lpstr>A126000346W_Latest</vt:lpstr>
      <vt:lpstr>A126000350L</vt:lpstr>
      <vt:lpstr>A126000350L_Data</vt:lpstr>
      <vt:lpstr>A126000350L_Latest</vt:lpstr>
      <vt:lpstr>A126000354W</vt:lpstr>
      <vt:lpstr>A126000354W_Data</vt:lpstr>
      <vt:lpstr>A126000354W_Latest</vt:lpstr>
      <vt:lpstr>A126000358F</vt:lpstr>
      <vt:lpstr>A126000358F_Data</vt:lpstr>
      <vt:lpstr>A126000358F_Latest</vt:lpstr>
      <vt:lpstr>A126000362W</vt:lpstr>
      <vt:lpstr>A126000362W_Data</vt:lpstr>
      <vt:lpstr>A126000362W_Latest</vt:lpstr>
      <vt:lpstr>A126000366F</vt:lpstr>
      <vt:lpstr>A126000366F_Data</vt:lpstr>
      <vt:lpstr>A126000366F_Latest</vt:lpstr>
      <vt:lpstr>A126000370W</vt:lpstr>
      <vt:lpstr>A126000370W_Data</vt:lpstr>
      <vt:lpstr>A126000370W_Latest</vt:lpstr>
      <vt:lpstr>A126000374F</vt:lpstr>
      <vt:lpstr>A126000374F_Data</vt:lpstr>
      <vt:lpstr>A126000374F_Latest</vt:lpstr>
      <vt:lpstr>A126000378R</vt:lpstr>
      <vt:lpstr>A126000378R_Data</vt:lpstr>
      <vt:lpstr>A126000378R_Latest</vt:lpstr>
      <vt:lpstr>A126000382F</vt:lpstr>
      <vt:lpstr>A126000382F_Data</vt:lpstr>
      <vt:lpstr>A126000382F_Latest</vt:lpstr>
      <vt:lpstr>A126000386R</vt:lpstr>
      <vt:lpstr>A126000386R_Data</vt:lpstr>
      <vt:lpstr>A126000386R_Latest</vt:lpstr>
      <vt:lpstr>A126000390F</vt:lpstr>
      <vt:lpstr>A126000390F_Data</vt:lpstr>
      <vt:lpstr>A126000390F_Latest</vt:lpstr>
      <vt:lpstr>A126000394R</vt:lpstr>
      <vt:lpstr>A126000394R_Data</vt:lpstr>
      <vt:lpstr>A126000394R_Latest</vt:lpstr>
      <vt:lpstr>A126000398X</vt:lpstr>
      <vt:lpstr>A126000398X_Data</vt:lpstr>
      <vt:lpstr>A126000398X_Latest</vt:lpstr>
      <vt:lpstr>A126000402C</vt:lpstr>
      <vt:lpstr>A126000402C_Data</vt:lpstr>
      <vt:lpstr>A126000402C_Latest</vt:lpstr>
      <vt:lpstr>A126000406L</vt:lpstr>
      <vt:lpstr>A126000406L_Data</vt:lpstr>
      <vt:lpstr>A126000406L_Latest</vt:lpstr>
      <vt:lpstr>A126000410C</vt:lpstr>
      <vt:lpstr>A126000410C_Data</vt:lpstr>
      <vt:lpstr>A126000410C_Latest</vt:lpstr>
      <vt:lpstr>A126000414L</vt:lpstr>
      <vt:lpstr>A126000414L_Data</vt:lpstr>
      <vt:lpstr>A126000414L_Latest</vt:lpstr>
      <vt:lpstr>A126000418W</vt:lpstr>
      <vt:lpstr>A126000418W_Data</vt:lpstr>
      <vt:lpstr>A126000418W_Latest</vt:lpstr>
      <vt:lpstr>A126000422L</vt:lpstr>
      <vt:lpstr>A126000422L_Data</vt:lpstr>
      <vt:lpstr>A126000422L_Latest</vt:lpstr>
      <vt:lpstr>A126000426W</vt:lpstr>
      <vt:lpstr>A126000426W_Data</vt:lpstr>
      <vt:lpstr>A126000426W_Latest</vt:lpstr>
      <vt:lpstr>A126000430L</vt:lpstr>
      <vt:lpstr>A126000430L_Data</vt:lpstr>
      <vt:lpstr>A126000430L_Latest</vt:lpstr>
      <vt:lpstr>A126000434W</vt:lpstr>
      <vt:lpstr>A126000434W_Data</vt:lpstr>
      <vt:lpstr>A126000434W_Latest</vt:lpstr>
      <vt:lpstr>A126000438F</vt:lpstr>
      <vt:lpstr>A126000438F_Data</vt:lpstr>
      <vt:lpstr>A126000438F_Latest</vt:lpstr>
      <vt:lpstr>A126000442W</vt:lpstr>
      <vt:lpstr>A126000442W_Data</vt:lpstr>
      <vt:lpstr>A126000442W_Latest</vt:lpstr>
      <vt:lpstr>A126000446F</vt:lpstr>
      <vt:lpstr>A126000446F_Data</vt:lpstr>
      <vt:lpstr>A126000446F_Latest</vt:lpstr>
      <vt:lpstr>A126000450W</vt:lpstr>
      <vt:lpstr>A126000450W_Data</vt:lpstr>
      <vt:lpstr>A126000450W_Latest</vt:lpstr>
      <vt:lpstr>A126000454F</vt:lpstr>
      <vt:lpstr>A126000454F_Data</vt:lpstr>
      <vt:lpstr>A126000454F_Latest</vt:lpstr>
      <vt:lpstr>A126000458R</vt:lpstr>
      <vt:lpstr>A126000458R_Data</vt:lpstr>
      <vt:lpstr>A126000458R_Latest</vt:lpstr>
      <vt:lpstr>A126000462F</vt:lpstr>
      <vt:lpstr>A126000462F_Data</vt:lpstr>
      <vt:lpstr>A126000462F_Latest</vt:lpstr>
      <vt:lpstr>A126000466R</vt:lpstr>
      <vt:lpstr>A126000466R_Data</vt:lpstr>
      <vt:lpstr>A126000466R_Latest</vt:lpstr>
      <vt:lpstr>A126000470F</vt:lpstr>
      <vt:lpstr>A126000470F_Data</vt:lpstr>
      <vt:lpstr>A126000470F_Latest</vt:lpstr>
      <vt:lpstr>A126000474R</vt:lpstr>
      <vt:lpstr>A126000474R_Data</vt:lpstr>
      <vt:lpstr>A126000474R_Latest</vt:lpstr>
      <vt:lpstr>A126000478X</vt:lpstr>
      <vt:lpstr>A126000478X_Data</vt:lpstr>
      <vt:lpstr>A126000478X_Latest</vt:lpstr>
      <vt:lpstr>A126000482R</vt:lpstr>
      <vt:lpstr>A126000482R_Data</vt:lpstr>
      <vt:lpstr>A126000482R_Latest</vt:lpstr>
      <vt:lpstr>A126000486X</vt:lpstr>
      <vt:lpstr>A126000486X_Data</vt:lpstr>
      <vt:lpstr>A126000486X_Latest</vt:lpstr>
      <vt:lpstr>A126000490R</vt:lpstr>
      <vt:lpstr>A126000490R_Data</vt:lpstr>
      <vt:lpstr>A126000490R_Latest</vt:lpstr>
      <vt:lpstr>A126000494X</vt:lpstr>
      <vt:lpstr>A126000494X_Data</vt:lpstr>
      <vt:lpstr>A126000494X_Latest</vt:lpstr>
      <vt:lpstr>A126000498J</vt:lpstr>
      <vt:lpstr>A126000498J_Data</vt:lpstr>
      <vt:lpstr>A126000498J_Latest</vt:lpstr>
      <vt:lpstr>A126000502L</vt:lpstr>
      <vt:lpstr>A126000502L_Data</vt:lpstr>
      <vt:lpstr>A126000502L_Latest</vt:lpstr>
      <vt:lpstr>A126000506W</vt:lpstr>
      <vt:lpstr>A126000506W_Data</vt:lpstr>
      <vt:lpstr>A126000506W_Latest</vt:lpstr>
      <vt:lpstr>A126000510L</vt:lpstr>
      <vt:lpstr>A126000510L_Data</vt:lpstr>
      <vt:lpstr>A126000510L_Latest</vt:lpstr>
      <vt:lpstr>A126000514W</vt:lpstr>
      <vt:lpstr>A126000514W_Data</vt:lpstr>
      <vt:lpstr>A126000514W_Latest</vt:lpstr>
      <vt:lpstr>A126000522W</vt:lpstr>
      <vt:lpstr>A126000522W_Data</vt:lpstr>
      <vt:lpstr>A126000522W_Latest</vt:lpstr>
      <vt:lpstr>A126000526F</vt:lpstr>
      <vt:lpstr>A126000526F_Data</vt:lpstr>
      <vt:lpstr>A126000526F_Latest</vt:lpstr>
      <vt:lpstr>A126000530W</vt:lpstr>
      <vt:lpstr>A126000530W_Data</vt:lpstr>
      <vt:lpstr>A126000530W_Latest</vt:lpstr>
      <vt:lpstr>A126000534F</vt:lpstr>
      <vt:lpstr>A126000534F_Data</vt:lpstr>
      <vt:lpstr>A126000534F_Latest</vt:lpstr>
      <vt:lpstr>A126000538R</vt:lpstr>
      <vt:lpstr>A126000538R_Data</vt:lpstr>
      <vt:lpstr>A126000538R_Latest</vt:lpstr>
      <vt:lpstr>A126000542F</vt:lpstr>
      <vt:lpstr>A126000542F_Data</vt:lpstr>
      <vt:lpstr>A126000542F_Latest</vt:lpstr>
      <vt:lpstr>A126000546R</vt:lpstr>
      <vt:lpstr>A126000546R_Data</vt:lpstr>
      <vt:lpstr>A126000546R_Latest</vt:lpstr>
      <vt:lpstr>A126000550F</vt:lpstr>
      <vt:lpstr>A126000550F_Data</vt:lpstr>
      <vt:lpstr>A126000550F_Latest</vt:lpstr>
      <vt:lpstr>A126000554R</vt:lpstr>
      <vt:lpstr>A126000554R_Data</vt:lpstr>
      <vt:lpstr>A126000554R_Latest</vt:lpstr>
      <vt:lpstr>A126000558X</vt:lpstr>
      <vt:lpstr>A126000558X_Data</vt:lpstr>
      <vt:lpstr>A126000558X_Latest</vt:lpstr>
      <vt:lpstr>A126000562R</vt:lpstr>
      <vt:lpstr>A126000562R_Data</vt:lpstr>
      <vt:lpstr>A126000562R_Latest</vt:lpstr>
      <vt:lpstr>A126000566X</vt:lpstr>
      <vt:lpstr>A126000566X_Data</vt:lpstr>
      <vt:lpstr>A126000566X_Latest</vt:lpstr>
      <vt:lpstr>A126000570R</vt:lpstr>
      <vt:lpstr>A126000570R_Data</vt:lpstr>
      <vt:lpstr>A126000570R_Latest</vt:lpstr>
      <vt:lpstr>A126000574X</vt:lpstr>
      <vt:lpstr>A126000574X_Data</vt:lpstr>
      <vt:lpstr>A126000574X_Latest</vt:lpstr>
      <vt:lpstr>A126000578J</vt:lpstr>
      <vt:lpstr>A126000578J_Data</vt:lpstr>
      <vt:lpstr>A126000578J_Latest</vt:lpstr>
      <vt:lpstr>A126000582X</vt:lpstr>
      <vt:lpstr>A126000582X_Data</vt:lpstr>
      <vt:lpstr>A126000582X_Latest</vt:lpstr>
      <vt:lpstr>A126000586J</vt:lpstr>
      <vt:lpstr>A126000586J_Data</vt:lpstr>
      <vt:lpstr>A126000586J_Latest</vt:lpstr>
      <vt:lpstr>A126000590X</vt:lpstr>
      <vt:lpstr>A126000590X_Data</vt:lpstr>
      <vt:lpstr>A126000590X_Latest</vt:lpstr>
      <vt:lpstr>A126000594J</vt:lpstr>
      <vt:lpstr>A126000594J_Data</vt:lpstr>
      <vt:lpstr>A126000594J_Latest</vt:lpstr>
      <vt:lpstr>A126000598T</vt:lpstr>
      <vt:lpstr>A126000598T_Data</vt:lpstr>
      <vt:lpstr>A126000598T_Latest</vt:lpstr>
      <vt:lpstr>A126000602W</vt:lpstr>
      <vt:lpstr>A126000602W_Data</vt:lpstr>
      <vt:lpstr>A126000602W_Latest</vt:lpstr>
      <vt:lpstr>A126000606F</vt:lpstr>
      <vt:lpstr>A126000606F_Data</vt:lpstr>
      <vt:lpstr>A126000606F_Latest</vt:lpstr>
      <vt:lpstr>A126000610W</vt:lpstr>
      <vt:lpstr>A126000610W_Data</vt:lpstr>
      <vt:lpstr>A126000610W_Latest</vt:lpstr>
      <vt:lpstr>A126000614F</vt:lpstr>
      <vt:lpstr>A126000614F_Data</vt:lpstr>
      <vt:lpstr>A126000614F_Latest</vt:lpstr>
      <vt:lpstr>A126000618R</vt:lpstr>
      <vt:lpstr>A126000618R_Data</vt:lpstr>
      <vt:lpstr>A126000618R_Latest</vt:lpstr>
      <vt:lpstr>A126000622F</vt:lpstr>
      <vt:lpstr>A126000622F_Data</vt:lpstr>
      <vt:lpstr>A126000622F_Latest</vt:lpstr>
      <vt:lpstr>A126000626R</vt:lpstr>
      <vt:lpstr>A126000626R_Data</vt:lpstr>
      <vt:lpstr>A126000626R_Latest</vt:lpstr>
      <vt:lpstr>A126000630F</vt:lpstr>
      <vt:lpstr>A126000630F_Data</vt:lpstr>
      <vt:lpstr>A126000630F_Latest</vt:lpstr>
      <vt:lpstr>A126000634R</vt:lpstr>
      <vt:lpstr>A126000634R_Data</vt:lpstr>
      <vt:lpstr>A126000634R_Latest</vt:lpstr>
      <vt:lpstr>A126000638X</vt:lpstr>
      <vt:lpstr>A126000638X_Data</vt:lpstr>
      <vt:lpstr>A126000638X_Latest</vt:lpstr>
      <vt:lpstr>A126000642R</vt:lpstr>
      <vt:lpstr>A126000642R_Data</vt:lpstr>
      <vt:lpstr>A126000642R_Latest</vt:lpstr>
      <vt:lpstr>A126000646X</vt:lpstr>
      <vt:lpstr>A126000646X_Data</vt:lpstr>
      <vt:lpstr>A126000646X_Latest</vt:lpstr>
      <vt:lpstr>A126000650R</vt:lpstr>
      <vt:lpstr>A126000650R_Data</vt:lpstr>
      <vt:lpstr>A126000650R_Latest</vt:lpstr>
      <vt:lpstr>A126000654X</vt:lpstr>
      <vt:lpstr>A126000654X_Data</vt:lpstr>
      <vt:lpstr>A126000654X_Latest</vt:lpstr>
      <vt:lpstr>A126000658J</vt:lpstr>
      <vt:lpstr>A126000658J_Data</vt:lpstr>
      <vt:lpstr>A126000658J_Latest</vt:lpstr>
      <vt:lpstr>A126000662X</vt:lpstr>
      <vt:lpstr>A126000662X_Data</vt:lpstr>
      <vt:lpstr>A126000662X_Latest</vt:lpstr>
      <vt:lpstr>A126000666J</vt:lpstr>
      <vt:lpstr>A126000666J_Data</vt:lpstr>
      <vt:lpstr>A126000666J_Latest</vt:lpstr>
      <vt:lpstr>A126000670X</vt:lpstr>
      <vt:lpstr>A126000670X_Data</vt:lpstr>
      <vt:lpstr>A126000670X_Latest</vt:lpstr>
      <vt:lpstr>A126000674J</vt:lpstr>
      <vt:lpstr>A126000674J_Data</vt:lpstr>
      <vt:lpstr>A126000674J_Latest</vt:lpstr>
      <vt:lpstr>A126000678T</vt:lpstr>
      <vt:lpstr>A126000678T_Data</vt:lpstr>
      <vt:lpstr>A126000678T_Latest</vt:lpstr>
      <vt:lpstr>A126000682J</vt:lpstr>
      <vt:lpstr>A126000682J_Data</vt:lpstr>
      <vt:lpstr>A126000682J_Latest</vt:lpstr>
      <vt:lpstr>A126000686T</vt:lpstr>
      <vt:lpstr>A126000686T_Data</vt:lpstr>
      <vt:lpstr>A126000686T_Latest</vt:lpstr>
      <vt:lpstr>A126000690J</vt:lpstr>
      <vt:lpstr>A126000690J_Data</vt:lpstr>
      <vt:lpstr>A126000690J_Latest</vt:lpstr>
      <vt:lpstr>A126000694T</vt:lpstr>
      <vt:lpstr>A126000694T_Data</vt:lpstr>
      <vt:lpstr>A126000694T_Latest</vt:lpstr>
      <vt:lpstr>A126000698A</vt:lpstr>
      <vt:lpstr>A126000698A_Data</vt:lpstr>
      <vt:lpstr>A126000698A_Latest</vt:lpstr>
      <vt:lpstr>A126000702F</vt:lpstr>
      <vt:lpstr>A126000702F_Data</vt:lpstr>
      <vt:lpstr>A126000702F_Latest</vt:lpstr>
      <vt:lpstr>A126000706R</vt:lpstr>
      <vt:lpstr>A126000706R_Data</vt:lpstr>
      <vt:lpstr>A126000706R_Latest</vt:lpstr>
      <vt:lpstr>A126000710F</vt:lpstr>
      <vt:lpstr>A126000710F_Data</vt:lpstr>
      <vt:lpstr>A126000710F_Latest</vt:lpstr>
      <vt:lpstr>A126000714R</vt:lpstr>
      <vt:lpstr>A126000714R_Data</vt:lpstr>
      <vt:lpstr>A126000714R_Latest</vt:lpstr>
      <vt:lpstr>A126000722R</vt:lpstr>
      <vt:lpstr>A126000722R_Data</vt:lpstr>
      <vt:lpstr>A126000722R_Latest</vt:lpstr>
      <vt:lpstr>A126000726X</vt:lpstr>
      <vt:lpstr>A126000726X_Data</vt:lpstr>
      <vt:lpstr>A126000726X_Latest</vt:lpstr>
      <vt:lpstr>A126000730R</vt:lpstr>
      <vt:lpstr>A126000730R_Data</vt:lpstr>
      <vt:lpstr>A126000730R_Latest</vt:lpstr>
      <vt:lpstr>A126000734X</vt:lpstr>
      <vt:lpstr>A126000734X_Data</vt:lpstr>
      <vt:lpstr>A126000734X_Latest</vt:lpstr>
      <vt:lpstr>A126000738J</vt:lpstr>
      <vt:lpstr>A126000738J_Data</vt:lpstr>
      <vt:lpstr>A126000738J_Latest</vt:lpstr>
      <vt:lpstr>A126000742X</vt:lpstr>
      <vt:lpstr>A126000742X_Data</vt:lpstr>
      <vt:lpstr>A126000742X_Latest</vt:lpstr>
      <vt:lpstr>A126000746J</vt:lpstr>
      <vt:lpstr>A126000746J_Data</vt:lpstr>
      <vt:lpstr>A126000746J_Latest</vt:lpstr>
      <vt:lpstr>A126000750X</vt:lpstr>
      <vt:lpstr>A126000750X_Data</vt:lpstr>
      <vt:lpstr>A126000750X_Latest</vt:lpstr>
      <vt:lpstr>A126000754J</vt:lpstr>
      <vt:lpstr>A126000754J_Data</vt:lpstr>
      <vt:lpstr>A126000754J_Latest</vt:lpstr>
      <vt:lpstr>A126000758T</vt:lpstr>
      <vt:lpstr>A126000758T_Data</vt:lpstr>
      <vt:lpstr>A126000758T_Latest</vt:lpstr>
      <vt:lpstr>A126000762J</vt:lpstr>
      <vt:lpstr>A126000762J_Data</vt:lpstr>
      <vt:lpstr>A126000762J_Latest</vt:lpstr>
      <vt:lpstr>A126000766T</vt:lpstr>
      <vt:lpstr>A126000766T_Data</vt:lpstr>
      <vt:lpstr>A126000766T_Latest</vt:lpstr>
      <vt:lpstr>A126000770J</vt:lpstr>
      <vt:lpstr>A126000770J_Data</vt:lpstr>
      <vt:lpstr>A126000770J_Latest</vt:lpstr>
      <vt:lpstr>A126000774T</vt:lpstr>
      <vt:lpstr>A126000774T_Data</vt:lpstr>
      <vt:lpstr>A126000774T_Latest</vt:lpstr>
      <vt:lpstr>A126000778A</vt:lpstr>
      <vt:lpstr>A126000778A_Data</vt:lpstr>
      <vt:lpstr>A126000778A_Latest</vt:lpstr>
      <vt:lpstr>A126000782T</vt:lpstr>
      <vt:lpstr>A126000782T_Data</vt:lpstr>
      <vt:lpstr>A126000782T_Latest</vt:lpstr>
      <vt:lpstr>A126000786A</vt:lpstr>
      <vt:lpstr>A126000786A_Data</vt:lpstr>
      <vt:lpstr>A126000786A_Latest</vt:lpstr>
      <vt:lpstr>A126000790T</vt:lpstr>
      <vt:lpstr>A126000790T_Data</vt:lpstr>
      <vt:lpstr>A126000790T_Latest</vt:lpstr>
      <vt:lpstr>A126000794A</vt:lpstr>
      <vt:lpstr>A126000794A_Data</vt:lpstr>
      <vt:lpstr>A126000794A_Latest</vt:lpstr>
      <vt:lpstr>A126000798K</vt:lpstr>
      <vt:lpstr>A126000798K_Data</vt:lpstr>
      <vt:lpstr>A126000798K_Latest</vt:lpstr>
      <vt:lpstr>A126000802R</vt:lpstr>
      <vt:lpstr>A126000802R_Data</vt:lpstr>
      <vt:lpstr>A126000802R_Latest</vt:lpstr>
      <vt:lpstr>A126000806X</vt:lpstr>
      <vt:lpstr>A126000806X_Data</vt:lpstr>
      <vt:lpstr>A126000806X_Latest</vt:lpstr>
      <vt:lpstr>A126000810R</vt:lpstr>
      <vt:lpstr>A126000810R_Data</vt:lpstr>
      <vt:lpstr>A126000810R_Latest</vt:lpstr>
      <vt:lpstr>A126000814X</vt:lpstr>
      <vt:lpstr>A126000814X_Data</vt:lpstr>
      <vt:lpstr>A126000814X_Latest</vt:lpstr>
      <vt:lpstr>A126000818J</vt:lpstr>
      <vt:lpstr>A126000818J_Data</vt:lpstr>
      <vt:lpstr>A126000818J_Latest</vt:lpstr>
      <vt:lpstr>A126000822X</vt:lpstr>
      <vt:lpstr>A126000822X_Data</vt:lpstr>
      <vt:lpstr>A126000822X_Latest</vt:lpstr>
      <vt:lpstr>A126000826J</vt:lpstr>
      <vt:lpstr>A126000826J_Data</vt:lpstr>
      <vt:lpstr>A126000826J_Latest</vt:lpstr>
      <vt:lpstr>A126000830X</vt:lpstr>
      <vt:lpstr>A126000830X_Data</vt:lpstr>
      <vt:lpstr>A126000830X_Latest</vt:lpstr>
      <vt:lpstr>A126000834J</vt:lpstr>
      <vt:lpstr>A126000834J_Data</vt:lpstr>
      <vt:lpstr>A126000834J_Latest</vt:lpstr>
      <vt:lpstr>A126000838T</vt:lpstr>
      <vt:lpstr>A126000838T_Data</vt:lpstr>
      <vt:lpstr>A126000838T_Latest</vt:lpstr>
      <vt:lpstr>A126000842J</vt:lpstr>
      <vt:lpstr>A126000842J_Data</vt:lpstr>
      <vt:lpstr>A126000842J_Latest</vt:lpstr>
      <vt:lpstr>A126000846T</vt:lpstr>
      <vt:lpstr>A126000846T_Data</vt:lpstr>
      <vt:lpstr>A126000846T_Latest</vt:lpstr>
      <vt:lpstr>A126000850J</vt:lpstr>
      <vt:lpstr>A126000850J_Data</vt:lpstr>
      <vt:lpstr>A126000850J_Latest</vt:lpstr>
      <vt:lpstr>A126000854T</vt:lpstr>
      <vt:lpstr>A126000854T_Data</vt:lpstr>
      <vt:lpstr>A126000854T_Latest</vt:lpstr>
      <vt:lpstr>A126000858A</vt:lpstr>
      <vt:lpstr>A126000858A_Data</vt:lpstr>
      <vt:lpstr>A126000858A_Latest</vt:lpstr>
      <vt:lpstr>A126000862T</vt:lpstr>
      <vt:lpstr>A126000862T_Data</vt:lpstr>
      <vt:lpstr>A126000862T_Latest</vt:lpstr>
      <vt:lpstr>A126000866A</vt:lpstr>
      <vt:lpstr>A126000866A_Data</vt:lpstr>
      <vt:lpstr>A126000866A_Latest</vt:lpstr>
      <vt:lpstr>A126000870T</vt:lpstr>
      <vt:lpstr>A126000870T_Data</vt:lpstr>
      <vt:lpstr>A126000870T_Latest</vt:lpstr>
      <vt:lpstr>A126000874A</vt:lpstr>
      <vt:lpstr>A126000874A_Data</vt:lpstr>
      <vt:lpstr>A126000874A_Latest</vt:lpstr>
      <vt:lpstr>A126000878K</vt:lpstr>
      <vt:lpstr>A126000878K_Data</vt:lpstr>
      <vt:lpstr>A126000878K_Latest</vt:lpstr>
      <vt:lpstr>A126000882A</vt:lpstr>
      <vt:lpstr>A126000882A_Data</vt:lpstr>
      <vt:lpstr>A126000882A_Latest</vt:lpstr>
      <vt:lpstr>A126000886K</vt:lpstr>
      <vt:lpstr>A126000886K_Data</vt:lpstr>
      <vt:lpstr>A126000886K_Latest</vt:lpstr>
      <vt:lpstr>A126000890A</vt:lpstr>
      <vt:lpstr>A126000890A_Data</vt:lpstr>
      <vt:lpstr>A126000890A_Latest</vt:lpstr>
      <vt:lpstr>A126000894K</vt:lpstr>
      <vt:lpstr>A126000894K_Data</vt:lpstr>
      <vt:lpstr>A126000894K_Latest</vt:lpstr>
      <vt:lpstr>A126000898V</vt:lpstr>
      <vt:lpstr>A126000898V_Data</vt:lpstr>
      <vt:lpstr>A126000898V_Latest</vt:lpstr>
      <vt:lpstr>A126000902X</vt:lpstr>
      <vt:lpstr>A126000902X_Data</vt:lpstr>
      <vt:lpstr>A126000902X_Latest</vt:lpstr>
      <vt:lpstr>A126000906J</vt:lpstr>
      <vt:lpstr>A126000906J_Data</vt:lpstr>
      <vt:lpstr>A126000906J_Latest</vt:lpstr>
      <vt:lpstr>A126000910X</vt:lpstr>
      <vt:lpstr>A126000910X_Data</vt:lpstr>
      <vt:lpstr>A126000910X_Latest</vt:lpstr>
      <vt:lpstr>A126000914J</vt:lpstr>
      <vt:lpstr>A126000914J_Data</vt:lpstr>
      <vt:lpstr>A126000914J_Latest</vt:lpstr>
      <vt:lpstr>A126000922J</vt:lpstr>
      <vt:lpstr>A126000922J_Data</vt:lpstr>
      <vt:lpstr>A126000922J_Latest</vt:lpstr>
      <vt:lpstr>A126000926T</vt:lpstr>
      <vt:lpstr>A126000926T_Data</vt:lpstr>
      <vt:lpstr>A126000926T_Latest</vt:lpstr>
      <vt:lpstr>A126000930J</vt:lpstr>
      <vt:lpstr>A126000930J_Data</vt:lpstr>
      <vt:lpstr>A126000930J_Latest</vt:lpstr>
      <vt:lpstr>A126000934T</vt:lpstr>
      <vt:lpstr>A126000934T_Data</vt:lpstr>
      <vt:lpstr>A126000934T_Latest</vt:lpstr>
      <vt:lpstr>A126000938A</vt:lpstr>
      <vt:lpstr>A126000938A_Data</vt:lpstr>
      <vt:lpstr>A126000938A_Latest</vt:lpstr>
      <vt:lpstr>A126000942T</vt:lpstr>
      <vt:lpstr>A126000942T_Data</vt:lpstr>
      <vt:lpstr>A126000942T_Latest</vt:lpstr>
      <vt:lpstr>A126000946A</vt:lpstr>
      <vt:lpstr>A126000946A_Data</vt:lpstr>
      <vt:lpstr>A126000946A_Latest</vt:lpstr>
      <vt:lpstr>A126000950T</vt:lpstr>
      <vt:lpstr>A126000950T_Data</vt:lpstr>
      <vt:lpstr>A126000950T_Latest</vt:lpstr>
      <vt:lpstr>A126000954A</vt:lpstr>
      <vt:lpstr>A126000954A_Data</vt:lpstr>
      <vt:lpstr>A126000954A_Latest</vt:lpstr>
      <vt:lpstr>A126000958K</vt:lpstr>
      <vt:lpstr>A126000958K_Data</vt:lpstr>
      <vt:lpstr>A126000958K_Latest</vt:lpstr>
      <vt:lpstr>A126000962A</vt:lpstr>
      <vt:lpstr>A126000962A_Data</vt:lpstr>
      <vt:lpstr>A126000962A_Latest</vt:lpstr>
      <vt:lpstr>A126000966K</vt:lpstr>
      <vt:lpstr>A126000966K_Data</vt:lpstr>
      <vt:lpstr>A126000966K_Latest</vt:lpstr>
      <vt:lpstr>A126000970A</vt:lpstr>
      <vt:lpstr>A126000970A_Data</vt:lpstr>
      <vt:lpstr>A126000970A_Latest</vt:lpstr>
      <vt:lpstr>A126000974K</vt:lpstr>
      <vt:lpstr>A126000974K_Data</vt:lpstr>
      <vt:lpstr>A126000974K_Latest</vt:lpstr>
      <vt:lpstr>A126000978V</vt:lpstr>
      <vt:lpstr>A126000978V_Data</vt:lpstr>
      <vt:lpstr>A126000978V_Latest</vt:lpstr>
      <vt:lpstr>A126000982K</vt:lpstr>
      <vt:lpstr>A126000982K_Data</vt:lpstr>
      <vt:lpstr>A126000982K_Latest</vt:lpstr>
      <vt:lpstr>A126000986V</vt:lpstr>
      <vt:lpstr>A126000986V_Data</vt:lpstr>
      <vt:lpstr>A126000986V_Latest</vt:lpstr>
      <vt:lpstr>A126000990K</vt:lpstr>
      <vt:lpstr>A126000990K_Data</vt:lpstr>
      <vt:lpstr>A126000990K_Latest</vt:lpstr>
      <vt:lpstr>A126000994V</vt:lpstr>
      <vt:lpstr>A126000994V_Data</vt:lpstr>
      <vt:lpstr>A126000994V_Latest</vt:lpstr>
      <vt:lpstr>A126000998C</vt:lpstr>
      <vt:lpstr>A126000998C_Data</vt:lpstr>
      <vt:lpstr>A126000998C_Latest</vt:lpstr>
      <vt:lpstr>A126001002K</vt:lpstr>
      <vt:lpstr>A126001002K_Data</vt:lpstr>
      <vt:lpstr>A126001002K_Latest</vt:lpstr>
      <vt:lpstr>A126001006V</vt:lpstr>
      <vt:lpstr>A126001006V_Data</vt:lpstr>
      <vt:lpstr>A126001006V_Latest</vt:lpstr>
      <vt:lpstr>A126001010K</vt:lpstr>
      <vt:lpstr>A126001010K_Data</vt:lpstr>
      <vt:lpstr>A126001010K_Latest</vt:lpstr>
      <vt:lpstr>A126001014V</vt:lpstr>
      <vt:lpstr>A126001014V_Data</vt:lpstr>
      <vt:lpstr>A126001014V_Latest</vt:lpstr>
      <vt:lpstr>A126001018C</vt:lpstr>
      <vt:lpstr>A126001018C_Data</vt:lpstr>
      <vt:lpstr>A126001018C_Latest</vt:lpstr>
      <vt:lpstr>A126001022V</vt:lpstr>
      <vt:lpstr>A126001022V_Data</vt:lpstr>
      <vt:lpstr>A126001022V_Latest</vt:lpstr>
      <vt:lpstr>A126001026C</vt:lpstr>
      <vt:lpstr>A126001026C_Data</vt:lpstr>
      <vt:lpstr>A126001026C_Latest</vt:lpstr>
      <vt:lpstr>A126001030V</vt:lpstr>
      <vt:lpstr>A126001030V_Data</vt:lpstr>
      <vt:lpstr>A126001030V_Latest</vt:lpstr>
      <vt:lpstr>A126001034C</vt:lpstr>
      <vt:lpstr>A126001034C_Data</vt:lpstr>
      <vt:lpstr>A126001034C_Latest</vt:lpstr>
      <vt:lpstr>A126001038L</vt:lpstr>
      <vt:lpstr>A126001038L_Data</vt:lpstr>
      <vt:lpstr>A126001038L_Latest</vt:lpstr>
      <vt:lpstr>A126001042C</vt:lpstr>
      <vt:lpstr>A126001042C_Data</vt:lpstr>
      <vt:lpstr>A126001042C_Latest</vt:lpstr>
      <vt:lpstr>A126001046L</vt:lpstr>
      <vt:lpstr>A126001046L_Data</vt:lpstr>
      <vt:lpstr>A126001046L_Latest</vt:lpstr>
      <vt:lpstr>A126001050C</vt:lpstr>
      <vt:lpstr>A126001050C_Data</vt:lpstr>
      <vt:lpstr>A126001050C_Latest</vt:lpstr>
      <vt:lpstr>A126001054L</vt:lpstr>
      <vt:lpstr>A126001054L_Data</vt:lpstr>
      <vt:lpstr>A126001054L_Latest</vt:lpstr>
      <vt:lpstr>A126001058W</vt:lpstr>
      <vt:lpstr>A126001058W_Data</vt:lpstr>
      <vt:lpstr>A126001058W_Latest</vt:lpstr>
      <vt:lpstr>A126001062L</vt:lpstr>
      <vt:lpstr>A126001062L_Data</vt:lpstr>
      <vt:lpstr>A126001062L_Latest</vt:lpstr>
      <vt:lpstr>A126001066W</vt:lpstr>
      <vt:lpstr>A126001066W_Data</vt:lpstr>
      <vt:lpstr>A126001066W_Latest</vt:lpstr>
      <vt:lpstr>A126001070L</vt:lpstr>
      <vt:lpstr>A126001070L_Data</vt:lpstr>
      <vt:lpstr>A126001070L_Latest</vt:lpstr>
      <vt:lpstr>A126001074W</vt:lpstr>
      <vt:lpstr>A126001074W_Data</vt:lpstr>
      <vt:lpstr>A126001074W_Latest</vt:lpstr>
      <vt:lpstr>A126001078F</vt:lpstr>
      <vt:lpstr>A126001078F_Data</vt:lpstr>
      <vt:lpstr>A126001078F_Latest</vt:lpstr>
      <vt:lpstr>A126001082W</vt:lpstr>
      <vt:lpstr>A126001082W_Data</vt:lpstr>
      <vt:lpstr>A126001082W_Latest</vt:lpstr>
      <vt:lpstr>A126001086F</vt:lpstr>
      <vt:lpstr>A126001086F_Data</vt:lpstr>
      <vt:lpstr>A126001086F_Latest</vt:lpstr>
      <vt:lpstr>A126001090W</vt:lpstr>
      <vt:lpstr>A126001090W_Data</vt:lpstr>
      <vt:lpstr>A126001090W_Latest</vt:lpstr>
      <vt:lpstr>A126001094F</vt:lpstr>
      <vt:lpstr>A126001094F_Data</vt:lpstr>
      <vt:lpstr>A126001094F_Latest</vt:lpstr>
      <vt:lpstr>A126001098R</vt:lpstr>
      <vt:lpstr>A126001098R_Data</vt:lpstr>
      <vt:lpstr>A126001098R_Latest</vt:lpstr>
      <vt:lpstr>A126001102V</vt:lpstr>
      <vt:lpstr>A126001102V_Data</vt:lpstr>
      <vt:lpstr>A126001102V_Latest</vt:lpstr>
      <vt:lpstr>A126001106C</vt:lpstr>
      <vt:lpstr>A126001106C_Data</vt:lpstr>
      <vt:lpstr>A126001106C_Latest</vt:lpstr>
      <vt:lpstr>A126001110V</vt:lpstr>
      <vt:lpstr>A126001110V_Data</vt:lpstr>
      <vt:lpstr>A126001110V_Latest</vt:lpstr>
      <vt:lpstr>A126001114C</vt:lpstr>
      <vt:lpstr>A126001114C_Data</vt:lpstr>
      <vt:lpstr>A126001114C_Latest</vt:lpstr>
      <vt:lpstr>A126001122C</vt:lpstr>
      <vt:lpstr>A126001122C_Data</vt:lpstr>
      <vt:lpstr>A126001122C_Latest</vt:lpstr>
      <vt:lpstr>A126001126L</vt:lpstr>
      <vt:lpstr>A126001126L_Data</vt:lpstr>
      <vt:lpstr>A126001126L_Latest</vt:lpstr>
      <vt:lpstr>A126001130C</vt:lpstr>
      <vt:lpstr>A126001130C_Data</vt:lpstr>
      <vt:lpstr>A126001130C_Latest</vt:lpstr>
      <vt:lpstr>A126001134L</vt:lpstr>
      <vt:lpstr>A126001134L_Data</vt:lpstr>
      <vt:lpstr>A126001134L_Latest</vt:lpstr>
      <vt:lpstr>A126001138W</vt:lpstr>
      <vt:lpstr>A126001138W_Data</vt:lpstr>
      <vt:lpstr>A126001138W_Latest</vt:lpstr>
      <vt:lpstr>A126001142L</vt:lpstr>
      <vt:lpstr>A126001142L_Data</vt:lpstr>
      <vt:lpstr>A126001142L_Latest</vt:lpstr>
      <vt:lpstr>A126001146W</vt:lpstr>
      <vt:lpstr>A126001146W_Data</vt:lpstr>
      <vt:lpstr>A126001146W_Latest</vt:lpstr>
      <vt:lpstr>A126001150L</vt:lpstr>
      <vt:lpstr>A126001150L_Data</vt:lpstr>
      <vt:lpstr>A126001150L_Latest</vt:lpstr>
      <vt:lpstr>A126001154W</vt:lpstr>
      <vt:lpstr>A126001154W_Data</vt:lpstr>
      <vt:lpstr>A126001154W_Latest</vt:lpstr>
      <vt:lpstr>A126001158F</vt:lpstr>
      <vt:lpstr>A126001158F_Data</vt:lpstr>
      <vt:lpstr>A126001158F_Latest</vt:lpstr>
      <vt:lpstr>A126001162W</vt:lpstr>
      <vt:lpstr>A126001162W_Data</vt:lpstr>
      <vt:lpstr>A126001162W_Latest</vt:lpstr>
      <vt:lpstr>A126001166F</vt:lpstr>
      <vt:lpstr>A126001166F_Data</vt:lpstr>
      <vt:lpstr>A126001166F_Latest</vt:lpstr>
      <vt:lpstr>A126001170W</vt:lpstr>
      <vt:lpstr>A126001170W_Data</vt:lpstr>
      <vt:lpstr>A126001170W_Latest</vt:lpstr>
      <vt:lpstr>A126001174F</vt:lpstr>
      <vt:lpstr>A126001174F_Data</vt:lpstr>
      <vt:lpstr>A126001174F_Latest</vt:lpstr>
      <vt:lpstr>A126001178R</vt:lpstr>
      <vt:lpstr>A126001178R_Data</vt:lpstr>
      <vt:lpstr>A126001178R_Latest</vt:lpstr>
      <vt:lpstr>A126001182F</vt:lpstr>
      <vt:lpstr>A126001182F_Data</vt:lpstr>
      <vt:lpstr>A126001182F_Latest</vt:lpstr>
      <vt:lpstr>A126001186R</vt:lpstr>
      <vt:lpstr>A126001186R_Data</vt:lpstr>
      <vt:lpstr>A126001186R_Latest</vt:lpstr>
      <vt:lpstr>A126001190F</vt:lpstr>
      <vt:lpstr>A126001190F_Data</vt:lpstr>
      <vt:lpstr>A126001190F_Latest</vt:lpstr>
      <vt:lpstr>A126001194R</vt:lpstr>
      <vt:lpstr>A126001194R_Data</vt:lpstr>
      <vt:lpstr>A126001194R_Latest</vt:lpstr>
      <vt:lpstr>A126001198X</vt:lpstr>
      <vt:lpstr>A126001198X_Data</vt:lpstr>
      <vt:lpstr>A126001198X_Latest</vt:lpstr>
      <vt:lpstr>A126001202C</vt:lpstr>
      <vt:lpstr>A126001202C_Data</vt:lpstr>
      <vt:lpstr>A126001202C_Latest</vt:lpstr>
      <vt:lpstr>A126001206L</vt:lpstr>
      <vt:lpstr>A126001206L_Data</vt:lpstr>
      <vt:lpstr>A126001206L_Latest</vt:lpstr>
      <vt:lpstr>A126001210C</vt:lpstr>
      <vt:lpstr>A126001210C_Data</vt:lpstr>
      <vt:lpstr>A126001210C_Latest</vt:lpstr>
      <vt:lpstr>A126001214L</vt:lpstr>
      <vt:lpstr>A126001214L_Data</vt:lpstr>
      <vt:lpstr>A126001214L_Latest</vt:lpstr>
      <vt:lpstr>A126001218W</vt:lpstr>
      <vt:lpstr>A126001218W_Data</vt:lpstr>
      <vt:lpstr>A126001218W_Latest</vt:lpstr>
      <vt:lpstr>A126001222L</vt:lpstr>
      <vt:lpstr>A126001222L_Data</vt:lpstr>
      <vt:lpstr>A126001222L_Latest</vt:lpstr>
      <vt:lpstr>A126001226W</vt:lpstr>
      <vt:lpstr>A126001226W_Data</vt:lpstr>
      <vt:lpstr>A126001226W_Latest</vt:lpstr>
      <vt:lpstr>A126001230L</vt:lpstr>
      <vt:lpstr>A126001230L_Data</vt:lpstr>
      <vt:lpstr>A126001230L_Latest</vt:lpstr>
      <vt:lpstr>A126001234W</vt:lpstr>
      <vt:lpstr>A126001234W_Data</vt:lpstr>
      <vt:lpstr>A126001234W_Latest</vt:lpstr>
      <vt:lpstr>A126001238F</vt:lpstr>
      <vt:lpstr>A126001238F_Data</vt:lpstr>
      <vt:lpstr>A126001238F_Latest</vt:lpstr>
      <vt:lpstr>A126001242W</vt:lpstr>
      <vt:lpstr>A126001242W_Data</vt:lpstr>
      <vt:lpstr>A126001242W_Latest</vt:lpstr>
      <vt:lpstr>A126001246F</vt:lpstr>
      <vt:lpstr>A126001246F_Data</vt:lpstr>
      <vt:lpstr>A126001246F_Latest</vt:lpstr>
      <vt:lpstr>A126001250W</vt:lpstr>
      <vt:lpstr>A126001250W_Data</vt:lpstr>
      <vt:lpstr>A126001250W_Latest</vt:lpstr>
      <vt:lpstr>A126001254F</vt:lpstr>
      <vt:lpstr>A126001254F_Data</vt:lpstr>
      <vt:lpstr>A126001254F_Latest</vt:lpstr>
      <vt:lpstr>A126001258R</vt:lpstr>
      <vt:lpstr>A126001258R_Data</vt:lpstr>
      <vt:lpstr>A126001258R_Latest</vt:lpstr>
      <vt:lpstr>A126001262F</vt:lpstr>
      <vt:lpstr>A126001262F_Data</vt:lpstr>
      <vt:lpstr>A126001262F_Latest</vt:lpstr>
      <vt:lpstr>A126001266R</vt:lpstr>
      <vt:lpstr>A126001266R_Data</vt:lpstr>
      <vt:lpstr>A126001266R_Latest</vt:lpstr>
      <vt:lpstr>A126001270F</vt:lpstr>
      <vt:lpstr>A126001270F_Data</vt:lpstr>
      <vt:lpstr>A126001270F_Latest</vt:lpstr>
      <vt:lpstr>A126001274R</vt:lpstr>
      <vt:lpstr>A126001274R_Data</vt:lpstr>
      <vt:lpstr>A126001274R_Latest</vt:lpstr>
      <vt:lpstr>A126001278X</vt:lpstr>
      <vt:lpstr>A126001278X_Data</vt:lpstr>
      <vt:lpstr>A126001278X_Latest</vt:lpstr>
      <vt:lpstr>A126001282R</vt:lpstr>
      <vt:lpstr>A126001282R_Data</vt:lpstr>
      <vt:lpstr>A126001282R_Latest</vt:lpstr>
      <vt:lpstr>A126001286X</vt:lpstr>
      <vt:lpstr>A126001286X_Data</vt:lpstr>
      <vt:lpstr>A126001286X_Latest</vt:lpstr>
      <vt:lpstr>A126001290R</vt:lpstr>
      <vt:lpstr>A126001290R_Data</vt:lpstr>
      <vt:lpstr>A126001290R_Latest</vt:lpstr>
      <vt:lpstr>A126001294X</vt:lpstr>
      <vt:lpstr>A126001294X_Data</vt:lpstr>
      <vt:lpstr>A126001294X_Latest</vt:lpstr>
      <vt:lpstr>A126001298J</vt:lpstr>
      <vt:lpstr>A126001298J_Data</vt:lpstr>
      <vt:lpstr>A126001298J_Latest</vt:lpstr>
      <vt:lpstr>A126001302L</vt:lpstr>
      <vt:lpstr>A126001302L_Data</vt:lpstr>
      <vt:lpstr>A126001302L_Latest</vt:lpstr>
      <vt:lpstr>A126001306W</vt:lpstr>
      <vt:lpstr>A126001306W_Data</vt:lpstr>
      <vt:lpstr>A126001306W_Latest</vt:lpstr>
      <vt:lpstr>A126001310L</vt:lpstr>
      <vt:lpstr>A126001310L_Data</vt:lpstr>
      <vt:lpstr>A126001310L_Latest</vt:lpstr>
      <vt:lpstr>A126001314W</vt:lpstr>
      <vt:lpstr>A126001314W_Data</vt:lpstr>
      <vt:lpstr>A126001314W_Latest</vt:lpstr>
      <vt:lpstr>A126001322W</vt:lpstr>
      <vt:lpstr>A126001322W_Data</vt:lpstr>
      <vt:lpstr>A126001322W_Latest</vt:lpstr>
      <vt:lpstr>A126001326F</vt:lpstr>
      <vt:lpstr>A126001326F_Data</vt:lpstr>
      <vt:lpstr>A126001326F_Latest</vt:lpstr>
      <vt:lpstr>A126001330W</vt:lpstr>
      <vt:lpstr>A126001330W_Data</vt:lpstr>
      <vt:lpstr>A126001330W_Latest</vt:lpstr>
      <vt:lpstr>A126001334F</vt:lpstr>
      <vt:lpstr>A126001334F_Data</vt:lpstr>
      <vt:lpstr>A126001334F_Latest</vt:lpstr>
      <vt:lpstr>A126001338R</vt:lpstr>
      <vt:lpstr>A126001338R_Data</vt:lpstr>
      <vt:lpstr>A126001338R_Latest</vt:lpstr>
      <vt:lpstr>A126001342F</vt:lpstr>
      <vt:lpstr>A126001342F_Data</vt:lpstr>
      <vt:lpstr>A126001342F_Latest</vt:lpstr>
      <vt:lpstr>A126001346R</vt:lpstr>
      <vt:lpstr>A126001346R_Data</vt:lpstr>
      <vt:lpstr>A126001346R_Latest</vt:lpstr>
      <vt:lpstr>A126001350F</vt:lpstr>
      <vt:lpstr>A126001350F_Data</vt:lpstr>
      <vt:lpstr>A126001350F_Latest</vt:lpstr>
      <vt:lpstr>A126001354R</vt:lpstr>
      <vt:lpstr>A126001354R_Data</vt:lpstr>
      <vt:lpstr>A126001354R_Latest</vt:lpstr>
      <vt:lpstr>A126001358X</vt:lpstr>
      <vt:lpstr>A126001358X_Data</vt:lpstr>
      <vt:lpstr>A126001358X_Latest</vt:lpstr>
      <vt:lpstr>A126001362R</vt:lpstr>
      <vt:lpstr>A126001362R_Data</vt:lpstr>
      <vt:lpstr>A126001362R_Latest</vt:lpstr>
      <vt:lpstr>A126001366X</vt:lpstr>
      <vt:lpstr>A126001366X_Data</vt:lpstr>
      <vt:lpstr>A126001366X_Latest</vt:lpstr>
      <vt:lpstr>A126001370R</vt:lpstr>
      <vt:lpstr>A126001370R_Data</vt:lpstr>
      <vt:lpstr>A126001370R_Latest</vt:lpstr>
      <vt:lpstr>A126001374X</vt:lpstr>
      <vt:lpstr>A126001374X_Data</vt:lpstr>
      <vt:lpstr>A126001374X_Latest</vt:lpstr>
      <vt:lpstr>A126001378J</vt:lpstr>
      <vt:lpstr>A126001378J_Data</vt:lpstr>
      <vt:lpstr>A126001378J_Latest</vt:lpstr>
      <vt:lpstr>A126001382X</vt:lpstr>
      <vt:lpstr>A126001382X_Data</vt:lpstr>
      <vt:lpstr>A126001382X_Latest</vt:lpstr>
      <vt:lpstr>A126001386J</vt:lpstr>
      <vt:lpstr>A126001386J_Data</vt:lpstr>
      <vt:lpstr>A126001386J_Latest</vt:lpstr>
      <vt:lpstr>A126001390X</vt:lpstr>
      <vt:lpstr>A126001390X_Data</vt:lpstr>
      <vt:lpstr>A126001390X_Latest</vt:lpstr>
      <vt:lpstr>A126001394J</vt:lpstr>
      <vt:lpstr>A126001394J_Data</vt:lpstr>
      <vt:lpstr>A126001394J_Latest</vt:lpstr>
      <vt:lpstr>A126001398T</vt:lpstr>
      <vt:lpstr>A126001398T_Data</vt:lpstr>
      <vt:lpstr>A126001398T_Latest</vt:lpstr>
      <vt:lpstr>A126001402W</vt:lpstr>
      <vt:lpstr>A126001402W_Data</vt:lpstr>
      <vt:lpstr>A126001402W_Latest</vt:lpstr>
      <vt:lpstr>A126001406F</vt:lpstr>
      <vt:lpstr>A126001406F_Data</vt:lpstr>
      <vt:lpstr>A126001406F_Latest</vt:lpstr>
      <vt:lpstr>A126001410W</vt:lpstr>
      <vt:lpstr>A126001410W_Data</vt:lpstr>
      <vt:lpstr>A126001410W_Latest</vt:lpstr>
      <vt:lpstr>A126001414F</vt:lpstr>
      <vt:lpstr>A126001414F_Data</vt:lpstr>
      <vt:lpstr>A126001414F_Latest</vt:lpstr>
      <vt:lpstr>A126001418R</vt:lpstr>
      <vt:lpstr>A126001418R_Data</vt:lpstr>
      <vt:lpstr>A126001418R_Latest</vt:lpstr>
      <vt:lpstr>A126001422F</vt:lpstr>
      <vt:lpstr>A126001422F_Data</vt:lpstr>
      <vt:lpstr>A126001422F_Latest</vt:lpstr>
      <vt:lpstr>A126001426R</vt:lpstr>
      <vt:lpstr>A126001426R_Data</vt:lpstr>
      <vt:lpstr>A126001426R_Latest</vt:lpstr>
      <vt:lpstr>A126001430F</vt:lpstr>
      <vt:lpstr>A126001430F_Data</vt:lpstr>
      <vt:lpstr>A126001430F_Latest</vt:lpstr>
      <vt:lpstr>A126001434R</vt:lpstr>
      <vt:lpstr>A126001434R_Data</vt:lpstr>
      <vt:lpstr>A126001434R_Latest</vt:lpstr>
      <vt:lpstr>A126001438X</vt:lpstr>
      <vt:lpstr>A126001438X_Data</vt:lpstr>
      <vt:lpstr>A126001438X_Latest</vt:lpstr>
      <vt:lpstr>A126001442R</vt:lpstr>
      <vt:lpstr>A126001442R_Data</vt:lpstr>
      <vt:lpstr>A126001442R_Latest</vt:lpstr>
      <vt:lpstr>A126001446X</vt:lpstr>
      <vt:lpstr>A126001446X_Data</vt:lpstr>
      <vt:lpstr>A126001446X_Latest</vt:lpstr>
      <vt:lpstr>A126001450R</vt:lpstr>
      <vt:lpstr>A126001450R_Data</vt:lpstr>
      <vt:lpstr>A126001450R_Latest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2023-05-29T10:36:51Z</dcterms:created>
  <dcterms:modified xsi:type="dcterms:W3CDTF">2023-07-03T14:36:30Z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2023-05-29T21:28:50Z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23428ea6-94be-4e22-805a-b815b4c79db4</vt:lpwstr>
  </property>
  <property fmtid="{D5CDD505-2E9C-101B-9397-08002B2CF9AE}" pid="8" name="MSIP_Label_c8e5a7ee-c283-40b0-98eb-fa437df4c031_ContentBits">
    <vt:lpwstr>0</vt:lpwstr>
  </property>
</Properties>
</file>